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9保育係\06 民間保育園補助金関係\11 給与改善\★★★★交付事務\R07(2025)年度\02_中間実績\01_園への依頼\01_保育園等\"/>
    </mc:Choice>
  </mc:AlternateContent>
  <xr:revisionPtr revIDLastSave="0" documentId="13_ncr:1_{11FA6B89-8478-4879-AD36-6DBA46D310A4}" xr6:coauthVersionLast="47" xr6:coauthVersionMax="47" xr10:uidLastSave="{00000000-0000-0000-0000-000000000000}"/>
  <workbookProtection workbookAlgorithmName="SHA-512" workbookHashValue="aof8MGM7ij+2AgrxeABPZKv8aR96o0Fds050odDHsc6VrmEcQAkTW1N82VYBrVQwS9jpds6o1207I8tzTGPHoQ==" workbookSaltValue="3WRqFHjSzebFQhPgFhkNMQ==" workbookSpinCount="100000" lockStructure="1"/>
  <bookViews>
    <workbookView xWindow="-110" yWindow="-110" windowWidth="19420" windowHeight="10300" firstSheet="4" activeTab="8" xr2:uid="{00000000-000D-0000-FFFF-FFFF00000000}"/>
  </bookViews>
  <sheets>
    <sheet name="リスト" sheetId="91" state="hidden" r:id="rId1"/>
    <sheet name="補助金用基本データ" sheetId="92" state="hidden" r:id="rId2"/>
    <sheet name="ファイルの説明" sheetId="93" r:id="rId3"/>
    <sheet name="①基本情報【名簿入力前に必須入力】" sheetId="86" r:id="rId4"/>
    <sheet name="②記載例" sheetId="103" r:id="rId5"/>
    <sheet name="Sheet1" sheetId="104" state="hidden" r:id="rId6"/>
    <sheet name="③職員名簿【バックデータ】" sheetId="100" state="hidden" r:id="rId7"/>
    <sheet name="カメラ" sheetId="101" state="hidden" r:id="rId8"/>
    <sheet name="③職員名簿【中間実績】" sheetId="60" r:id="rId9"/>
    <sheet name="④-1【一律】金額確認シート" sheetId="96" r:id="rId10"/>
    <sheet name="④-2【変動】金額確認用シート" sheetId="89" r:id="rId11"/>
    <sheet name="⑤算出内訳表(1)【自動】" sheetId="63" r:id="rId12"/>
    <sheet name="⑥算出内訳表(2)【参考入力】" sheetId="71" r:id="rId13"/>
    <sheet name="貼り付け" sheetId="105" state="hidden" r:id="rId14"/>
    <sheet name="【内容入力後に確認必須】エラー・戻入チェック" sheetId="97" state="hidden" r:id="rId15"/>
    <sheet name="４～１０月修正箇所" sheetId="98" state="hidden" r:id="rId16"/>
    <sheet name="⑥変更交付申請書" sheetId="67" state="hidden" r:id="rId17"/>
    <sheet name="⑦実績報告書" sheetId="73" state="hidden" r:id="rId18"/>
    <sheet name="⑧差額請求書" sheetId="74" state="hidden" r:id="rId19"/>
    <sheet name="⑨精算書" sheetId="78" state="hidden" r:id="rId20"/>
  </sheets>
  <externalReferences>
    <externalReference r:id="rId21"/>
    <externalReference r:id="rId22"/>
    <externalReference r:id="rId23"/>
  </externalReferences>
  <definedNames>
    <definedName name="_xlnm._FilterDatabase" localSheetId="6" hidden="1">③職員名簿【バックデータ】!$AG$2:$AI$147</definedName>
    <definedName name="_xlnm._FilterDatabase" localSheetId="8" hidden="1">③職員名簿【中間実績】!$BK$3:$BM$148</definedName>
    <definedName name="_xlnm._FilterDatabase" localSheetId="1" hidden="1">補助金用基本データ!$A$4:$AM$317</definedName>
    <definedName name="_Order1" hidden="1">0</definedName>
    <definedName name="aaa" localSheetId="1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14" hidden="1">{"'フローチャート'!$A$1:$AO$191"}</definedName>
    <definedName name="b" localSheetId="3" hidden="1">{"'フローチャート'!$A$1:$AO$191"}</definedName>
    <definedName name="b" localSheetId="9" hidden="1">{"'フローチャート'!$A$1:$AO$191"}</definedName>
    <definedName name="b" localSheetId="10" hidden="1">{"'フローチャート'!$A$1:$AO$191"}</definedName>
    <definedName name="b" localSheetId="2" hidden="1">{"'フローチャート'!$A$1:$AO$191"}</definedName>
    <definedName name="b" hidden="1">{"'フローチャート'!$A$1:$AO$191"}</definedName>
    <definedName name="bb" localSheetId="14" hidden="1">{"'フローチャート'!$A$1:$AO$191"}</definedName>
    <definedName name="bb" localSheetId="3" hidden="1">{"'フローチャート'!$A$1:$AO$191"}</definedName>
    <definedName name="bb" localSheetId="9" hidden="1">{"'フローチャート'!$A$1:$AO$191"}</definedName>
    <definedName name="bb" localSheetId="10" hidden="1">{"'フローチャート'!$A$1:$AO$191"}</definedName>
    <definedName name="bb" localSheetId="2" hidden="1">{"'フローチャート'!$A$1:$AO$191"}</definedName>
    <definedName name="bb" hidden="1">{"'フローチャート'!$A$1:$AO$191"}</definedName>
    <definedName name="H" localSheetId="14" hidden="1">{"'フローチャート'!$A$1:$AO$191"}</definedName>
    <definedName name="H" localSheetId="3" hidden="1">{"'フローチャート'!$A$1:$AO$191"}</definedName>
    <definedName name="H" localSheetId="9" hidden="1">{"'フローチャート'!$A$1:$AO$191"}</definedName>
    <definedName name="H" localSheetId="10" hidden="1">{"'フローチャート'!$A$1:$AO$191"}</definedName>
    <definedName name="H" localSheetId="2" hidden="1">{"'フローチャート'!$A$1:$AO$191"}</definedName>
    <definedName name="H" hidden="1">{"'フローチャート'!$A$1:$AO$191"}</definedName>
    <definedName name="HTML_CodePage" hidden="1">932</definedName>
    <definedName name="HTML_Control" localSheetId="14" hidden="1">{"'フローチャート'!$A$1:$AO$191"}</definedName>
    <definedName name="HTML_Control" localSheetId="3" hidden="1">{"'フローチャート'!$A$1:$AO$191"}</definedName>
    <definedName name="HTML_Control" localSheetId="9" hidden="1">{"'フローチャート'!$A$1:$AO$191"}</definedName>
    <definedName name="HTML_Control" localSheetId="10" hidden="1">{"'フローチャート'!$A$1:$AO$191"}</definedName>
    <definedName name="HTML_Control" localSheetId="2"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14" hidden="1">{"'フローチャート'!$A$1:$AO$191"}</definedName>
    <definedName name="I" localSheetId="3" hidden="1">{"'フローチャート'!$A$1:$AO$191"}</definedName>
    <definedName name="I" localSheetId="9" hidden="1">{"'フローチャート'!$A$1:$AO$191"}</definedName>
    <definedName name="I" localSheetId="10" hidden="1">{"'フローチャート'!$A$1:$AO$191"}</definedName>
    <definedName name="I" localSheetId="2" hidden="1">{"'フローチャート'!$A$1:$AO$191"}</definedName>
    <definedName name="I" hidden="1">{"'フローチャート'!$A$1:$AO$191"}</definedName>
    <definedName name="nn" localSheetId="14" hidden="1">{"'フローチャート'!$A$1:$AO$191"}</definedName>
    <definedName name="nn" localSheetId="3" hidden="1">{"'フローチャート'!$A$1:$AO$191"}</definedName>
    <definedName name="nn" localSheetId="9" hidden="1">{"'フローチャート'!$A$1:$AO$191"}</definedName>
    <definedName name="nn" localSheetId="10" hidden="1">{"'フローチャート'!$A$1:$AO$191"}</definedName>
    <definedName name="nn" localSheetId="2" hidden="1">{"'フローチャート'!$A$1:$AO$191"}</definedName>
    <definedName name="nn" hidden="1">{"'フローチャート'!$A$1:$AO$191"}</definedName>
    <definedName name="_xlnm.Print_Area" localSheetId="14">【内容入力後に確認必須】エラー・戻入チェック!$A$2:$V$21</definedName>
    <definedName name="_xlnm.Print_Area" localSheetId="3">①基本情報【名簿入力前に必須入力】!$A$1:$R$20</definedName>
    <definedName name="_xlnm.Print_Area" localSheetId="4">②記載例!$A$1:$AE$45</definedName>
    <definedName name="_xlnm.Print_Area" localSheetId="6">③職員名簿【バックデータ】!$A$2:$AF$121</definedName>
    <definedName name="_xlnm.Print_Area" localSheetId="8">③職員名簿【中間実績】!$A$3:$AB$122</definedName>
    <definedName name="_xlnm.Print_Area" localSheetId="9">'④-1【一律】金額確認シート'!$B$2:$AQ$104</definedName>
    <definedName name="_xlnm.Print_Area" localSheetId="10">'④-2【変動】金額確認用シート'!$B$2:$AQ$104</definedName>
    <definedName name="_xlnm.Print_Area" localSheetId="11">'⑤算出内訳表(1)【自動】'!$B$2:$K$32</definedName>
    <definedName name="_xlnm.Print_Area" localSheetId="12">'⑥算出内訳表(2)【参考入力】'!$A$2:$K$51</definedName>
    <definedName name="_xlnm.Print_Area" localSheetId="16">⑥変更交付申請書!$A$1:$L$29</definedName>
    <definedName name="_xlnm.Print_Area" localSheetId="17">⑦実績報告書!$A$1:$L$25</definedName>
    <definedName name="_xlnm.Print_Area" localSheetId="18">⑧差額請求書!$A$1:$L$25</definedName>
    <definedName name="_xlnm.Print_Area" localSheetId="19">⑨精算書!$A$1:$D$23</definedName>
    <definedName name="_xlnm.Print_Area" localSheetId="2">ファイルの説明!$A$1:$K$40</definedName>
    <definedName name="_xlnm.Print_Area" localSheetId="1">補助金用基本データ!$C$2:$R$311</definedName>
    <definedName name="_xlnm.Print_Titles" localSheetId="4">②記載例!$1:$8</definedName>
    <definedName name="_xlnm.Print_Titles" localSheetId="6">③職員名簿【バックデータ】!$2:$12</definedName>
    <definedName name="_xlnm.Print_Titles" localSheetId="8">③職員名簿【中間実績】!$3:$13</definedName>
    <definedName name="q" localSheetId="14" hidden="1">{"'フローチャート'!$A$1:$AO$191"}</definedName>
    <definedName name="q" localSheetId="3" hidden="1">{"'フローチャート'!$A$1:$AO$191"}</definedName>
    <definedName name="q" localSheetId="9" hidden="1">{"'フローチャート'!$A$1:$AO$191"}</definedName>
    <definedName name="q" localSheetId="10" hidden="1">{"'フローチャート'!$A$1:$AO$191"}</definedName>
    <definedName name="q" localSheetId="2" hidden="1">{"'フローチャート'!$A$1:$AO$191"}</definedName>
    <definedName name="q" hidden="1">{"'フローチャート'!$A$1:$AO$191"}</definedName>
    <definedName name="t" localSheetId="14" hidden="1">{"'フローチャート'!$A$1:$AO$191"}</definedName>
    <definedName name="t" localSheetId="3" hidden="1">{"'フローチャート'!$A$1:$AO$191"}</definedName>
    <definedName name="t" localSheetId="9" hidden="1">{"'フローチャート'!$A$1:$AO$191"}</definedName>
    <definedName name="t" localSheetId="10" hidden="1">{"'フローチャート'!$A$1:$AO$191"}</definedName>
    <definedName name="t" localSheetId="2" hidden="1">{"'フローチャート'!$A$1:$AO$191"}</definedName>
    <definedName name="t" hidden="1">{"'フローチャート'!$A$1:$AO$191"}</definedName>
    <definedName name="wrn.世田谷ＤＢ設計書." localSheetId="1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1" hidden="1">補助金用基本データ!$B$4:$C$4</definedName>
    <definedName name="Z_0855E9E5_5778_4DA3_8566_1EDF1D49F0DC_.wvu.PrintArea" localSheetId="1" hidden="1">補助金用基本データ!$C$2:$C$298</definedName>
    <definedName name="Z_1AC469FC_9911_4D59_8A70_26B86DEBD0C8_.wvu.FilterData" localSheetId="1" hidden="1">補助金用基本データ!$B$4:$C$4</definedName>
    <definedName name="Z_1AC469FC_9911_4D59_8A70_26B86DEBD0C8_.wvu.PrintArea" localSheetId="1" hidden="1">補助金用基本データ!$C$2:$C$298</definedName>
    <definedName name="Z_43EEB976_53CC_4F7E_88D7_7B815759E49E_.wvu.FilterData" localSheetId="1" hidden="1">補助金用基本データ!$B$4:$C$4</definedName>
    <definedName name="Z_43EEB976_53CC_4F7E_88D7_7B815759E49E_.wvu.PrintArea" localSheetId="1" hidden="1">補助金用基本データ!$C$2:$C$298</definedName>
    <definedName name="Z_81DDB82F_42B8_430D_91D8_AC37557CDF48_.wvu.FilterData" localSheetId="1" hidden="1">補助金用基本データ!$B$4:$C$4</definedName>
    <definedName name="Z_81DDB82F_42B8_430D_91D8_AC37557CDF48_.wvu.PrintArea" localSheetId="1" hidden="1">補助金用基本データ!$C$2:$C$298</definedName>
    <definedName name="ｚｚ" localSheetId="14" hidden="1">{"'Sheet1'!$A$1:$I$163"}</definedName>
    <definedName name="ｚｚ" localSheetId="3" hidden="1">{"'Sheet1'!$A$1:$I$163"}</definedName>
    <definedName name="ｚｚ" localSheetId="9" hidden="1">{"'Sheet1'!$A$1:$I$163"}</definedName>
    <definedName name="ｚｚ" localSheetId="10" hidden="1">{"'Sheet1'!$A$1:$I$163"}</definedName>
    <definedName name="ｚｚ" localSheetId="2" hidden="1">{"'Sheet1'!$A$1:$I$163"}</definedName>
    <definedName name="ｚｚ" hidden="1">{"'Sheet1'!$A$1:$I$163"}</definedName>
    <definedName name="あああ" localSheetId="1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localSheetId="14" hidden="1">{"'フローチャート'!$A$1:$AO$191"}</definedName>
    <definedName name="え" localSheetId="3" hidden="1">{"'フローチャート'!$A$1:$AO$191"}</definedName>
    <definedName name="え" localSheetId="9" hidden="1">{"'フローチャート'!$A$1:$AO$191"}</definedName>
    <definedName name="え" localSheetId="10" hidden="1">{"'フローチャート'!$A$1:$AO$191"}</definedName>
    <definedName name="え" localSheetId="2" hidden="1">{"'フローチャート'!$A$1:$AO$191"}</definedName>
    <definedName name="え" hidden="1">{"'フローチャート'!$A$1:$AO$191"}</definedName>
    <definedName name="えっｄ" localSheetId="14" hidden="1">{"'Sheet1'!$A$1:$I$163"}</definedName>
    <definedName name="えっｄ" localSheetId="3" hidden="1">{"'Sheet1'!$A$1:$I$163"}</definedName>
    <definedName name="えっｄ" localSheetId="9" hidden="1">{"'Sheet1'!$A$1:$I$163"}</definedName>
    <definedName name="えっｄ" localSheetId="10" hidden="1">{"'Sheet1'!$A$1:$I$163"}</definedName>
    <definedName name="えっｄ" localSheetId="2" hidden="1">{"'Sheet1'!$A$1:$I$163"}</definedName>
    <definedName name="えっｄ" hidden="1">{"'Sheet1'!$A$1:$I$163"}</definedName>
    <definedName name="カテゴリ" localSheetId="14">[1]リスト!$C$4:$C$15</definedName>
    <definedName name="稲毛区">リスト!$AA$4:$AL$5</definedName>
    <definedName name="稲毛区家庭的保育事業">リスト!$AI$6:$AI$100</definedName>
    <definedName name="稲毛区事業所内保育事業">リスト!$AH$6:$AH$100</definedName>
    <definedName name="稲毛区小規模保育事業">リスト!$AG$6:$AG$100</definedName>
    <definedName name="稲毛区保育園">リスト!$AA$6:$AA$100</definedName>
    <definedName name="稲毛区役所" localSheetId="14" hidden="1">{"'Sheet1'!$A$1:$I$163"}</definedName>
    <definedName name="稲毛区役所" localSheetId="3" hidden="1">{"'Sheet1'!$A$1:$I$163"}</definedName>
    <definedName name="稲毛区役所" localSheetId="9" hidden="1">{"'Sheet1'!$A$1:$I$163"}</definedName>
    <definedName name="稲毛区役所" localSheetId="10" hidden="1">{"'Sheet1'!$A$1:$I$163"}</definedName>
    <definedName name="稲毛区役所" localSheetId="2" hidden="1">{"'Sheet1'!$A$1:$I$163"}</definedName>
    <definedName name="稲毛区役所" hidden="1">{"'Sheet1'!$A$1:$I$163"}</definedName>
    <definedName name="稲毛区幼稚園型認定こども園">リスト!$AC$6:$AC$100</definedName>
    <definedName name="稲毛区幼保連携型認定こども園">リスト!$AB$6:$AB$100</definedName>
    <definedName name="花見川区">リスト!$N$4:$Y$5</definedName>
    <definedName name="花見川区家庭的保育事業">リスト!$V$6:$V$100</definedName>
    <definedName name="花見川区事業所内保育事業">リスト!$U$6:$U$100</definedName>
    <definedName name="花見川区小規模保育事業">リスト!$T$6:$T$100</definedName>
    <definedName name="花見川区保育園">リスト!$N$6:$N$100</definedName>
    <definedName name="花見川区幼稚園型認定こども園">リスト!$P$6:$P$100</definedName>
    <definedName name="既交付額・精算額" localSheetId="14">[2]支払い一覧!$A$166:$P$220</definedName>
    <definedName name="技" localSheetId="14">[1]リスト!$F$4:$F$8</definedName>
    <definedName name="技用途" localSheetId="14">[1]リスト!$G$4:$G$8</definedName>
    <definedName name="業務" localSheetId="14">[1]リスト!$B$4:$B$31</definedName>
    <definedName name="区" localSheetId="14">[3]編集!$F$160:$F$165</definedName>
    <definedName name="区リスト" localSheetId="14">[1]リスト!$F$15:$F$20</definedName>
    <definedName name="研修サーバ" localSheetId="14" hidden="1">{"'フローチャート'!$A$1:$AO$191"}</definedName>
    <definedName name="研修サーバ" localSheetId="3" hidden="1">{"'フローチャート'!$A$1:$AO$191"}</definedName>
    <definedName name="研修サーバ" localSheetId="9" hidden="1">{"'フローチャート'!$A$1:$AO$191"}</definedName>
    <definedName name="研修サーバ" localSheetId="10" hidden="1">{"'フローチャート'!$A$1:$AO$191"}</definedName>
    <definedName name="研修サーバ" localSheetId="2" hidden="1">{"'フローチャート'!$A$1:$AO$191"}</definedName>
    <definedName name="研修サーバ" hidden="1">{"'フローチャート'!$A$1:$AO$191"}</definedName>
    <definedName name="交付" localSheetId="14">[2]交付決定内訳一覧!$A$4:$I$35+[2]交付決定内訳一覧!$A$4:$I$42</definedName>
    <definedName name="交付決定額" localSheetId="14">[2]交付決定内訳一覧!$A$4:$I$55</definedName>
    <definedName name="若葉区">リスト!$AN$4:$AY$5</definedName>
    <definedName name="若葉区家庭的保育事業">リスト!$AV$6:$AV$100</definedName>
    <definedName name="若葉区事業所内保育事業">リスト!$AU$6:$AU$100</definedName>
    <definedName name="若葉区小規模保育事業">リスト!$AT$6:$AT$100</definedName>
    <definedName name="若葉区保育園">リスト!$AN$6:$AN$100</definedName>
    <definedName name="若葉区幼稚園型認定こども園">リスト!$AP$6:$AP$100</definedName>
    <definedName name="第１四半期" localSheetId="14">[2]支払い一覧!$A$4:$P$55</definedName>
    <definedName name="第２四半期" localSheetId="14">[2]支払い一覧!$A$59:$P$110</definedName>
    <definedName name="第３四半期" localSheetId="14">[2]支払い一覧!$A$114:$P$165</definedName>
    <definedName name="中央区">リスト!$A$4:$L$5</definedName>
    <definedName name="中央区家庭的保育事業">リスト!$I$6:$I$100</definedName>
    <definedName name="中央区事業所内保育事業">リスト!$H$6:$H$100</definedName>
    <definedName name="中央区小規模保育事業">リスト!$G$6:$G$100</definedName>
    <definedName name="中央区保育園">リスト!$A$6:$A$100</definedName>
    <definedName name="中央区幼稚園型認定こども園">リスト!$C$6:$C$100</definedName>
    <definedName name="中央区幼保連携型認定こども園">リスト!$B$6:$B$100</definedName>
    <definedName name="当初" localSheetId="14">[2]交付決定内訳一覧!$A$4:$I$55</definedName>
    <definedName name="美浜区">リスト!$BN$4:$BY$5</definedName>
    <definedName name="美浜区家庭的保育事業">リスト!$BV$6:$BV$100</definedName>
    <definedName name="美浜区事業所内保育事業">リスト!$BU$6:$BU$100</definedName>
    <definedName name="美浜区小規模保育事業">リスト!$BT$6:$BT$100</definedName>
    <definedName name="美浜区保育園">リスト!$BN$6:$BN$100</definedName>
    <definedName name="美浜区幼稚園型認定こども園">リスト!$BP$6:$BP$100</definedName>
    <definedName name="美浜区幼保連携型認定こども園">リスト!$BO$6:$BO$100</definedName>
    <definedName name="変更決" localSheetId="14">[2]変更決定一覧!$A$4:$L$54</definedName>
    <definedName name="緑区">リスト!$BA$4:$BL$5</definedName>
    <definedName name="緑区家庭的保育事業">リスト!$BI$6:$BI$100</definedName>
    <definedName name="緑区事業所内保育事業">リスト!$BH$6:$BH$100</definedName>
    <definedName name="緑区小規模保育事業">リスト!$BG$6:$BG$100</definedName>
    <definedName name="緑区地方裁量型認定こども園">リスト!$BE$6:$BE$100</definedName>
    <definedName name="緑区保育園">リスト!$BA$6:$BA$100</definedName>
    <definedName name="緑区保育所型認定こども園">リスト!$BD$6:$BD$100</definedName>
    <definedName name="緑区幼稚園型認定こども園">リスト!$BC$6:$BC$100</definedName>
    <definedName name="緑区幼保連携型認定こども園">リスト!$BB$6:$BB$100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71" l="1"/>
  <c r="H42" i="71"/>
  <c r="H41" i="71"/>
  <c r="H40" i="71"/>
  <c r="H39" i="71"/>
  <c r="H38" i="71"/>
  <c r="H37" i="71"/>
  <c r="H36" i="71"/>
  <c r="H35" i="71"/>
  <c r="H34" i="71"/>
  <c r="H33" i="71"/>
  <c r="H32" i="71"/>
  <c r="H31" i="71"/>
  <c r="H30" i="71"/>
  <c r="H29" i="71"/>
  <c r="H28" i="71"/>
  <c r="H27" i="71"/>
  <c r="H26" i="71"/>
  <c r="H25" i="71"/>
  <c r="H24" i="71"/>
  <c r="H23" i="71"/>
  <c r="H22" i="71"/>
  <c r="H21" i="71"/>
  <c r="H20" i="71"/>
  <c r="H19" i="71"/>
  <c r="H18" i="71"/>
  <c r="H17" i="71"/>
  <c r="H16" i="71"/>
  <c r="H15" i="71"/>
  <c r="H14" i="71"/>
  <c r="H13" i="71"/>
  <c r="H12" i="71"/>
  <c r="H11" i="71"/>
  <c r="H10" i="71"/>
  <c r="H9" i="71"/>
  <c r="H8" i="71"/>
  <c r="J334" i="92"/>
  <c r="I334" i="92"/>
  <c r="F334" i="92"/>
  <c r="J333" i="92"/>
  <c r="I333" i="92"/>
  <c r="F333" i="92"/>
  <c r="J332" i="92"/>
  <c r="I332" i="92"/>
  <c r="F332" i="92"/>
  <c r="J331" i="92"/>
  <c r="I331" i="92"/>
  <c r="F331" i="92"/>
  <c r="J330" i="92"/>
  <c r="I330" i="92"/>
  <c r="F330" i="92"/>
  <c r="J329" i="92"/>
  <c r="I329" i="92"/>
  <c r="F329" i="92"/>
  <c r="J328" i="92"/>
  <c r="I328" i="92"/>
  <c r="F328" i="92"/>
  <c r="J327" i="92"/>
  <c r="I327" i="92"/>
  <c r="F327" i="92"/>
  <c r="J326" i="92"/>
  <c r="I326" i="92"/>
  <c r="F326" i="92"/>
  <c r="J325" i="92"/>
  <c r="I325" i="92"/>
  <c r="J324" i="92"/>
  <c r="I324" i="92"/>
  <c r="J323" i="92"/>
  <c r="I323" i="92"/>
  <c r="F323" i="92"/>
  <c r="J321" i="92"/>
  <c r="I321" i="92"/>
  <c r="F321" i="92"/>
  <c r="J320" i="92"/>
  <c r="I320" i="92"/>
  <c r="F320" i="92"/>
  <c r="J319" i="92"/>
  <c r="I319" i="92"/>
  <c r="F319" i="92"/>
  <c r="J318" i="92"/>
  <c r="I318" i="92"/>
  <c r="F318" i="92"/>
  <c r="J317" i="92"/>
  <c r="I317" i="92"/>
  <c r="F317" i="92"/>
  <c r="J316" i="92"/>
  <c r="I316" i="92"/>
  <c r="F316" i="92"/>
  <c r="J313" i="92"/>
  <c r="I313" i="92"/>
  <c r="F313" i="92"/>
  <c r="J312" i="92"/>
  <c r="I312" i="92"/>
  <c r="F312" i="92"/>
  <c r="J311" i="92"/>
  <c r="I311" i="92"/>
  <c r="F311" i="92"/>
  <c r="J310" i="92"/>
  <c r="I310" i="92"/>
  <c r="F310" i="92"/>
  <c r="J309" i="92"/>
  <c r="I309" i="92"/>
  <c r="F309" i="92"/>
  <c r="B309" i="92"/>
  <c r="D309" i="92" s="1"/>
  <c r="J308" i="92"/>
  <c r="I308" i="92"/>
  <c r="F308" i="92"/>
  <c r="D308" i="92"/>
  <c r="B308" i="92"/>
  <c r="J307" i="92"/>
  <c r="I307" i="92"/>
  <c r="F307" i="92"/>
  <c r="D307" i="92"/>
  <c r="J306" i="92"/>
  <c r="I306" i="92"/>
  <c r="F306" i="92"/>
  <c r="J305" i="92"/>
  <c r="I305" i="92"/>
  <c r="F305" i="92"/>
  <c r="J304" i="92"/>
  <c r="I304" i="92"/>
  <c r="F304" i="92"/>
  <c r="J303" i="92"/>
  <c r="I303" i="92"/>
  <c r="F303" i="92"/>
  <c r="J302" i="92"/>
  <c r="I302" i="92"/>
  <c r="F302" i="92"/>
  <c r="J301" i="92"/>
  <c r="I301" i="92"/>
  <c r="F301" i="92"/>
  <c r="J300" i="92"/>
  <c r="I300" i="92"/>
  <c r="F300" i="92"/>
  <c r="J299" i="92"/>
  <c r="I299" i="92"/>
  <c r="F299" i="92"/>
  <c r="J298" i="92"/>
  <c r="I298" i="92"/>
  <c r="F298" i="92"/>
  <c r="J297" i="92"/>
  <c r="I297" i="92"/>
  <c r="F297" i="92"/>
  <c r="J296" i="92"/>
  <c r="I296" i="92"/>
  <c r="F296" i="92"/>
  <c r="J295" i="92"/>
  <c r="I295" i="92"/>
  <c r="F295" i="92"/>
  <c r="J294" i="92"/>
  <c r="I294" i="92"/>
  <c r="F294" i="92"/>
  <c r="J293" i="92"/>
  <c r="I293" i="92"/>
  <c r="F293" i="92"/>
  <c r="J292" i="92"/>
  <c r="I292" i="92"/>
  <c r="F292" i="92"/>
  <c r="J291" i="92"/>
  <c r="I291" i="92"/>
  <c r="F291" i="92"/>
  <c r="J290" i="92"/>
  <c r="I290" i="92"/>
  <c r="F290" i="92"/>
  <c r="J289" i="92"/>
  <c r="I289" i="92"/>
  <c r="F289" i="92"/>
  <c r="J288" i="92"/>
  <c r="I288" i="92"/>
  <c r="F288" i="92"/>
  <c r="J287" i="92"/>
  <c r="I287" i="92"/>
  <c r="F287" i="92"/>
  <c r="J286" i="92"/>
  <c r="I286" i="92"/>
  <c r="F286" i="92"/>
  <c r="J285" i="92"/>
  <c r="I285" i="92"/>
  <c r="F285" i="92"/>
  <c r="J284" i="92"/>
  <c r="I284" i="92"/>
  <c r="F284" i="92"/>
  <c r="J283" i="92"/>
  <c r="I283" i="92"/>
  <c r="F283" i="92"/>
  <c r="J282" i="92"/>
  <c r="I282" i="92"/>
  <c r="F282" i="92"/>
  <c r="J281" i="92"/>
  <c r="I281" i="92"/>
  <c r="F281" i="92"/>
  <c r="J280" i="92"/>
  <c r="I280" i="92"/>
  <c r="F280" i="92"/>
  <c r="J279" i="92"/>
  <c r="I279" i="92"/>
  <c r="F279" i="92"/>
  <c r="J278" i="92"/>
  <c r="I278" i="92"/>
  <c r="F278" i="92"/>
  <c r="J277" i="92"/>
  <c r="I277" i="92"/>
  <c r="F277" i="92"/>
  <c r="J276" i="92"/>
  <c r="I276" i="92"/>
  <c r="F276" i="92"/>
  <c r="J275" i="92"/>
  <c r="I275" i="92"/>
  <c r="F275" i="92"/>
  <c r="J274" i="92"/>
  <c r="I274" i="92"/>
  <c r="F274" i="92"/>
  <c r="J273" i="92"/>
  <c r="I273" i="92"/>
  <c r="F273" i="92"/>
  <c r="J272" i="92"/>
  <c r="I272" i="92"/>
  <c r="F272" i="92"/>
  <c r="J271" i="92"/>
  <c r="I271" i="92"/>
  <c r="F271" i="92"/>
  <c r="J270" i="92"/>
  <c r="I270" i="92"/>
  <c r="F270" i="92"/>
  <c r="J269" i="92"/>
  <c r="I269" i="92"/>
  <c r="F269" i="92"/>
  <c r="J268" i="92"/>
  <c r="I268" i="92"/>
  <c r="F268" i="92"/>
  <c r="J267" i="92"/>
  <c r="I267" i="92"/>
  <c r="F267" i="92"/>
  <c r="J266" i="92"/>
  <c r="I266" i="92"/>
  <c r="F266" i="92"/>
  <c r="J265" i="92"/>
  <c r="I265" i="92"/>
  <c r="F265" i="92"/>
  <c r="J264" i="92"/>
  <c r="I264" i="92"/>
  <c r="F264" i="92"/>
  <c r="J263" i="92"/>
  <c r="I263" i="92"/>
  <c r="F263" i="92"/>
  <c r="J262" i="92"/>
  <c r="I262" i="92"/>
  <c r="F262" i="92"/>
  <c r="J261" i="92"/>
  <c r="I261" i="92"/>
  <c r="F261" i="92"/>
  <c r="J260" i="92"/>
  <c r="I260" i="92"/>
  <c r="F260" i="92"/>
  <c r="J259" i="92"/>
  <c r="I259" i="92"/>
  <c r="F259" i="92"/>
  <c r="J258" i="92"/>
  <c r="I258" i="92"/>
  <c r="F258" i="92"/>
  <c r="J257" i="92"/>
  <c r="I257" i="92"/>
  <c r="F257" i="92"/>
  <c r="J256" i="92"/>
  <c r="I256" i="92"/>
  <c r="F256" i="92"/>
  <c r="J255" i="92"/>
  <c r="I255" i="92"/>
  <c r="F255" i="92"/>
  <c r="J254" i="92"/>
  <c r="I254" i="92"/>
  <c r="F254" i="92"/>
  <c r="J253" i="92"/>
  <c r="I253" i="92"/>
  <c r="F253" i="92"/>
  <c r="J252" i="92"/>
  <c r="I252" i="92"/>
  <c r="F252" i="92"/>
  <c r="J251" i="92"/>
  <c r="I251" i="92"/>
  <c r="F251" i="92"/>
  <c r="J250" i="92"/>
  <c r="I250" i="92"/>
  <c r="F250" i="92"/>
  <c r="J249" i="92"/>
  <c r="I249" i="92"/>
  <c r="D249" i="92"/>
  <c r="J248" i="92"/>
  <c r="I248" i="92"/>
  <c r="D248" i="92"/>
  <c r="J247" i="92"/>
  <c r="I247" i="92"/>
  <c r="D247" i="92"/>
  <c r="J246" i="92"/>
  <c r="I246" i="92"/>
  <c r="F246" i="92"/>
  <c r="D246" i="92"/>
  <c r="J245" i="92"/>
  <c r="I245" i="92"/>
  <c r="F245" i="92"/>
  <c r="J244" i="92"/>
  <c r="I244" i="92"/>
  <c r="F244" i="92"/>
  <c r="J243" i="92"/>
  <c r="I243" i="92"/>
  <c r="F243" i="92"/>
  <c r="J242" i="92"/>
  <c r="I242" i="92"/>
  <c r="F242" i="92"/>
  <c r="J241" i="92"/>
  <c r="I241" i="92"/>
  <c r="J240" i="92"/>
  <c r="I240" i="92"/>
  <c r="J239" i="92"/>
  <c r="I239" i="92"/>
  <c r="J238" i="92"/>
  <c r="I238" i="92"/>
  <c r="J237" i="92"/>
  <c r="I237" i="92"/>
  <c r="J236" i="92"/>
  <c r="I236" i="92"/>
  <c r="J235" i="92"/>
  <c r="I235" i="92"/>
  <c r="J234" i="92"/>
  <c r="I234" i="92"/>
  <c r="J233" i="92"/>
  <c r="I233" i="92"/>
  <c r="J232" i="92"/>
  <c r="I232" i="92"/>
  <c r="J231" i="92"/>
  <c r="I231" i="92"/>
  <c r="J230" i="92"/>
  <c r="I230" i="92"/>
  <c r="F230" i="92"/>
  <c r="J229" i="92"/>
  <c r="I229" i="92"/>
  <c r="F229" i="92"/>
  <c r="J228" i="92"/>
  <c r="I228" i="92"/>
  <c r="F228" i="92"/>
  <c r="J227" i="92"/>
  <c r="I227" i="92"/>
  <c r="F227" i="92"/>
  <c r="J226" i="92"/>
  <c r="I226" i="92"/>
  <c r="F226" i="92"/>
  <c r="J225" i="92"/>
  <c r="I225" i="92"/>
  <c r="F225" i="92"/>
  <c r="J224" i="92"/>
  <c r="I224" i="92"/>
  <c r="F224" i="92"/>
  <c r="J223" i="92"/>
  <c r="I223" i="92"/>
  <c r="F223" i="92"/>
  <c r="J222" i="92"/>
  <c r="I222" i="92"/>
  <c r="F222" i="92"/>
  <c r="J221" i="92"/>
  <c r="I221" i="92"/>
  <c r="F221" i="92"/>
  <c r="J220" i="92"/>
  <c r="I220" i="92"/>
  <c r="F220" i="92"/>
  <c r="J219" i="92"/>
  <c r="I219" i="92"/>
  <c r="F219" i="92"/>
  <c r="J218" i="92"/>
  <c r="I218" i="92"/>
  <c r="F218" i="92"/>
  <c r="J217" i="92"/>
  <c r="I217" i="92"/>
  <c r="F217" i="92"/>
  <c r="J216" i="92"/>
  <c r="I216" i="92"/>
  <c r="F216" i="92"/>
  <c r="J215" i="92"/>
  <c r="I215" i="92"/>
  <c r="F215" i="92"/>
  <c r="J214" i="92"/>
  <c r="I214" i="92"/>
  <c r="F214" i="92"/>
  <c r="J213" i="92"/>
  <c r="I213" i="92"/>
  <c r="F213" i="92"/>
  <c r="J212" i="92"/>
  <c r="I212" i="92"/>
  <c r="F212" i="92"/>
  <c r="J211" i="92"/>
  <c r="I211" i="92"/>
  <c r="F211" i="92"/>
  <c r="J210" i="92"/>
  <c r="I210" i="92"/>
  <c r="F210" i="92"/>
  <c r="J209" i="92"/>
  <c r="I209" i="92"/>
  <c r="F209" i="92"/>
  <c r="J208" i="92"/>
  <c r="I208" i="92"/>
  <c r="F208" i="92"/>
  <c r="J207" i="92"/>
  <c r="I207" i="92"/>
  <c r="F207" i="92"/>
  <c r="J206" i="92"/>
  <c r="I206" i="92"/>
  <c r="F206" i="92"/>
  <c r="J205" i="92"/>
  <c r="I205" i="92"/>
  <c r="F205" i="92"/>
  <c r="J204" i="92"/>
  <c r="I204" i="92"/>
  <c r="F204" i="92"/>
  <c r="J203" i="92"/>
  <c r="I203" i="92"/>
  <c r="F203" i="92"/>
  <c r="J202" i="92"/>
  <c r="I202" i="92"/>
  <c r="F202" i="92"/>
  <c r="J201" i="92"/>
  <c r="I201" i="92"/>
  <c r="F201" i="92"/>
  <c r="J200" i="92"/>
  <c r="I200" i="92"/>
  <c r="F200" i="92"/>
  <c r="J199" i="92"/>
  <c r="I199" i="92"/>
  <c r="F199" i="92"/>
  <c r="J198" i="92"/>
  <c r="I198" i="92"/>
  <c r="F198" i="92"/>
  <c r="J197" i="92"/>
  <c r="I197" i="92"/>
  <c r="F197" i="92"/>
  <c r="J196" i="92"/>
  <c r="I196" i="92"/>
  <c r="F196" i="92"/>
  <c r="J195" i="92"/>
  <c r="I195" i="92"/>
  <c r="F195" i="92"/>
  <c r="J194" i="92"/>
  <c r="I194" i="92"/>
  <c r="F194" i="92"/>
  <c r="J193" i="92"/>
  <c r="I193" i="92"/>
  <c r="F193" i="92"/>
  <c r="J192" i="92"/>
  <c r="I192" i="92"/>
  <c r="F192" i="92"/>
  <c r="J191" i="92"/>
  <c r="I191" i="92"/>
  <c r="F191" i="92"/>
  <c r="J190" i="92"/>
  <c r="I190" i="92"/>
  <c r="F190" i="92"/>
  <c r="J189" i="92"/>
  <c r="I189" i="92"/>
  <c r="F189" i="92"/>
  <c r="J188" i="92"/>
  <c r="I188" i="92"/>
  <c r="F188" i="92"/>
  <c r="J187" i="92"/>
  <c r="I187" i="92"/>
  <c r="J186" i="92"/>
  <c r="I186" i="92"/>
  <c r="J185" i="92"/>
  <c r="I185" i="92"/>
  <c r="J184" i="92"/>
  <c r="I184" i="92"/>
  <c r="J183" i="92"/>
  <c r="I183" i="92"/>
  <c r="J182" i="92"/>
  <c r="I182" i="92"/>
  <c r="J181" i="92"/>
  <c r="I181" i="92"/>
  <c r="J180" i="92"/>
  <c r="I180" i="92"/>
  <c r="J179" i="92"/>
  <c r="I179" i="92"/>
  <c r="J178" i="92"/>
  <c r="I178" i="92"/>
  <c r="J177" i="92"/>
  <c r="I177" i="92"/>
  <c r="J176" i="92"/>
  <c r="I176" i="92"/>
  <c r="F176" i="92"/>
  <c r="J175" i="92"/>
  <c r="I175" i="92"/>
  <c r="F175" i="92"/>
  <c r="J174" i="92"/>
  <c r="I174" i="92"/>
  <c r="F174" i="92"/>
  <c r="J173" i="92"/>
  <c r="I173" i="92"/>
  <c r="F173" i="92"/>
  <c r="J170" i="92"/>
  <c r="I170" i="92"/>
  <c r="F170" i="92"/>
  <c r="J169" i="92"/>
  <c r="I169" i="92"/>
  <c r="F169" i="92"/>
  <c r="J168" i="92"/>
  <c r="I168" i="92"/>
  <c r="F168" i="92"/>
  <c r="J167" i="92"/>
  <c r="I167" i="92"/>
  <c r="F167" i="92"/>
  <c r="J166" i="92"/>
  <c r="I166" i="92"/>
  <c r="F166" i="92"/>
  <c r="J165" i="92"/>
  <c r="I165" i="92"/>
  <c r="F165" i="92"/>
  <c r="J164" i="92"/>
  <c r="I164" i="92"/>
  <c r="F164" i="92"/>
  <c r="J163" i="92"/>
  <c r="I163" i="92"/>
  <c r="F163" i="92"/>
  <c r="J162" i="92"/>
  <c r="I162" i="92"/>
  <c r="F162" i="92"/>
  <c r="J160" i="92"/>
  <c r="I160" i="92"/>
  <c r="F160" i="92"/>
  <c r="J159" i="92"/>
  <c r="I159" i="92"/>
  <c r="F159" i="92"/>
  <c r="J158" i="92"/>
  <c r="I158" i="92"/>
  <c r="F158" i="92"/>
  <c r="J157" i="92"/>
  <c r="I157" i="92"/>
  <c r="F157" i="92"/>
  <c r="J156" i="92"/>
  <c r="I156" i="92"/>
  <c r="F156" i="92"/>
  <c r="J155" i="92"/>
  <c r="I155" i="92"/>
  <c r="F155" i="92"/>
  <c r="J154" i="92"/>
  <c r="I154" i="92"/>
  <c r="F154" i="92"/>
  <c r="J153" i="92"/>
  <c r="I153" i="92"/>
  <c r="F153" i="92"/>
  <c r="J152" i="92"/>
  <c r="I152" i="92"/>
  <c r="F152" i="92"/>
  <c r="J151" i="92"/>
  <c r="I151" i="92"/>
  <c r="F151" i="92"/>
  <c r="J150" i="92"/>
  <c r="I150" i="92"/>
  <c r="F150" i="92"/>
  <c r="J149" i="92"/>
  <c r="I149" i="92"/>
  <c r="F149" i="92"/>
  <c r="J148" i="92"/>
  <c r="I148" i="92"/>
  <c r="F148" i="92"/>
  <c r="J147" i="92"/>
  <c r="I147" i="92"/>
  <c r="F147" i="92"/>
  <c r="J146" i="92"/>
  <c r="I146" i="92"/>
  <c r="F146" i="92"/>
  <c r="J145" i="92"/>
  <c r="I145" i="92"/>
  <c r="F145" i="92"/>
  <c r="J144" i="92"/>
  <c r="I144" i="92"/>
  <c r="F144" i="92"/>
  <c r="J143" i="92"/>
  <c r="I143" i="92"/>
  <c r="F143" i="92"/>
  <c r="J142" i="92"/>
  <c r="I142" i="92"/>
  <c r="F142" i="92"/>
  <c r="J141" i="92"/>
  <c r="I141" i="92"/>
  <c r="F141" i="92"/>
  <c r="J140" i="92"/>
  <c r="I140" i="92"/>
  <c r="F140" i="92"/>
  <c r="J139" i="92"/>
  <c r="I139" i="92"/>
  <c r="F139" i="92"/>
  <c r="J138" i="92"/>
  <c r="I138" i="92"/>
  <c r="F138" i="92"/>
  <c r="J137" i="92"/>
  <c r="I137" i="92"/>
  <c r="F137" i="92"/>
  <c r="J136" i="92"/>
  <c r="I136" i="92"/>
  <c r="F136" i="92"/>
  <c r="J135" i="92"/>
  <c r="I135" i="92"/>
  <c r="F135" i="92"/>
  <c r="J134" i="92"/>
  <c r="I134" i="92"/>
  <c r="F134" i="92"/>
  <c r="J133" i="92"/>
  <c r="I133" i="92"/>
  <c r="F133" i="92"/>
  <c r="J132" i="92"/>
  <c r="I132" i="92"/>
  <c r="F132" i="92"/>
  <c r="J131" i="92"/>
  <c r="I131" i="92"/>
  <c r="F131" i="92"/>
  <c r="J130" i="92"/>
  <c r="I130" i="92"/>
  <c r="F130" i="92"/>
  <c r="J129" i="92"/>
  <c r="I129" i="92"/>
  <c r="F129" i="92"/>
  <c r="J128" i="92"/>
  <c r="I128" i="92"/>
  <c r="F128" i="92"/>
  <c r="J127" i="92"/>
  <c r="I127" i="92"/>
  <c r="F127" i="92"/>
  <c r="J126" i="92"/>
  <c r="I126" i="92"/>
  <c r="F126" i="92"/>
  <c r="J124" i="92"/>
  <c r="I124" i="92"/>
  <c r="F124" i="92"/>
  <c r="J123" i="92"/>
  <c r="I123" i="92"/>
  <c r="F123" i="92"/>
  <c r="J122" i="92"/>
  <c r="I122" i="92"/>
  <c r="F122" i="92"/>
  <c r="J121" i="92"/>
  <c r="I121" i="92"/>
  <c r="F121" i="92"/>
  <c r="J120" i="92"/>
  <c r="I120" i="92"/>
  <c r="F120" i="92"/>
  <c r="J119" i="92"/>
  <c r="I119" i="92"/>
  <c r="F119" i="92"/>
  <c r="J118" i="92"/>
  <c r="I118" i="92"/>
  <c r="F118" i="92"/>
  <c r="J117" i="92"/>
  <c r="I117" i="92"/>
  <c r="F117" i="92"/>
  <c r="J116" i="92"/>
  <c r="I116" i="92"/>
  <c r="F116" i="92"/>
  <c r="J115" i="92"/>
  <c r="I115" i="92"/>
  <c r="F115" i="92"/>
  <c r="J114" i="92"/>
  <c r="I114" i="92"/>
  <c r="F114" i="92"/>
  <c r="J112" i="92"/>
  <c r="I112" i="92"/>
  <c r="F112" i="92"/>
  <c r="J111" i="92"/>
  <c r="I111" i="92"/>
  <c r="F111" i="92"/>
  <c r="J110" i="92"/>
  <c r="I110" i="92"/>
  <c r="F110" i="92"/>
  <c r="J109" i="92"/>
  <c r="I109" i="92"/>
  <c r="F109" i="92"/>
  <c r="J108" i="92"/>
  <c r="I108" i="92"/>
  <c r="F108" i="92"/>
  <c r="J107" i="92"/>
  <c r="I107" i="92"/>
  <c r="F107" i="92"/>
  <c r="J106" i="92"/>
  <c r="I106" i="92"/>
  <c r="F106" i="92"/>
  <c r="J105" i="92"/>
  <c r="I105" i="92"/>
  <c r="F105" i="92"/>
  <c r="J104" i="92"/>
  <c r="I104" i="92"/>
  <c r="F104" i="92"/>
  <c r="J103" i="92"/>
  <c r="I103" i="92"/>
  <c r="F103" i="92"/>
  <c r="J102" i="92"/>
  <c r="I102" i="92"/>
  <c r="F102" i="92"/>
  <c r="J101" i="92"/>
  <c r="I101" i="92"/>
  <c r="F101" i="92"/>
  <c r="J100" i="92"/>
  <c r="I100" i="92"/>
  <c r="F100" i="92"/>
  <c r="J99" i="92"/>
  <c r="I99" i="92"/>
  <c r="F99" i="92"/>
  <c r="J98" i="92"/>
  <c r="I98" i="92"/>
  <c r="F98" i="92"/>
  <c r="J97" i="92"/>
  <c r="I97" i="92"/>
  <c r="F97" i="92"/>
  <c r="J96" i="92"/>
  <c r="I96" i="92"/>
  <c r="F96" i="92"/>
  <c r="J95" i="92"/>
  <c r="I95" i="92"/>
  <c r="F95" i="92"/>
  <c r="J94" i="92"/>
  <c r="I94" i="92"/>
  <c r="F94" i="92"/>
  <c r="J93" i="92"/>
  <c r="I93" i="92"/>
  <c r="F93" i="92"/>
  <c r="J92" i="92"/>
  <c r="I92" i="92"/>
  <c r="F92" i="92"/>
  <c r="J91" i="92"/>
  <c r="I91" i="92"/>
  <c r="F91" i="92"/>
  <c r="J90" i="92"/>
  <c r="I90" i="92"/>
  <c r="F90" i="92"/>
  <c r="J89" i="92"/>
  <c r="I89" i="92"/>
  <c r="F89" i="92"/>
  <c r="J88" i="92"/>
  <c r="I88" i="92"/>
  <c r="F88" i="92"/>
  <c r="J87" i="92"/>
  <c r="I87" i="92"/>
  <c r="F87" i="92"/>
  <c r="J86" i="92"/>
  <c r="I86" i="92"/>
  <c r="F86" i="92"/>
  <c r="J85" i="92"/>
  <c r="I85" i="92"/>
  <c r="F85" i="92"/>
  <c r="J84" i="92"/>
  <c r="I84" i="92"/>
  <c r="F84" i="92"/>
  <c r="J83" i="92"/>
  <c r="I83" i="92"/>
  <c r="F83" i="92"/>
  <c r="J82" i="92"/>
  <c r="I82" i="92"/>
  <c r="F82" i="92"/>
  <c r="J81" i="92"/>
  <c r="I81" i="92"/>
  <c r="F81" i="92"/>
  <c r="J80" i="92"/>
  <c r="I80" i="92"/>
  <c r="F80" i="92"/>
  <c r="J79" i="92"/>
  <c r="I79" i="92"/>
  <c r="F79" i="92"/>
  <c r="J78" i="92"/>
  <c r="I78" i="92"/>
  <c r="F78" i="92"/>
  <c r="J77" i="92"/>
  <c r="I77" i="92"/>
  <c r="F77" i="92"/>
  <c r="J76" i="92"/>
  <c r="I76" i="92"/>
  <c r="F76" i="92"/>
  <c r="J75" i="92"/>
  <c r="I75" i="92"/>
  <c r="F75" i="92"/>
  <c r="J74" i="92"/>
  <c r="I74" i="92"/>
  <c r="F74" i="92"/>
  <c r="J73" i="92"/>
  <c r="I73" i="92"/>
  <c r="F73" i="92"/>
  <c r="J72" i="92"/>
  <c r="I72" i="92"/>
  <c r="F72" i="92"/>
  <c r="J71" i="92"/>
  <c r="I71" i="92"/>
  <c r="F71" i="92"/>
  <c r="J70" i="92"/>
  <c r="I70" i="92"/>
  <c r="F70" i="92"/>
  <c r="J69" i="92"/>
  <c r="I69" i="92"/>
  <c r="F69" i="92"/>
  <c r="J68" i="92"/>
  <c r="I68" i="92"/>
  <c r="F68" i="92"/>
  <c r="J67" i="92"/>
  <c r="I67" i="92"/>
  <c r="F67" i="92"/>
  <c r="J66" i="92"/>
  <c r="I66" i="92"/>
  <c r="F66" i="92"/>
  <c r="J65" i="92"/>
  <c r="I65" i="92"/>
  <c r="F65" i="92"/>
  <c r="J64" i="92"/>
  <c r="I64" i="92"/>
  <c r="F64" i="92"/>
  <c r="J63" i="92"/>
  <c r="I63" i="92"/>
  <c r="F63" i="92"/>
  <c r="J62" i="92"/>
  <c r="I62" i="92"/>
  <c r="F62" i="92"/>
  <c r="J61" i="92"/>
  <c r="I61" i="92"/>
  <c r="F61" i="92"/>
  <c r="J60" i="92"/>
  <c r="I60" i="92"/>
  <c r="F60" i="92"/>
  <c r="J59" i="92"/>
  <c r="I59" i="92"/>
  <c r="F59" i="92"/>
  <c r="J58" i="92"/>
  <c r="I58" i="92"/>
  <c r="F58" i="92"/>
  <c r="J57" i="92"/>
  <c r="I57" i="92"/>
  <c r="F57" i="92"/>
  <c r="J56" i="92"/>
  <c r="I56" i="92"/>
  <c r="F56" i="92"/>
  <c r="J55" i="92"/>
  <c r="I55" i="92"/>
  <c r="F55" i="92"/>
  <c r="J54" i="92"/>
  <c r="I54" i="92"/>
  <c r="F54" i="92"/>
  <c r="J53" i="92"/>
  <c r="I53" i="92"/>
  <c r="F53" i="92"/>
  <c r="J52" i="92"/>
  <c r="I52" i="92"/>
  <c r="F52" i="92"/>
  <c r="J51" i="92"/>
  <c r="I51" i="92"/>
  <c r="F51" i="92"/>
  <c r="J50" i="92"/>
  <c r="I50" i="92"/>
  <c r="F50" i="92"/>
  <c r="J49" i="92"/>
  <c r="I49" i="92"/>
  <c r="F49" i="92"/>
  <c r="J48" i="92"/>
  <c r="I48" i="92"/>
  <c r="F48" i="92"/>
  <c r="J47" i="92"/>
  <c r="I47" i="92"/>
  <c r="F47" i="92"/>
  <c r="J46" i="92"/>
  <c r="I46" i="92"/>
  <c r="F46" i="92"/>
  <c r="J45" i="92"/>
  <c r="I45" i="92"/>
  <c r="F45" i="92"/>
  <c r="J44" i="92"/>
  <c r="I44" i="92"/>
  <c r="F44" i="92"/>
  <c r="J43" i="92"/>
  <c r="I43" i="92"/>
  <c r="F43" i="92"/>
  <c r="J42" i="92"/>
  <c r="I42" i="92"/>
  <c r="F42" i="92"/>
  <c r="J41" i="92"/>
  <c r="I41" i="92"/>
  <c r="F41" i="92"/>
  <c r="J40" i="92"/>
  <c r="I40" i="92"/>
  <c r="F40" i="92"/>
  <c r="J39" i="92"/>
  <c r="I39" i="92"/>
  <c r="F39" i="92"/>
  <c r="J38" i="92"/>
  <c r="I38" i="92"/>
  <c r="F38" i="92"/>
  <c r="J37" i="92"/>
  <c r="I37" i="92"/>
  <c r="F37" i="92"/>
  <c r="J36" i="92"/>
  <c r="I36" i="92"/>
  <c r="F36" i="92"/>
  <c r="J35" i="92"/>
  <c r="I35" i="92"/>
  <c r="F35" i="92"/>
  <c r="J34" i="92"/>
  <c r="I34" i="92"/>
  <c r="F34" i="92"/>
  <c r="J33" i="92"/>
  <c r="I33" i="92"/>
  <c r="F33" i="92"/>
  <c r="J32" i="92"/>
  <c r="I32" i="92"/>
  <c r="F32" i="92"/>
  <c r="J31" i="92"/>
  <c r="I31" i="92"/>
  <c r="F31" i="92"/>
  <c r="J30" i="92"/>
  <c r="I30" i="92"/>
  <c r="F30" i="92"/>
  <c r="J29" i="92"/>
  <c r="I29" i="92"/>
  <c r="F29" i="92"/>
  <c r="J28" i="92"/>
  <c r="I28" i="92"/>
  <c r="F28" i="92"/>
  <c r="J27" i="92"/>
  <c r="I27" i="92"/>
  <c r="F27" i="92"/>
  <c r="J26" i="92"/>
  <c r="I26" i="92"/>
  <c r="F26" i="92"/>
  <c r="J25" i="92"/>
  <c r="I25" i="92"/>
  <c r="F25" i="92"/>
  <c r="J24" i="92"/>
  <c r="I24" i="92"/>
  <c r="F24" i="92"/>
  <c r="J23" i="92"/>
  <c r="I23" i="92"/>
  <c r="F23" i="92"/>
  <c r="J22" i="92"/>
  <c r="I22" i="92"/>
  <c r="F22" i="92"/>
  <c r="J21" i="92"/>
  <c r="I21" i="92"/>
  <c r="F21" i="92"/>
  <c r="J20" i="92"/>
  <c r="I20" i="92"/>
  <c r="F20" i="92"/>
  <c r="J19" i="92"/>
  <c r="I19" i="92"/>
  <c r="F19" i="92"/>
  <c r="J18" i="92"/>
  <c r="I18" i="92"/>
  <c r="F18" i="92"/>
  <c r="J17" i="92"/>
  <c r="I17" i="92"/>
  <c r="F17" i="92"/>
  <c r="J16" i="92"/>
  <c r="I16" i="92"/>
  <c r="F16" i="92"/>
  <c r="J15" i="92"/>
  <c r="I15" i="92"/>
  <c r="F15" i="92"/>
  <c r="J14" i="92"/>
  <c r="I14" i="92"/>
  <c r="F14" i="92"/>
  <c r="J13" i="92"/>
  <c r="I13" i="92"/>
  <c r="F13" i="92"/>
  <c r="J12" i="92"/>
  <c r="I12" i="92"/>
  <c r="F12" i="92"/>
  <c r="J11" i="92"/>
  <c r="I11" i="92"/>
  <c r="F11" i="92"/>
  <c r="J10" i="92"/>
  <c r="I10" i="92"/>
  <c r="F10" i="92"/>
  <c r="J9" i="92"/>
  <c r="I9" i="92"/>
  <c r="F9" i="92"/>
  <c r="J8" i="92"/>
  <c r="I8" i="92"/>
  <c r="F8" i="92"/>
  <c r="J7" i="92"/>
  <c r="I7" i="92"/>
  <c r="F7" i="92"/>
  <c r="J6" i="92"/>
  <c r="I6" i="92"/>
  <c r="F6" i="92"/>
  <c r="J5" i="92"/>
  <c r="I5" i="92"/>
  <c r="F5" i="92"/>
  <c r="BY3" i="91"/>
  <c r="BX3" i="91"/>
  <c r="BW3" i="91"/>
  <c r="BV3" i="91"/>
  <c r="BU3" i="91"/>
  <c r="BT3" i="91"/>
  <c r="BS3" i="91"/>
  <c r="BR3" i="91"/>
  <c r="BQ3" i="91"/>
  <c r="BP3" i="91"/>
  <c r="BO3" i="91"/>
  <c r="BN3" i="91"/>
  <c r="BM3" i="91"/>
  <c r="BL3" i="91"/>
  <c r="BK3" i="91"/>
  <c r="BJ3" i="91"/>
  <c r="BI3" i="91"/>
  <c r="BH3" i="91"/>
  <c r="BG3" i="91"/>
  <c r="BF3" i="91"/>
  <c r="BE3" i="91"/>
  <c r="BD3" i="91"/>
  <c r="BC3" i="91"/>
  <c r="BB3" i="91"/>
  <c r="BA3" i="91"/>
  <c r="AZ3" i="91"/>
  <c r="AY3" i="91"/>
  <c r="AX3" i="91"/>
  <c r="AW3" i="91"/>
  <c r="AV3" i="91"/>
  <c r="AU3" i="91"/>
  <c r="AT3" i="91"/>
  <c r="AS3" i="91"/>
  <c r="T1" i="91" s="1"/>
  <c r="AR3" i="91"/>
  <c r="AQ3" i="91"/>
  <c r="AP3" i="91"/>
  <c r="N1" i="91" s="1"/>
  <c r="AO3" i="91"/>
  <c r="AN3" i="91"/>
  <c r="AM3" i="91"/>
  <c r="AL3" i="91"/>
  <c r="AK3" i="91"/>
  <c r="AJ3" i="91"/>
  <c r="AI3" i="91"/>
  <c r="AH3" i="91"/>
  <c r="AG3" i="91"/>
  <c r="AF3" i="91"/>
  <c r="AE3" i="91"/>
  <c r="AD3" i="91"/>
  <c r="P1" i="91" s="1"/>
  <c r="AC3" i="91"/>
  <c r="AB3" i="91"/>
  <c r="AA3" i="91"/>
  <c r="Z3" i="91"/>
  <c r="Y3" i="91"/>
  <c r="X3" i="91"/>
  <c r="W3" i="91"/>
  <c r="V3" i="91"/>
  <c r="U3" i="91"/>
  <c r="X1" i="91" s="1"/>
  <c r="T3" i="91"/>
  <c r="V1" i="91" s="1"/>
  <c r="S3" i="91"/>
  <c r="R3" i="91"/>
  <c r="R1" i="91" s="1"/>
  <c r="Q3" i="91"/>
  <c r="P3" i="91"/>
  <c r="O3" i="91"/>
  <c r="N3" i="91"/>
  <c r="J1" i="91" s="1"/>
  <c r="M3" i="91"/>
  <c r="L3" i="91"/>
  <c r="K3" i="91"/>
  <c r="J3" i="91"/>
  <c r="I3" i="91"/>
  <c r="Z1" i="91" s="1"/>
  <c r="H3" i="91"/>
  <c r="G3" i="91"/>
  <c r="F3" i="91"/>
  <c r="E3" i="91"/>
  <c r="D3" i="91"/>
  <c r="C3" i="91"/>
  <c r="B3" i="91"/>
  <c r="A3" i="91"/>
  <c r="AF1" i="91"/>
  <c r="AD1" i="91"/>
  <c r="AB1" i="91"/>
  <c r="L1" i="91"/>
  <c r="H1" i="91"/>
  <c r="B310" i="92" l="1"/>
  <c r="F1" i="91"/>
  <c r="D1" i="91" s="1"/>
  <c r="B311" i="92" l="1"/>
  <c r="D310" i="92"/>
  <c r="D311" i="92" l="1"/>
  <c r="B312" i="92"/>
  <c r="B313" i="92" l="1"/>
  <c r="D312" i="92"/>
  <c r="D313" i="92" l="1"/>
  <c r="B316" i="92" l="1"/>
  <c r="D316" i="92" l="1"/>
  <c r="B317" i="92"/>
  <c r="B318" i="92" l="1"/>
  <c r="D317" i="92"/>
  <c r="D318" i="92" l="1"/>
  <c r="B319" i="92"/>
  <c r="D319" i="92" l="1"/>
  <c r="B320" i="92"/>
  <c r="B321" i="92" l="1"/>
  <c r="D320" i="92"/>
  <c r="D321" i="92" l="1"/>
  <c r="B323" i="92" l="1"/>
  <c r="D323" i="92" l="1"/>
  <c r="B324" i="92"/>
  <c r="B325" i="92" l="1"/>
  <c r="D325" i="92" s="1"/>
  <c r="D324" i="92"/>
  <c r="AL12" i="60" l="1"/>
  <c r="AY12" i="60"/>
  <c r="W12" i="60" l="1"/>
  <c r="AM12" i="60" l="1"/>
  <c r="AZ12" i="60"/>
  <c r="X12" i="60"/>
  <c r="AI14" i="60"/>
  <c r="AH14" i="60"/>
  <c r="Y12" i="60" l="1"/>
  <c r="AN12" i="60"/>
  <c r="BA12" i="60"/>
  <c r="AW114" i="60"/>
  <c r="P114" i="60" s="1"/>
  <c r="Z12" i="60" l="1"/>
  <c r="BB12" i="60"/>
  <c r="AO12" i="60"/>
  <c r="AG114" i="60"/>
  <c r="AA12" i="60" l="1"/>
  <c r="AP12" i="60"/>
  <c r="BC12" i="60"/>
  <c r="M13" i="100"/>
  <c r="N13" i="100"/>
  <c r="O13" i="100"/>
  <c r="M14" i="100"/>
  <c r="N14" i="100"/>
  <c r="O14" i="100"/>
  <c r="M15" i="100"/>
  <c r="N15" i="100"/>
  <c r="O15" i="100"/>
  <c r="M16" i="100"/>
  <c r="N16" i="100"/>
  <c r="O16" i="100"/>
  <c r="M17" i="100"/>
  <c r="N17" i="100"/>
  <c r="O17" i="100"/>
  <c r="M18" i="100"/>
  <c r="N18" i="100"/>
  <c r="O18" i="100"/>
  <c r="M19" i="100"/>
  <c r="N19" i="100"/>
  <c r="O19" i="100"/>
  <c r="M20" i="100"/>
  <c r="N20" i="100"/>
  <c r="O20" i="100"/>
  <c r="M21" i="100"/>
  <c r="N21" i="100"/>
  <c r="O21" i="100"/>
  <c r="M22" i="100"/>
  <c r="N22" i="100"/>
  <c r="O22" i="100"/>
  <c r="M23" i="100"/>
  <c r="N23" i="100"/>
  <c r="O23" i="100"/>
  <c r="M24" i="100"/>
  <c r="N24" i="100"/>
  <c r="O24" i="100"/>
  <c r="M25" i="100"/>
  <c r="N25" i="100"/>
  <c r="O25" i="100"/>
  <c r="M26" i="100"/>
  <c r="N26" i="100"/>
  <c r="O26" i="100"/>
  <c r="M27" i="100"/>
  <c r="N27" i="100"/>
  <c r="O27" i="100"/>
  <c r="M28" i="100"/>
  <c r="N28" i="100"/>
  <c r="O28" i="100"/>
  <c r="M29" i="100"/>
  <c r="N29" i="100"/>
  <c r="O29" i="100"/>
  <c r="M30" i="100"/>
  <c r="N30" i="100"/>
  <c r="O30" i="100"/>
  <c r="M31" i="100"/>
  <c r="N31" i="100"/>
  <c r="O31" i="100"/>
  <c r="M32" i="100"/>
  <c r="N32" i="100"/>
  <c r="O32" i="100"/>
  <c r="M33" i="100"/>
  <c r="N33" i="100"/>
  <c r="O33" i="100"/>
  <c r="M34" i="100"/>
  <c r="N34" i="100"/>
  <c r="O34" i="100"/>
  <c r="M35" i="100"/>
  <c r="N35" i="100"/>
  <c r="O35" i="100"/>
  <c r="M36" i="100"/>
  <c r="N36" i="100"/>
  <c r="O36" i="100"/>
  <c r="M37" i="100"/>
  <c r="N37" i="100"/>
  <c r="O37" i="100"/>
  <c r="M38" i="100"/>
  <c r="N38" i="100"/>
  <c r="O38" i="100"/>
  <c r="M39" i="100"/>
  <c r="N39" i="100"/>
  <c r="O39" i="100"/>
  <c r="M40" i="100"/>
  <c r="N40" i="100"/>
  <c r="O40" i="100"/>
  <c r="M41" i="100"/>
  <c r="N41" i="100"/>
  <c r="O41" i="100"/>
  <c r="M42" i="100"/>
  <c r="N42" i="100"/>
  <c r="O42" i="100"/>
  <c r="M43" i="100"/>
  <c r="N43" i="100"/>
  <c r="O43" i="100"/>
  <c r="M44" i="100"/>
  <c r="N44" i="100"/>
  <c r="O44" i="100"/>
  <c r="M45" i="100"/>
  <c r="N45" i="100"/>
  <c r="O45" i="100"/>
  <c r="M46" i="100"/>
  <c r="N46" i="100"/>
  <c r="O46" i="100"/>
  <c r="M47" i="100"/>
  <c r="N47" i="100"/>
  <c r="O47" i="100"/>
  <c r="M48" i="100"/>
  <c r="N48" i="100"/>
  <c r="O48" i="100"/>
  <c r="M49" i="100"/>
  <c r="N49" i="100"/>
  <c r="O49" i="100"/>
  <c r="M50" i="100"/>
  <c r="N50" i="100"/>
  <c r="O50" i="100"/>
  <c r="M51" i="100"/>
  <c r="N51" i="100"/>
  <c r="O51" i="100"/>
  <c r="M52" i="100"/>
  <c r="N52" i="100"/>
  <c r="O52" i="100"/>
  <c r="M53" i="100"/>
  <c r="N53" i="100"/>
  <c r="O53" i="100"/>
  <c r="M54" i="100"/>
  <c r="N54" i="100"/>
  <c r="O54" i="100"/>
  <c r="M55" i="100"/>
  <c r="N55" i="100"/>
  <c r="O55" i="100"/>
  <c r="M56" i="100"/>
  <c r="N56" i="100"/>
  <c r="O56" i="100"/>
  <c r="M57" i="100"/>
  <c r="N57" i="100"/>
  <c r="O57" i="100"/>
  <c r="M58" i="100"/>
  <c r="N58" i="100"/>
  <c r="O58" i="100"/>
  <c r="M59" i="100"/>
  <c r="N59" i="100"/>
  <c r="O59" i="100"/>
  <c r="M60" i="100"/>
  <c r="N60" i="100"/>
  <c r="O60" i="100"/>
  <c r="M61" i="100"/>
  <c r="N61" i="100"/>
  <c r="O61" i="100"/>
  <c r="M62" i="100"/>
  <c r="N62" i="100"/>
  <c r="O62" i="100"/>
  <c r="M63" i="100"/>
  <c r="N63" i="100"/>
  <c r="O63" i="100"/>
  <c r="M64" i="100"/>
  <c r="N64" i="100"/>
  <c r="O64" i="100"/>
  <c r="M65" i="100"/>
  <c r="N65" i="100"/>
  <c r="O65" i="100"/>
  <c r="M66" i="100"/>
  <c r="N66" i="100"/>
  <c r="O66" i="100"/>
  <c r="M67" i="100"/>
  <c r="N67" i="100"/>
  <c r="O67" i="100"/>
  <c r="M68" i="100"/>
  <c r="N68" i="100"/>
  <c r="O68" i="100"/>
  <c r="M69" i="100"/>
  <c r="N69" i="100"/>
  <c r="O69" i="100"/>
  <c r="M70" i="100"/>
  <c r="N70" i="100"/>
  <c r="O70" i="100"/>
  <c r="M71" i="100"/>
  <c r="N71" i="100"/>
  <c r="O71" i="100"/>
  <c r="M72" i="100"/>
  <c r="N72" i="100"/>
  <c r="O72" i="100"/>
  <c r="M73" i="100"/>
  <c r="N73" i="100"/>
  <c r="O73" i="100"/>
  <c r="M74" i="100"/>
  <c r="N74" i="100"/>
  <c r="O74" i="100"/>
  <c r="M75" i="100"/>
  <c r="N75" i="100"/>
  <c r="O75" i="100"/>
  <c r="M76" i="100"/>
  <c r="N76" i="100"/>
  <c r="O76" i="100"/>
  <c r="M77" i="100"/>
  <c r="N77" i="100"/>
  <c r="O77" i="100"/>
  <c r="M78" i="100"/>
  <c r="N78" i="100"/>
  <c r="O78" i="100"/>
  <c r="M79" i="100"/>
  <c r="N79" i="100"/>
  <c r="O79" i="100"/>
  <c r="M80" i="100"/>
  <c r="N80" i="100"/>
  <c r="O80" i="100"/>
  <c r="M81" i="100"/>
  <c r="N81" i="100"/>
  <c r="O81" i="100"/>
  <c r="M82" i="100"/>
  <c r="N82" i="100"/>
  <c r="O82" i="100"/>
  <c r="M83" i="100"/>
  <c r="N83" i="100"/>
  <c r="O83" i="100"/>
  <c r="M84" i="100"/>
  <c r="N84" i="100"/>
  <c r="O84" i="100"/>
  <c r="M85" i="100"/>
  <c r="N85" i="100"/>
  <c r="O85" i="100"/>
  <c r="M86" i="100"/>
  <c r="N86" i="100"/>
  <c r="O86" i="100"/>
  <c r="M87" i="100"/>
  <c r="N87" i="100"/>
  <c r="O87" i="100"/>
  <c r="M88" i="100"/>
  <c r="N88" i="100"/>
  <c r="O88" i="100"/>
  <c r="M89" i="100"/>
  <c r="N89" i="100"/>
  <c r="O89" i="100"/>
  <c r="M90" i="100"/>
  <c r="N90" i="100"/>
  <c r="O90" i="100"/>
  <c r="M91" i="100"/>
  <c r="N91" i="100"/>
  <c r="O91" i="100"/>
  <c r="M92" i="100"/>
  <c r="N92" i="100"/>
  <c r="O92" i="100"/>
  <c r="M93" i="100"/>
  <c r="N93" i="100"/>
  <c r="O93" i="100"/>
  <c r="M94" i="100"/>
  <c r="N94" i="100"/>
  <c r="O94" i="100"/>
  <c r="M95" i="100"/>
  <c r="N95" i="100"/>
  <c r="O95" i="100"/>
  <c r="M96" i="100"/>
  <c r="N96" i="100"/>
  <c r="O96" i="100"/>
  <c r="M97" i="100"/>
  <c r="N97" i="100"/>
  <c r="O97" i="100"/>
  <c r="M98" i="100"/>
  <c r="N98" i="100"/>
  <c r="O98" i="100"/>
  <c r="M99" i="100"/>
  <c r="N99" i="100"/>
  <c r="O99" i="100"/>
  <c r="M100" i="100"/>
  <c r="N100" i="100"/>
  <c r="O100" i="100"/>
  <c r="M101" i="100"/>
  <c r="N101" i="100"/>
  <c r="O101" i="100"/>
  <c r="M102" i="100"/>
  <c r="N102" i="100"/>
  <c r="O102" i="100"/>
  <c r="M103" i="100"/>
  <c r="N103" i="100"/>
  <c r="O103" i="100"/>
  <c r="M104" i="100"/>
  <c r="N104" i="100"/>
  <c r="O104" i="100"/>
  <c r="M105" i="100"/>
  <c r="N105" i="100"/>
  <c r="O105" i="100"/>
  <c r="M106" i="100"/>
  <c r="N106" i="100"/>
  <c r="O106" i="100"/>
  <c r="M107" i="100"/>
  <c r="N107" i="100"/>
  <c r="O107" i="100"/>
  <c r="M108" i="100"/>
  <c r="N108" i="100"/>
  <c r="O108" i="100"/>
  <c r="M109" i="100"/>
  <c r="N109" i="100"/>
  <c r="O109" i="100"/>
  <c r="M110" i="100"/>
  <c r="N110" i="100"/>
  <c r="O110" i="100"/>
  <c r="M111" i="100"/>
  <c r="N111" i="100"/>
  <c r="O111" i="100"/>
  <c r="M112" i="100"/>
  <c r="N112" i="100"/>
  <c r="O112" i="100"/>
  <c r="L14" i="100"/>
  <c r="L15" i="100"/>
  <c r="L16" i="100"/>
  <c r="L17" i="100"/>
  <c r="L18" i="100"/>
  <c r="L19" i="100"/>
  <c r="L20" i="100"/>
  <c r="L21" i="100"/>
  <c r="L22" i="100"/>
  <c r="L23" i="100"/>
  <c r="L24" i="100"/>
  <c r="L25" i="100"/>
  <c r="L26" i="100"/>
  <c r="L27" i="100"/>
  <c r="L28" i="100"/>
  <c r="L29" i="100"/>
  <c r="L30" i="100"/>
  <c r="L31" i="100"/>
  <c r="L32" i="100"/>
  <c r="L33" i="100"/>
  <c r="L34" i="100"/>
  <c r="L35" i="100"/>
  <c r="L36" i="100"/>
  <c r="L37" i="100"/>
  <c r="L38" i="100"/>
  <c r="L39" i="100"/>
  <c r="L40" i="100"/>
  <c r="L41" i="100"/>
  <c r="L42" i="100"/>
  <c r="L43" i="100"/>
  <c r="L44" i="100"/>
  <c r="L45" i="100"/>
  <c r="L46" i="100"/>
  <c r="L47" i="100"/>
  <c r="L48" i="100"/>
  <c r="L49" i="100"/>
  <c r="L50" i="100"/>
  <c r="L51" i="100"/>
  <c r="L52" i="100"/>
  <c r="L53" i="100"/>
  <c r="L54" i="100"/>
  <c r="L55" i="100"/>
  <c r="L56" i="100"/>
  <c r="L57" i="100"/>
  <c r="L58" i="100"/>
  <c r="L59" i="100"/>
  <c r="L60" i="100"/>
  <c r="L61" i="100"/>
  <c r="L62" i="100"/>
  <c r="L63" i="100"/>
  <c r="L64" i="100"/>
  <c r="L65" i="100"/>
  <c r="L66" i="100"/>
  <c r="L67" i="100"/>
  <c r="L68" i="100"/>
  <c r="L69" i="100"/>
  <c r="L70" i="100"/>
  <c r="L71" i="100"/>
  <c r="L72" i="100"/>
  <c r="L73" i="100"/>
  <c r="L74" i="100"/>
  <c r="L75" i="100"/>
  <c r="L76" i="100"/>
  <c r="L77" i="100"/>
  <c r="L78" i="100"/>
  <c r="L79" i="100"/>
  <c r="L80" i="100"/>
  <c r="L81" i="100"/>
  <c r="L82" i="100"/>
  <c r="L83" i="100"/>
  <c r="L84" i="100"/>
  <c r="L85" i="100"/>
  <c r="L86" i="100"/>
  <c r="L87" i="100"/>
  <c r="L88" i="100"/>
  <c r="L89" i="100"/>
  <c r="L90" i="100"/>
  <c r="L91" i="100"/>
  <c r="L92" i="100"/>
  <c r="L93" i="100"/>
  <c r="L94" i="100"/>
  <c r="L95" i="100"/>
  <c r="L96" i="100"/>
  <c r="L97" i="100"/>
  <c r="L98" i="100"/>
  <c r="L99" i="100"/>
  <c r="L100" i="100"/>
  <c r="L101" i="100"/>
  <c r="L102" i="100"/>
  <c r="L103" i="100"/>
  <c r="L104" i="100"/>
  <c r="L105" i="100"/>
  <c r="L106" i="100"/>
  <c r="L107" i="100"/>
  <c r="L108" i="100"/>
  <c r="L109" i="100"/>
  <c r="L110" i="100"/>
  <c r="L111" i="100"/>
  <c r="L112" i="100"/>
  <c r="L13" i="100"/>
  <c r="K14" i="100"/>
  <c r="K15" i="100"/>
  <c r="K16" i="100"/>
  <c r="K17" i="100"/>
  <c r="K18" i="100"/>
  <c r="K19" i="100"/>
  <c r="K20" i="100"/>
  <c r="K21" i="100"/>
  <c r="K22" i="100"/>
  <c r="K23" i="100"/>
  <c r="K24" i="100"/>
  <c r="K25" i="100"/>
  <c r="K26" i="100"/>
  <c r="K27" i="100"/>
  <c r="K28" i="100"/>
  <c r="K29" i="100"/>
  <c r="K30" i="100"/>
  <c r="K31" i="100"/>
  <c r="K32" i="100"/>
  <c r="K33" i="100"/>
  <c r="K34" i="100"/>
  <c r="K35" i="100"/>
  <c r="K36" i="100"/>
  <c r="K37" i="100"/>
  <c r="K38" i="100"/>
  <c r="K39" i="100"/>
  <c r="K40" i="100"/>
  <c r="K41" i="100"/>
  <c r="K42" i="100"/>
  <c r="K43" i="100"/>
  <c r="K44" i="100"/>
  <c r="K45" i="100"/>
  <c r="K46" i="100"/>
  <c r="K47" i="100"/>
  <c r="K48" i="100"/>
  <c r="K49" i="100"/>
  <c r="K50" i="100"/>
  <c r="K51" i="100"/>
  <c r="K52" i="100"/>
  <c r="K53" i="100"/>
  <c r="K54" i="100"/>
  <c r="K55" i="100"/>
  <c r="K56" i="100"/>
  <c r="K57" i="100"/>
  <c r="K58" i="100"/>
  <c r="K59" i="100"/>
  <c r="K60" i="100"/>
  <c r="K61" i="100"/>
  <c r="K62" i="100"/>
  <c r="K63" i="100"/>
  <c r="K64" i="100"/>
  <c r="K65" i="100"/>
  <c r="K66" i="100"/>
  <c r="K67" i="100"/>
  <c r="K68" i="100"/>
  <c r="K69" i="100"/>
  <c r="K70" i="100"/>
  <c r="K71" i="100"/>
  <c r="K72" i="100"/>
  <c r="K73" i="100"/>
  <c r="K74" i="100"/>
  <c r="K75" i="100"/>
  <c r="K76" i="100"/>
  <c r="K77" i="100"/>
  <c r="K78" i="100"/>
  <c r="K79" i="100"/>
  <c r="K80" i="100"/>
  <c r="K81" i="100"/>
  <c r="K82" i="100"/>
  <c r="K83" i="100"/>
  <c r="K84" i="100"/>
  <c r="K85" i="100"/>
  <c r="K86" i="100"/>
  <c r="K87" i="100"/>
  <c r="K88" i="100"/>
  <c r="K89" i="100"/>
  <c r="K90" i="100"/>
  <c r="K91" i="100"/>
  <c r="K92" i="100"/>
  <c r="K93" i="100"/>
  <c r="K94" i="100"/>
  <c r="K95" i="100"/>
  <c r="K96" i="100"/>
  <c r="K97" i="100"/>
  <c r="K98" i="100"/>
  <c r="K99" i="100"/>
  <c r="K100" i="100"/>
  <c r="K101" i="100"/>
  <c r="K102" i="100"/>
  <c r="K103" i="100"/>
  <c r="K104" i="100"/>
  <c r="K105" i="100"/>
  <c r="K106" i="100"/>
  <c r="K107" i="100"/>
  <c r="K108" i="100"/>
  <c r="K109" i="100"/>
  <c r="K110" i="100"/>
  <c r="K111" i="100"/>
  <c r="K112" i="100"/>
  <c r="K13" i="100"/>
  <c r="F13" i="100"/>
  <c r="G13" i="100"/>
  <c r="H13" i="100"/>
  <c r="I13" i="100"/>
  <c r="J13" i="100"/>
  <c r="F14" i="100"/>
  <c r="G14" i="100"/>
  <c r="H14" i="100"/>
  <c r="I14" i="100"/>
  <c r="J14" i="100"/>
  <c r="F15" i="100"/>
  <c r="G15" i="100"/>
  <c r="H15" i="100"/>
  <c r="I15" i="100"/>
  <c r="J15" i="100"/>
  <c r="F16" i="100"/>
  <c r="G16" i="100"/>
  <c r="H16" i="100"/>
  <c r="I16" i="100"/>
  <c r="J16" i="100"/>
  <c r="F17" i="100"/>
  <c r="G17" i="100"/>
  <c r="H17" i="100"/>
  <c r="I17" i="100"/>
  <c r="J17" i="100"/>
  <c r="F18" i="100"/>
  <c r="G18" i="100"/>
  <c r="H18" i="100"/>
  <c r="I18" i="100"/>
  <c r="J18" i="100"/>
  <c r="F19" i="100"/>
  <c r="G19" i="100"/>
  <c r="H19" i="100"/>
  <c r="I19" i="100"/>
  <c r="J19" i="100"/>
  <c r="F20" i="100"/>
  <c r="G20" i="100"/>
  <c r="H20" i="100"/>
  <c r="I20" i="100"/>
  <c r="J20" i="100"/>
  <c r="F21" i="100"/>
  <c r="G21" i="100"/>
  <c r="H21" i="100"/>
  <c r="I21" i="100"/>
  <c r="J21" i="100"/>
  <c r="F22" i="100"/>
  <c r="G22" i="100"/>
  <c r="H22" i="100"/>
  <c r="I22" i="100"/>
  <c r="J22" i="100"/>
  <c r="F23" i="100"/>
  <c r="G23" i="100"/>
  <c r="H23" i="100"/>
  <c r="I23" i="100"/>
  <c r="J23" i="100"/>
  <c r="F24" i="100"/>
  <c r="G24" i="100"/>
  <c r="H24" i="100"/>
  <c r="I24" i="100"/>
  <c r="J24" i="100"/>
  <c r="F25" i="100"/>
  <c r="G25" i="100"/>
  <c r="H25" i="100"/>
  <c r="I25" i="100"/>
  <c r="J25" i="100"/>
  <c r="F26" i="100"/>
  <c r="G26" i="100"/>
  <c r="H26" i="100"/>
  <c r="I26" i="100"/>
  <c r="J26" i="100"/>
  <c r="F27" i="100"/>
  <c r="G27" i="100"/>
  <c r="H27" i="100"/>
  <c r="I27" i="100"/>
  <c r="J27" i="100"/>
  <c r="F28" i="100"/>
  <c r="G28" i="100"/>
  <c r="H28" i="100"/>
  <c r="I28" i="100"/>
  <c r="J28" i="100"/>
  <c r="F29" i="100"/>
  <c r="G29" i="100"/>
  <c r="H29" i="100"/>
  <c r="I29" i="100"/>
  <c r="J29" i="100"/>
  <c r="F30" i="100"/>
  <c r="G30" i="100"/>
  <c r="H30" i="100"/>
  <c r="I30" i="100"/>
  <c r="J30" i="100"/>
  <c r="F31" i="100"/>
  <c r="G31" i="100"/>
  <c r="H31" i="100"/>
  <c r="I31" i="100"/>
  <c r="J31" i="100"/>
  <c r="F32" i="100"/>
  <c r="G32" i="100"/>
  <c r="H32" i="100"/>
  <c r="I32" i="100"/>
  <c r="J32" i="100"/>
  <c r="F33" i="100"/>
  <c r="G33" i="100"/>
  <c r="H33" i="100"/>
  <c r="I33" i="100"/>
  <c r="J33" i="100"/>
  <c r="F34" i="100"/>
  <c r="G34" i="100"/>
  <c r="H34" i="100"/>
  <c r="I34" i="100"/>
  <c r="J34" i="100"/>
  <c r="F35" i="100"/>
  <c r="G35" i="100"/>
  <c r="H35" i="100"/>
  <c r="I35" i="100"/>
  <c r="J35" i="100"/>
  <c r="F36" i="100"/>
  <c r="G36" i="100"/>
  <c r="H36" i="100"/>
  <c r="I36" i="100"/>
  <c r="J36" i="100"/>
  <c r="F37" i="100"/>
  <c r="G37" i="100"/>
  <c r="H37" i="100"/>
  <c r="I37" i="100"/>
  <c r="J37" i="100"/>
  <c r="F38" i="100"/>
  <c r="G38" i="100"/>
  <c r="H38" i="100"/>
  <c r="Q38" i="100" s="1"/>
  <c r="I38" i="100"/>
  <c r="J38" i="100"/>
  <c r="F39" i="100"/>
  <c r="G39" i="100"/>
  <c r="H39" i="100"/>
  <c r="I39" i="100"/>
  <c r="J39" i="100"/>
  <c r="F40" i="100"/>
  <c r="G40" i="100"/>
  <c r="H40" i="100"/>
  <c r="I40" i="100"/>
  <c r="J40" i="100"/>
  <c r="F41" i="100"/>
  <c r="G41" i="100"/>
  <c r="H41" i="100"/>
  <c r="AI41" i="100" s="1"/>
  <c r="I41" i="100"/>
  <c r="J41" i="100"/>
  <c r="F42" i="100"/>
  <c r="G42" i="100"/>
  <c r="H42" i="100"/>
  <c r="Q42" i="100" s="1"/>
  <c r="I42" i="100"/>
  <c r="J42" i="100"/>
  <c r="F43" i="100"/>
  <c r="G43" i="100"/>
  <c r="H43" i="100"/>
  <c r="I43" i="100"/>
  <c r="J43" i="100"/>
  <c r="F44" i="100"/>
  <c r="G44" i="100"/>
  <c r="H44" i="100"/>
  <c r="I44" i="100"/>
  <c r="J44" i="100"/>
  <c r="F45" i="100"/>
  <c r="G45" i="100"/>
  <c r="H45" i="100"/>
  <c r="AI45" i="100" s="1"/>
  <c r="I45" i="100"/>
  <c r="J45" i="100"/>
  <c r="F46" i="100"/>
  <c r="G46" i="100"/>
  <c r="H46" i="100"/>
  <c r="Q46" i="100" s="1"/>
  <c r="I46" i="100"/>
  <c r="J46" i="100"/>
  <c r="F47" i="100"/>
  <c r="G47" i="100"/>
  <c r="H47" i="100"/>
  <c r="I47" i="100"/>
  <c r="J47" i="100"/>
  <c r="F48" i="100"/>
  <c r="G48" i="100"/>
  <c r="H48" i="100"/>
  <c r="I48" i="100"/>
  <c r="J48" i="100"/>
  <c r="F49" i="100"/>
  <c r="G49" i="100"/>
  <c r="H49" i="100"/>
  <c r="I49" i="100"/>
  <c r="J49" i="100"/>
  <c r="F50" i="100"/>
  <c r="G50" i="100"/>
  <c r="H50" i="100"/>
  <c r="Q50" i="100" s="1"/>
  <c r="I50" i="100"/>
  <c r="J50" i="100"/>
  <c r="F51" i="100"/>
  <c r="G51" i="100"/>
  <c r="H51" i="100"/>
  <c r="I51" i="100"/>
  <c r="J51" i="100"/>
  <c r="F52" i="100"/>
  <c r="G52" i="100"/>
  <c r="H52" i="100"/>
  <c r="I52" i="100"/>
  <c r="J52" i="100"/>
  <c r="F53" i="100"/>
  <c r="G53" i="100"/>
  <c r="H53" i="100"/>
  <c r="AI53" i="100" s="1"/>
  <c r="I53" i="100"/>
  <c r="J53" i="100"/>
  <c r="F54" i="100"/>
  <c r="G54" i="100"/>
  <c r="H54" i="100"/>
  <c r="Q54" i="100" s="1"/>
  <c r="I54" i="100"/>
  <c r="J54" i="100"/>
  <c r="F55" i="100"/>
  <c r="G55" i="100"/>
  <c r="H55" i="100"/>
  <c r="I55" i="100"/>
  <c r="J55" i="100"/>
  <c r="F56" i="100"/>
  <c r="G56" i="100"/>
  <c r="H56" i="100"/>
  <c r="I56" i="100"/>
  <c r="J56" i="100"/>
  <c r="F57" i="100"/>
  <c r="G57" i="100"/>
  <c r="H57" i="100"/>
  <c r="Q57" i="100" s="1"/>
  <c r="I57" i="100"/>
  <c r="J57" i="100"/>
  <c r="F58" i="100"/>
  <c r="G58" i="100"/>
  <c r="H58" i="100"/>
  <c r="I58" i="100"/>
  <c r="J58" i="100"/>
  <c r="F59" i="100"/>
  <c r="G59" i="100"/>
  <c r="H59" i="100"/>
  <c r="Q59" i="100" s="1"/>
  <c r="I59" i="100"/>
  <c r="J59" i="100"/>
  <c r="F60" i="100"/>
  <c r="G60" i="100"/>
  <c r="H60" i="100"/>
  <c r="Q60" i="100" s="1"/>
  <c r="I60" i="100"/>
  <c r="J60" i="100"/>
  <c r="F61" i="100"/>
  <c r="G61" i="100"/>
  <c r="H61" i="100"/>
  <c r="AI61" i="100" s="1"/>
  <c r="I61" i="100"/>
  <c r="J61" i="100"/>
  <c r="F62" i="100"/>
  <c r="G62" i="100"/>
  <c r="H62" i="100"/>
  <c r="AI62" i="100" s="1"/>
  <c r="I62" i="100"/>
  <c r="J62" i="100"/>
  <c r="F63" i="100"/>
  <c r="G63" i="100"/>
  <c r="H63" i="100"/>
  <c r="I63" i="100"/>
  <c r="J63" i="100"/>
  <c r="F64" i="100"/>
  <c r="G64" i="100"/>
  <c r="H64" i="100"/>
  <c r="Q64" i="100" s="1"/>
  <c r="I64" i="100"/>
  <c r="J64" i="100"/>
  <c r="F65" i="100"/>
  <c r="G65" i="100"/>
  <c r="H65" i="100"/>
  <c r="AI65" i="100" s="1"/>
  <c r="I65" i="100"/>
  <c r="J65" i="100"/>
  <c r="F66" i="100"/>
  <c r="G66" i="100"/>
  <c r="H66" i="100"/>
  <c r="AI66" i="100" s="1"/>
  <c r="I66" i="100"/>
  <c r="J66" i="100"/>
  <c r="F67" i="100"/>
  <c r="G67" i="100"/>
  <c r="H67" i="100"/>
  <c r="Q67" i="100" s="1"/>
  <c r="I67" i="100"/>
  <c r="J67" i="100"/>
  <c r="F68" i="100"/>
  <c r="G68" i="100"/>
  <c r="H68" i="100"/>
  <c r="Q68" i="100" s="1"/>
  <c r="I68" i="100"/>
  <c r="J68" i="100"/>
  <c r="F69" i="100"/>
  <c r="G69" i="100"/>
  <c r="H69" i="100"/>
  <c r="Q69" i="100" s="1"/>
  <c r="I69" i="100"/>
  <c r="J69" i="100"/>
  <c r="F70" i="100"/>
  <c r="G70" i="100"/>
  <c r="H70" i="100"/>
  <c r="Q70" i="100" s="1"/>
  <c r="I70" i="100"/>
  <c r="J70" i="100"/>
  <c r="F71" i="100"/>
  <c r="G71" i="100"/>
  <c r="H71" i="100"/>
  <c r="Q71" i="100" s="1"/>
  <c r="I71" i="100"/>
  <c r="J71" i="100"/>
  <c r="F72" i="100"/>
  <c r="G72" i="100"/>
  <c r="H72" i="100"/>
  <c r="I72" i="100"/>
  <c r="J72" i="100"/>
  <c r="F73" i="100"/>
  <c r="G73" i="100"/>
  <c r="H73" i="100"/>
  <c r="Q73" i="100" s="1"/>
  <c r="I73" i="100"/>
  <c r="J73" i="100"/>
  <c r="F74" i="100"/>
  <c r="G74" i="100"/>
  <c r="H74" i="100"/>
  <c r="AI74" i="100" s="1"/>
  <c r="I74" i="100"/>
  <c r="J74" i="100"/>
  <c r="F75" i="100"/>
  <c r="G75" i="100"/>
  <c r="H75" i="100"/>
  <c r="Q75" i="100" s="1"/>
  <c r="I75" i="100"/>
  <c r="J75" i="100"/>
  <c r="F76" i="100"/>
  <c r="G76" i="100"/>
  <c r="H76" i="100"/>
  <c r="I76" i="100"/>
  <c r="J76" i="100"/>
  <c r="F77" i="100"/>
  <c r="G77" i="100"/>
  <c r="H77" i="100"/>
  <c r="AI77" i="100" s="1"/>
  <c r="I77" i="100"/>
  <c r="J77" i="100"/>
  <c r="F78" i="100"/>
  <c r="G78" i="100"/>
  <c r="H78" i="100"/>
  <c r="Q78" i="100" s="1"/>
  <c r="I78" i="100"/>
  <c r="J78" i="100"/>
  <c r="F79" i="100"/>
  <c r="G79" i="100"/>
  <c r="H79" i="100"/>
  <c r="Q79" i="100" s="1"/>
  <c r="I79" i="100"/>
  <c r="J79" i="100"/>
  <c r="F80" i="100"/>
  <c r="G80" i="100"/>
  <c r="H80" i="100"/>
  <c r="Q80" i="100" s="1"/>
  <c r="I80" i="100"/>
  <c r="J80" i="100"/>
  <c r="F81" i="100"/>
  <c r="G81" i="100"/>
  <c r="H81" i="100"/>
  <c r="AI81" i="100" s="1"/>
  <c r="I81" i="100"/>
  <c r="J81" i="100"/>
  <c r="F82" i="100"/>
  <c r="G82" i="100"/>
  <c r="H82" i="100"/>
  <c r="AI82" i="100" s="1"/>
  <c r="I82" i="100"/>
  <c r="J82" i="100"/>
  <c r="F83" i="100"/>
  <c r="G83" i="100"/>
  <c r="H83" i="100"/>
  <c r="I83" i="100"/>
  <c r="J83" i="100"/>
  <c r="F84" i="100"/>
  <c r="G84" i="100"/>
  <c r="H84" i="100"/>
  <c r="I84" i="100"/>
  <c r="J84" i="100"/>
  <c r="F85" i="100"/>
  <c r="G85" i="100"/>
  <c r="H85" i="100"/>
  <c r="AI85" i="100" s="1"/>
  <c r="I85" i="100"/>
  <c r="J85" i="100"/>
  <c r="F86" i="100"/>
  <c r="G86" i="100"/>
  <c r="H86" i="100"/>
  <c r="AI86" i="100" s="1"/>
  <c r="I86" i="100"/>
  <c r="J86" i="100"/>
  <c r="F87" i="100"/>
  <c r="G87" i="100"/>
  <c r="H87" i="100"/>
  <c r="AI87" i="100" s="1"/>
  <c r="I87" i="100"/>
  <c r="J87" i="100"/>
  <c r="F88" i="100"/>
  <c r="G88" i="100"/>
  <c r="H88" i="100"/>
  <c r="I88" i="100"/>
  <c r="J88" i="100"/>
  <c r="F89" i="100"/>
  <c r="G89" i="100"/>
  <c r="H89" i="100"/>
  <c r="AI89" i="100" s="1"/>
  <c r="I89" i="100"/>
  <c r="J89" i="100"/>
  <c r="F90" i="100"/>
  <c r="G90" i="100"/>
  <c r="H90" i="100"/>
  <c r="AI90" i="100" s="1"/>
  <c r="I90" i="100"/>
  <c r="J90" i="100"/>
  <c r="F91" i="100"/>
  <c r="G91" i="100"/>
  <c r="H91" i="100"/>
  <c r="Q91" i="100" s="1"/>
  <c r="I91" i="100"/>
  <c r="J91" i="100"/>
  <c r="F92" i="100"/>
  <c r="G92" i="100"/>
  <c r="H92" i="100"/>
  <c r="Q92" i="100" s="1"/>
  <c r="I92" i="100"/>
  <c r="J92" i="100"/>
  <c r="F93" i="100"/>
  <c r="G93" i="100"/>
  <c r="H93" i="100"/>
  <c r="Q93" i="100" s="1"/>
  <c r="I93" i="100"/>
  <c r="J93" i="100"/>
  <c r="F94" i="100"/>
  <c r="G94" i="100"/>
  <c r="H94" i="100"/>
  <c r="Q94" i="100" s="1"/>
  <c r="I94" i="100"/>
  <c r="J94" i="100"/>
  <c r="F95" i="100"/>
  <c r="G95" i="100"/>
  <c r="H95" i="100"/>
  <c r="Q95" i="100" s="1"/>
  <c r="I95" i="100"/>
  <c r="J95" i="100"/>
  <c r="F96" i="100"/>
  <c r="G96" i="100"/>
  <c r="H96" i="100"/>
  <c r="I96" i="100"/>
  <c r="J96" i="100"/>
  <c r="F97" i="100"/>
  <c r="G97" i="100"/>
  <c r="H97" i="100"/>
  <c r="Q97" i="100" s="1"/>
  <c r="I97" i="100"/>
  <c r="J97" i="100"/>
  <c r="F98" i="100"/>
  <c r="G98" i="100"/>
  <c r="H98" i="100"/>
  <c r="Q98" i="100" s="1"/>
  <c r="I98" i="100"/>
  <c r="J98" i="100"/>
  <c r="F99" i="100"/>
  <c r="G99" i="100"/>
  <c r="H99" i="100"/>
  <c r="Q99" i="100" s="1"/>
  <c r="I99" i="100"/>
  <c r="J99" i="100"/>
  <c r="F100" i="100"/>
  <c r="G100" i="100"/>
  <c r="H100" i="100"/>
  <c r="Q100" i="100" s="1"/>
  <c r="I100" i="100"/>
  <c r="J100" i="100"/>
  <c r="F101" i="100"/>
  <c r="G101" i="100"/>
  <c r="H101" i="100"/>
  <c r="AI101" i="100" s="1"/>
  <c r="I101" i="100"/>
  <c r="J101" i="100"/>
  <c r="F102" i="100"/>
  <c r="G102" i="100"/>
  <c r="H102" i="100"/>
  <c r="Q102" i="100" s="1"/>
  <c r="I102" i="100"/>
  <c r="J102" i="100"/>
  <c r="F103" i="100"/>
  <c r="G103" i="100"/>
  <c r="H103" i="100"/>
  <c r="I103" i="100"/>
  <c r="J103" i="100"/>
  <c r="F104" i="100"/>
  <c r="G104" i="100"/>
  <c r="H104" i="100"/>
  <c r="Q104" i="100" s="1"/>
  <c r="I104" i="100"/>
  <c r="J104" i="100"/>
  <c r="F105" i="100"/>
  <c r="G105" i="100"/>
  <c r="H105" i="100"/>
  <c r="Q105" i="100" s="1"/>
  <c r="I105" i="100"/>
  <c r="J105" i="100"/>
  <c r="F106" i="100"/>
  <c r="G106" i="100"/>
  <c r="H106" i="100"/>
  <c r="Q106" i="100" s="1"/>
  <c r="I106" i="100"/>
  <c r="J106" i="100"/>
  <c r="F107" i="100"/>
  <c r="G107" i="100"/>
  <c r="H107" i="100"/>
  <c r="Q107" i="100" s="1"/>
  <c r="I107" i="100"/>
  <c r="J107" i="100"/>
  <c r="F108" i="100"/>
  <c r="G108" i="100"/>
  <c r="H108" i="100"/>
  <c r="Q108" i="100" s="1"/>
  <c r="I108" i="100"/>
  <c r="J108" i="100"/>
  <c r="F109" i="100"/>
  <c r="G109" i="100"/>
  <c r="H109" i="100"/>
  <c r="AI109" i="100" s="1"/>
  <c r="I109" i="100"/>
  <c r="J109" i="100"/>
  <c r="F110" i="100"/>
  <c r="G110" i="100"/>
  <c r="H110" i="100"/>
  <c r="Q110" i="100" s="1"/>
  <c r="I110" i="100"/>
  <c r="J110" i="100"/>
  <c r="F111" i="100"/>
  <c r="G111" i="100"/>
  <c r="H111" i="100"/>
  <c r="Q111" i="100" s="1"/>
  <c r="I111" i="100"/>
  <c r="J111" i="100"/>
  <c r="F112" i="100"/>
  <c r="G112" i="100"/>
  <c r="H112" i="100"/>
  <c r="Q112" i="100" s="1"/>
  <c r="I112" i="100"/>
  <c r="J112" i="100"/>
  <c r="E14" i="100"/>
  <c r="AJ14" i="100" s="1"/>
  <c r="E15" i="100"/>
  <c r="AJ15" i="100" s="1"/>
  <c r="E16" i="100"/>
  <c r="AJ16" i="100" s="1"/>
  <c r="E17" i="100"/>
  <c r="AJ17" i="100" s="1"/>
  <c r="E18" i="100"/>
  <c r="AJ18" i="100" s="1"/>
  <c r="E19" i="100"/>
  <c r="AJ19" i="100" s="1"/>
  <c r="E20" i="100"/>
  <c r="AJ20" i="100" s="1"/>
  <c r="E21" i="100"/>
  <c r="AJ21" i="100" s="1"/>
  <c r="E22" i="100"/>
  <c r="E23" i="100"/>
  <c r="AJ23" i="100" s="1"/>
  <c r="E24" i="100"/>
  <c r="AJ24" i="100" s="1"/>
  <c r="E25" i="100"/>
  <c r="AJ25" i="100" s="1"/>
  <c r="E26" i="100"/>
  <c r="AJ26" i="100" s="1"/>
  <c r="E27" i="100"/>
  <c r="AJ27" i="100" s="1"/>
  <c r="E28" i="100"/>
  <c r="AJ28" i="100" s="1"/>
  <c r="E29" i="100"/>
  <c r="AJ29" i="100" s="1"/>
  <c r="E30" i="100"/>
  <c r="E31" i="100"/>
  <c r="AJ31" i="100" s="1"/>
  <c r="E32" i="100"/>
  <c r="AJ32" i="100" s="1"/>
  <c r="E33" i="100"/>
  <c r="AJ33" i="100" s="1"/>
  <c r="E34" i="100"/>
  <c r="AJ34" i="100" s="1"/>
  <c r="E35" i="100"/>
  <c r="AJ35" i="100" s="1"/>
  <c r="E36" i="100"/>
  <c r="AJ36" i="100" s="1"/>
  <c r="E37" i="100"/>
  <c r="AJ37" i="100" s="1"/>
  <c r="E38" i="100"/>
  <c r="AJ38" i="100" s="1"/>
  <c r="E39" i="100"/>
  <c r="AJ39" i="100" s="1"/>
  <c r="E40" i="100"/>
  <c r="AJ40" i="100" s="1"/>
  <c r="E41" i="100"/>
  <c r="AJ41" i="100" s="1"/>
  <c r="E42" i="100"/>
  <c r="AJ42" i="100" s="1"/>
  <c r="E43" i="100"/>
  <c r="AJ43" i="100" s="1"/>
  <c r="E44" i="100"/>
  <c r="AJ44" i="100" s="1"/>
  <c r="E45" i="100"/>
  <c r="AJ45" i="100" s="1"/>
  <c r="E46" i="100"/>
  <c r="E47" i="100"/>
  <c r="AJ47" i="100" s="1"/>
  <c r="E48" i="100"/>
  <c r="AJ48" i="100" s="1"/>
  <c r="E49" i="100"/>
  <c r="AJ49" i="100" s="1"/>
  <c r="E50" i="100"/>
  <c r="AJ50" i="100" s="1"/>
  <c r="E51" i="100"/>
  <c r="AJ51" i="100" s="1"/>
  <c r="E52" i="100"/>
  <c r="AJ52" i="100" s="1"/>
  <c r="E53" i="100"/>
  <c r="AJ53" i="100" s="1"/>
  <c r="E54" i="100"/>
  <c r="E55" i="100"/>
  <c r="AJ55" i="100" s="1"/>
  <c r="E56" i="100"/>
  <c r="AJ56" i="100" s="1"/>
  <c r="E57" i="100"/>
  <c r="AJ57" i="100" s="1"/>
  <c r="E58" i="100"/>
  <c r="AJ58" i="100" s="1"/>
  <c r="E59" i="100"/>
  <c r="AJ59" i="100" s="1"/>
  <c r="E60" i="100"/>
  <c r="AJ60" i="100" s="1"/>
  <c r="E61" i="100"/>
  <c r="AJ61" i="100" s="1"/>
  <c r="E62" i="100"/>
  <c r="AJ62" i="100" s="1"/>
  <c r="E63" i="100"/>
  <c r="AJ63" i="100" s="1"/>
  <c r="E64" i="100"/>
  <c r="AJ64" i="100" s="1"/>
  <c r="E65" i="100"/>
  <c r="AJ65" i="100" s="1"/>
  <c r="E66" i="100"/>
  <c r="AJ66" i="100" s="1"/>
  <c r="E67" i="100"/>
  <c r="AJ67" i="100" s="1"/>
  <c r="E68" i="100"/>
  <c r="AJ68" i="100" s="1"/>
  <c r="E69" i="100"/>
  <c r="AJ69" i="100" s="1"/>
  <c r="E70" i="100"/>
  <c r="AJ70" i="100" s="1"/>
  <c r="E71" i="100"/>
  <c r="AJ71" i="100" s="1"/>
  <c r="E72" i="100"/>
  <c r="AJ72" i="100" s="1"/>
  <c r="E73" i="100"/>
  <c r="AJ73" i="100" s="1"/>
  <c r="E74" i="100"/>
  <c r="AJ74" i="100" s="1"/>
  <c r="E75" i="100"/>
  <c r="AJ75" i="100" s="1"/>
  <c r="E76" i="100"/>
  <c r="AJ76" i="100" s="1"/>
  <c r="E77" i="100"/>
  <c r="AJ77" i="100" s="1"/>
  <c r="E78" i="100"/>
  <c r="AJ78" i="100" s="1"/>
  <c r="E79" i="100"/>
  <c r="AJ79" i="100" s="1"/>
  <c r="E80" i="100"/>
  <c r="AJ80" i="100" s="1"/>
  <c r="E81" i="100"/>
  <c r="AJ81" i="100" s="1"/>
  <c r="E82" i="100"/>
  <c r="E83" i="100"/>
  <c r="AJ83" i="100" s="1"/>
  <c r="E84" i="100"/>
  <c r="AJ84" i="100" s="1"/>
  <c r="E85" i="100"/>
  <c r="AJ85" i="100" s="1"/>
  <c r="E86" i="100"/>
  <c r="E87" i="100"/>
  <c r="AJ87" i="100" s="1"/>
  <c r="E88" i="100"/>
  <c r="AJ88" i="100" s="1"/>
  <c r="E89" i="100"/>
  <c r="E90" i="100"/>
  <c r="E91" i="100"/>
  <c r="AJ91" i="100" s="1"/>
  <c r="E92" i="100"/>
  <c r="AJ92" i="100" s="1"/>
  <c r="E93" i="100"/>
  <c r="AJ93" i="100" s="1"/>
  <c r="E94" i="100"/>
  <c r="E95" i="100"/>
  <c r="E96" i="100"/>
  <c r="AJ96" i="100" s="1"/>
  <c r="E97" i="100"/>
  <c r="AJ97" i="100" s="1"/>
  <c r="E98" i="100"/>
  <c r="AJ98" i="100" s="1"/>
  <c r="E99" i="100"/>
  <c r="AJ99" i="100" s="1"/>
  <c r="E100" i="100"/>
  <c r="AJ100" i="100" s="1"/>
  <c r="E101" i="100"/>
  <c r="AJ101" i="100" s="1"/>
  <c r="E102" i="100"/>
  <c r="AJ102" i="100" s="1"/>
  <c r="E103" i="100"/>
  <c r="AJ103" i="100" s="1"/>
  <c r="E104" i="100"/>
  <c r="AJ104" i="100" s="1"/>
  <c r="E105" i="100"/>
  <c r="AJ105" i="100" s="1"/>
  <c r="E106" i="100"/>
  <c r="E107" i="100"/>
  <c r="AJ107" i="100" s="1"/>
  <c r="E108" i="100"/>
  <c r="AJ108" i="100" s="1"/>
  <c r="E109" i="100"/>
  <c r="AJ109" i="100" s="1"/>
  <c r="E110" i="100"/>
  <c r="E111" i="100"/>
  <c r="AJ111" i="100" s="1"/>
  <c r="E112" i="100"/>
  <c r="AJ112" i="100" s="1"/>
  <c r="E13" i="100"/>
  <c r="AJ13" i="100" s="1"/>
  <c r="D14" i="100"/>
  <c r="D15" i="100"/>
  <c r="D16" i="100"/>
  <c r="D17" i="100"/>
  <c r="D18" i="100"/>
  <c r="D19" i="100"/>
  <c r="D20" i="100"/>
  <c r="D21" i="100"/>
  <c r="D22" i="100"/>
  <c r="D23" i="100"/>
  <c r="D24" i="100"/>
  <c r="D25" i="100"/>
  <c r="D26" i="100"/>
  <c r="D27" i="100"/>
  <c r="D28" i="100"/>
  <c r="D29" i="100"/>
  <c r="D30" i="100"/>
  <c r="D31" i="100"/>
  <c r="D32" i="100"/>
  <c r="D33" i="100"/>
  <c r="D34" i="100"/>
  <c r="D35" i="100"/>
  <c r="D36" i="100"/>
  <c r="D37" i="100"/>
  <c r="D38" i="100"/>
  <c r="D39" i="100"/>
  <c r="D40" i="100"/>
  <c r="D41" i="100"/>
  <c r="D42" i="100"/>
  <c r="D43" i="100"/>
  <c r="D44" i="100"/>
  <c r="D45" i="100"/>
  <c r="D46" i="100"/>
  <c r="D47" i="100"/>
  <c r="D48" i="100"/>
  <c r="D49" i="100"/>
  <c r="D50" i="100"/>
  <c r="D51" i="100"/>
  <c r="D52" i="100"/>
  <c r="D53" i="100"/>
  <c r="D54" i="100"/>
  <c r="D55" i="100"/>
  <c r="D56" i="100"/>
  <c r="D57" i="100"/>
  <c r="D58" i="100"/>
  <c r="D59" i="100"/>
  <c r="D60" i="100"/>
  <c r="D61" i="100"/>
  <c r="D62" i="100"/>
  <c r="D63" i="100"/>
  <c r="D64" i="100"/>
  <c r="D65" i="100"/>
  <c r="D66" i="100"/>
  <c r="D67" i="100"/>
  <c r="D68" i="100"/>
  <c r="D69" i="100"/>
  <c r="D70" i="100"/>
  <c r="D71" i="100"/>
  <c r="D72" i="100"/>
  <c r="D73" i="100"/>
  <c r="D74" i="100"/>
  <c r="D75" i="100"/>
  <c r="D76" i="100"/>
  <c r="D77" i="100"/>
  <c r="D78" i="100"/>
  <c r="D79" i="100"/>
  <c r="D80" i="100"/>
  <c r="D81" i="100"/>
  <c r="D82" i="100"/>
  <c r="D83" i="100"/>
  <c r="D84" i="100"/>
  <c r="D85" i="100"/>
  <c r="D86" i="100"/>
  <c r="D87" i="100"/>
  <c r="D88" i="100"/>
  <c r="D89" i="100"/>
  <c r="D90" i="100"/>
  <c r="D91" i="100"/>
  <c r="D92" i="100"/>
  <c r="D93" i="100"/>
  <c r="D94" i="100"/>
  <c r="D95" i="100"/>
  <c r="D96" i="100"/>
  <c r="D97" i="100"/>
  <c r="D98" i="100"/>
  <c r="D99" i="100"/>
  <c r="D100" i="100"/>
  <c r="D101" i="100"/>
  <c r="D102" i="100"/>
  <c r="D103" i="100"/>
  <c r="D104" i="100"/>
  <c r="D105" i="100"/>
  <c r="D106" i="100"/>
  <c r="D107" i="100"/>
  <c r="D108" i="100"/>
  <c r="D109" i="100"/>
  <c r="D110" i="100"/>
  <c r="D111" i="100"/>
  <c r="D112" i="100"/>
  <c r="D13" i="100"/>
  <c r="C14" i="100"/>
  <c r="R14" i="100" s="1"/>
  <c r="T14" i="100" s="1"/>
  <c r="C15" i="100"/>
  <c r="C16" i="100"/>
  <c r="C17" i="100"/>
  <c r="R17" i="100" s="1"/>
  <c r="C18" i="100"/>
  <c r="R18" i="100" s="1"/>
  <c r="T18" i="100" s="1"/>
  <c r="C19" i="100"/>
  <c r="C20" i="100"/>
  <c r="C21" i="100"/>
  <c r="R21" i="100" s="1"/>
  <c r="C22" i="100"/>
  <c r="R22" i="100" s="1"/>
  <c r="T22" i="100" s="1"/>
  <c r="C23" i="100"/>
  <c r="R23" i="100" s="1"/>
  <c r="C24" i="100"/>
  <c r="R24" i="100" s="1"/>
  <c r="T24" i="100" s="1"/>
  <c r="C25" i="100"/>
  <c r="C26" i="100"/>
  <c r="R26" i="100" s="1"/>
  <c r="T26" i="100" s="1"/>
  <c r="C27" i="100"/>
  <c r="C28" i="100"/>
  <c r="C29" i="100"/>
  <c r="R29" i="100" s="1"/>
  <c r="C30" i="100"/>
  <c r="R30" i="100" s="1"/>
  <c r="T30" i="100" s="1"/>
  <c r="C31" i="100"/>
  <c r="C32" i="100"/>
  <c r="C33" i="100"/>
  <c r="R33" i="100" s="1"/>
  <c r="C34" i="100"/>
  <c r="R34" i="100" s="1"/>
  <c r="T34" i="100" s="1"/>
  <c r="C35" i="100"/>
  <c r="R35" i="100" s="1"/>
  <c r="C36" i="100"/>
  <c r="R36" i="100" s="1"/>
  <c r="T36" i="100" s="1"/>
  <c r="C37" i="100"/>
  <c r="C38" i="100"/>
  <c r="R38" i="100" s="1"/>
  <c r="T38" i="100" s="1"/>
  <c r="C39" i="100"/>
  <c r="C40" i="100"/>
  <c r="C41" i="100"/>
  <c r="R41" i="100" s="1"/>
  <c r="C42" i="100"/>
  <c r="C43" i="100"/>
  <c r="C44" i="100"/>
  <c r="C45" i="100"/>
  <c r="R45" i="100" s="1"/>
  <c r="C46" i="100"/>
  <c r="R46" i="100" s="1"/>
  <c r="T46" i="100" s="1"/>
  <c r="C47" i="100"/>
  <c r="R47" i="100" s="1"/>
  <c r="C48" i="100"/>
  <c r="R48" i="100" s="1"/>
  <c r="T48" i="100" s="1"/>
  <c r="C49" i="100"/>
  <c r="C50" i="100"/>
  <c r="C51" i="100"/>
  <c r="C52" i="100"/>
  <c r="C53" i="100"/>
  <c r="R53" i="100" s="1"/>
  <c r="C54" i="100"/>
  <c r="R54" i="100" s="1"/>
  <c r="T54" i="100" s="1"/>
  <c r="Y54" i="100" s="1"/>
  <c r="AO54" i="100" s="1"/>
  <c r="C55" i="100"/>
  <c r="C56" i="100"/>
  <c r="C57" i="100"/>
  <c r="C58" i="100"/>
  <c r="C59" i="100"/>
  <c r="R59" i="100" s="1"/>
  <c r="C60" i="100"/>
  <c r="R60" i="100" s="1"/>
  <c r="T60" i="100" s="1"/>
  <c r="C61" i="100"/>
  <c r="C62" i="100"/>
  <c r="C63" i="100"/>
  <c r="C64" i="100"/>
  <c r="C65" i="100"/>
  <c r="R65" i="100" s="1"/>
  <c r="C66" i="100"/>
  <c r="R66" i="100" s="1"/>
  <c r="T66" i="100" s="1"/>
  <c r="AE66" i="100" s="1"/>
  <c r="AU66" i="100" s="1"/>
  <c r="C67" i="100"/>
  <c r="C68" i="100"/>
  <c r="C69" i="100"/>
  <c r="C70" i="100"/>
  <c r="C71" i="100"/>
  <c r="R71" i="100" s="1"/>
  <c r="C72" i="100"/>
  <c r="R72" i="100" s="1"/>
  <c r="T72" i="100" s="1"/>
  <c r="C73" i="100"/>
  <c r="C74" i="100"/>
  <c r="C75" i="100"/>
  <c r="C76" i="100"/>
  <c r="C77" i="100"/>
  <c r="R77" i="100" s="1"/>
  <c r="C78" i="100"/>
  <c r="C79" i="100"/>
  <c r="C80" i="100"/>
  <c r="C81" i="100"/>
  <c r="C82" i="100"/>
  <c r="R82" i="100" s="1"/>
  <c r="T82" i="100" s="1"/>
  <c r="AA82" i="100" s="1"/>
  <c r="AQ82" i="100" s="1"/>
  <c r="C83" i="100"/>
  <c r="R83" i="100" s="1"/>
  <c r="T83" i="100" s="1"/>
  <c r="C84" i="100"/>
  <c r="R84" i="100" s="1"/>
  <c r="T84" i="100" s="1"/>
  <c r="C85" i="100"/>
  <c r="C86" i="100"/>
  <c r="R86" i="100" s="1"/>
  <c r="T86" i="100" s="1"/>
  <c r="AC86" i="100" s="1"/>
  <c r="AS86" i="100" s="1"/>
  <c r="C87" i="100"/>
  <c r="C88" i="100"/>
  <c r="C89" i="100"/>
  <c r="R89" i="100" s="1"/>
  <c r="C90" i="100"/>
  <c r="C91" i="100"/>
  <c r="C92" i="100"/>
  <c r="C93" i="100"/>
  <c r="C94" i="100"/>
  <c r="R94" i="100" s="1"/>
  <c r="T94" i="100" s="1"/>
  <c r="Y94" i="100" s="1"/>
  <c r="AO94" i="100" s="1"/>
  <c r="C95" i="100"/>
  <c r="R95" i="100" s="1"/>
  <c r="T95" i="100" s="1"/>
  <c r="AE95" i="100" s="1"/>
  <c r="AU95" i="100" s="1"/>
  <c r="C96" i="100"/>
  <c r="R96" i="100" s="1"/>
  <c r="T96" i="100" s="1"/>
  <c r="C97" i="100"/>
  <c r="C98" i="100"/>
  <c r="C99" i="100"/>
  <c r="C100" i="100"/>
  <c r="C101" i="100"/>
  <c r="R101" i="100" s="1"/>
  <c r="C102" i="100"/>
  <c r="C103" i="100"/>
  <c r="C104" i="100"/>
  <c r="C105" i="100"/>
  <c r="C106" i="100"/>
  <c r="R106" i="100" s="1"/>
  <c r="T106" i="100" s="1"/>
  <c r="AE106" i="100" s="1"/>
  <c r="AU106" i="100" s="1"/>
  <c r="C107" i="100"/>
  <c r="R107" i="100" s="1"/>
  <c r="C108" i="100"/>
  <c r="R108" i="100" s="1"/>
  <c r="T108" i="100" s="1"/>
  <c r="C109" i="100"/>
  <c r="C110" i="100"/>
  <c r="R110" i="100" s="1"/>
  <c r="T110" i="100" s="1"/>
  <c r="AC110" i="100" s="1"/>
  <c r="AS110" i="100" s="1"/>
  <c r="C111" i="100"/>
  <c r="C112" i="100"/>
  <c r="C13" i="100"/>
  <c r="R13" i="100" s="1"/>
  <c r="B14" i="100"/>
  <c r="B15" i="100"/>
  <c r="B16" i="100"/>
  <c r="B17" i="100"/>
  <c r="B18" i="100"/>
  <c r="B19" i="100"/>
  <c r="B20" i="100"/>
  <c r="Q20" i="100" s="1"/>
  <c r="B21" i="100"/>
  <c r="B22" i="100"/>
  <c r="B23" i="100"/>
  <c r="Q23" i="100" s="1"/>
  <c r="B24" i="100"/>
  <c r="Q24" i="100" s="1"/>
  <c r="B25" i="100"/>
  <c r="B26" i="100"/>
  <c r="B27" i="100"/>
  <c r="Q27" i="100" s="1"/>
  <c r="B28" i="100"/>
  <c r="Q28" i="100" s="1"/>
  <c r="B29" i="100"/>
  <c r="B30" i="100"/>
  <c r="B31" i="100"/>
  <c r="Q31" i="100" s="1"/>
  <c r="B32" i="100"/>
  <c r="Q32" i="100" s="1"/>
  <c r="B33" i="100"/>
  <c r="B34" i="100"/>
  <c r="B35" i="100"/>
  <c r="Q35" i="100" s="1"/>
  <c r="B36" i="100"/>
  <c r="B37" i="100"/>
  <c r="B38" i="100"/>
  <c r="B39" i="100"/>
  <c r="B40" i="100"/>
  <c r="B41" i="100"/>
  <c r="B42" i="100"/>
  <c r="B43" i="100"/>
  <c r="B44" i="100"/>
  <c r="B45" i="100"/>
  <c r="B46" i="100"/>
  <c r="B47" i="100"/>
  <c r="B48" i="100"/>
  <c r="B49" i="100"/>
  <c r="B50" i="100"/>
  <c r="B51" i="100"/>
  <c r="B52" i="100"/>
  <c r="B53" i="100"/>
  <c r="B54" i="100"/>
  <c r="B55" i="100"/>
  <c r="B56" i="100"/>
  <c r="B57" i="100"/>
  <c r="B58" i="100"/>
  <c r="B59" i="100"/>
  <c r="B60" i="100"/>
  <c r="B61" i="100"/>
  <c r="B62" i="100"/>
  <c r="B63" i="100"/>
  <c r="B64" i="100"/>
  <c r="B65" i="100"/>
  <c r="B66" i="100"/>
  <c r="B67" i="100"/>
  <c r="B68" i="100"/>
  <c r="B69" i="100"/>
  <c r="B70" i="100"/>
  <c r="B71" i="100"/>
  <c r="B72" i="100"/>
  <c r="B73" i="100"/>
  <c r="B74" i="100"/>
  <c r="B75" i="100"/>
  <c r="B76" i="100"/>
  <c r="B77" i="100"/>
  <c r="B78" i="100"/>
  <c r="B79" i="100"/>
  <c r="B80" i="100"/>
  <c r="B81" i="100"/>
  <c r="B82" i="100"/>
  <c r="B83" i="100"/>
  <c r="B84" i="100"/>
  <c r="B85" i="100"/>
  <c r="B86" i="100"/>
  <c r="B87" i="100"/>
  <c r="B88" i="100"/>
  <c r="B89" i="100"/>
  <c r="B90" i="100"/>
  <c r="B91" i="100"/>
  <c r="B92" i="100"/>
  <c r="B93" i="100"/>
  <c r="B94" i="100"/>
  <c r="B95" i="100"/>
  <c r="B96" i="100"/>
  <c r="B97" i="100"/>
  <c r="B98" i="100"/>
  <c r="B99" i="100"/>
  <c r="B100" i="100"/>
  <c r="B101" i="100"/>
  <c r="B102" i="100"/>
  <c r="B103" i="100"/>
  <c r="B104" i="100"/>
  <c r="B105" i="100"/>
  <c r="B106" i="100"/>
  <c r="B107" i="100"/>
  <c r="B108" i="100"/>
  <c r="B109" i="100"/>
  <c r="B110" i="100"/>
  <c r="B111" i="100"/>
  <c r="B112" i="100"/>
  <c r="B13" i="100"/>
  <c r="Q96" i="100"/>
  <c r="AJ89" i="100"/>
  <c r="AF113" i="100"/>
  <c r="AJ110" i="100"/>
  <c r="AJ106" i="100"/>
  <c r="AI106" i="100"/>
  <c r="Q103" i="100"/>
  <c r="R102" i="100"/>
  <c r="T102" i="100" s="1"/>
  <c r="AA102" i="100" s="1"/>
  <c r="AQ102" i="100" s="1"/>
  <c r="R98" i="100"/>
  <c r="T98" i="100" s="1"/>
  <c r="AJ95" i="100"/>
  <c r="AJ94" i="100"/>
  <c r="AI91" i="100"/>
  <c r="AJ90" i="100"/>
  <c r="R90" i="100"/>
  <c r="T90" i="100" s="1"/>
  <c r="AA90" i="100" s="1"/>
  <c r="AQ90" i="100" s="1"/>
  <c r="AJ86" i="100"/>
  <c r="Q83" i="100"/>
  <c r="AJ82" i="100"/>
  <c r="R78" i="100"/>
  <c r="T78" i="100" s="1"/>
  <c r="R74" i="100"/>
  <c r="T74" i="100" s="1"/>
  <c r="Y74" i="100" s="1"/>
  <c r="AO74" i="100" s="1"/>
  <c r="R70" i="100"/>
  <c r="T70" i="100" s="1"/>
  <c r="Y70" i="100" s="1"/>
  <c r="AO70" i="100" s="1"/>
  <c r="Q63" i="100"/>
  <c r="R62" i="100"/>
  <c r="T62" i="100" s="1"/>
  <c r="V62" i="100" s="1"/>
  <c r="AL62" i="100" s="1"/>
  <c r="R58" i="100"/>
  <c r="T58" i="100" s="1"/>
  <c r="Y58" i="100" s="1"/>
  <c r="AO58" i="100" s="1"/>
  <c r="Q55" i="100"/>
  <c r="AJ54" i="100"/>
  <c r="Q51" i="100"/>
  <c r="R50" i="100"/>
  <c r="AI47" i="100"/>
  <c r="AJ46" i="100"/>
  <c r="R42" i="100"/>
  <c r="T42" i="100" s="1"/>
  <c r="Q39" i="100"/>
  <c r="AJ30" i="100"/>
  <c r="AJ22" i="100"/>
  <c r="Q19" i="100"/>
  <c r="Q15" i="100"/>
  <c r="L5" i="100"/>
  <c r="AH64" i="100" s="1"/>
  <c r="S11" i="86"/>
  <c r="BN15" i="60"/>
  <c r="BN16" i="60"/>
  <c r="BN17" i="60"/>
  <c r="BN18" i="60"/>
  <c r="BN19" i="60"/>
  <c r="BN20" i="60"/>
  <c r="BN21" i="60"/>
  <c r="BN22" i="60"/>
  <c r="BN23" i="60"/>
  <c r="BN24" i="60"/>
  <c r="BN25" i="60"/>
  <c r="BN26" i="60"/>
  <c r="BN27" i="60"/>
  <c r="BN28" i="60"/>
  <c r="BN29" i="60"/>
  <c r="BN30" i="60"/>
  <c r="BN31" i="60"/>
  <c r="BN32" i="60"/>
  <c r="BN33" i="60"/>
  <c r="BN34" i="60"/>
  <c r="BN35" i="60"/>
  <c r="BN36" i="60"/>
  <c r="BN37" i="60"/>
  <c r="BN38" i="60"/>
  <c r="BN39" i="60"/>
  <c r="BN40" i="60"/>
  <c r="BN41" i="60"/>
  <c r="BN42" i="60"/>
  <c r="BN43" i="60"/>
  <c r="BN44" i="60"/>
  <c r="BN45" i="60"/>
  <c r="BN46" i="60"/>
  <c r="BN47" i="60"/>
  <c r="BN48" i="60"/>
  <c r="BN49" i="60"/>
  <c r="BN50" i="60"/>
  <c r="BN51" i="60"/>
  <c r="BN52" i="60"/>
  <c r="BN53" i="60"/>
  <c r="BN54" i="60"/>
  <c r="BN55" i="60"/>
  <c r="BN56" i="60"/>
  <c r="BN57" i="60"/>
  <c r="BN58" i="60"/>
  <c r="BN59" i="60"/>
  <c r="BN60" i="60"/>
  <c r="BN61" i="60"/>
  <c r="BN62" i="60"/>
  <c r="BN63" i="60"/>
  <c r="BN64" i="60"/>
  <c r="BN65" i="60"/>
  <c r="BN66" i="60"/>
  <c r="BN67" i="60"/>
  <c r="BN68" i="60"/>
  <c r="BN69" i="60"/>
  <c r="BN70" i="60"/>
  <c r="BN71" i="60"/>
  <c r="BN72" i="60"/>
  <c r="BN73" i="60"/>
  <c r="BN74" i="60"/>
  <c r="BN75" i="60"/>
  <c r="BN76" i="60"/>
  <c r="BN77" i="60"/>
  <c r="BN78" i="60"/>
  <c r="BN79" i="60"/>
  <c r="BN80" i="60"/>
  <c r="BN81" i="60"/>
  <c r="BN82" i="60"/>
  <c r="BN83" i="60"/>
  <c r="BN84" i="60"/>
  <c r="BN85" i="60"/>
  <c r="BN86" i="60"/>
  <c r="BN87" i="60"/>
  <c r="BN88" i="60"/>
  <c r="BN89" i="60"/>
  <c r="BN90" i="60"/>
  <c r="BN91" i="60"/>
  <c r="BN92" i="60"/>
  <c r="BN93" i="60"/>
  <c r="BN94" i="60"/>
  <c r="BN95" i="60"/>
  <c r="BN96" i="60"/>
  <c r="BN97" i="60"/>
  <c r="BN98" i="60"/>
  <c r="BN99" i="60"/>
  <c r="BN100" i="60"/>
  <c r="BN101" i="60"/>
  <c r="BN102" i="60"/>
  <c r="BN103" i="60"/>
  <c r="BN104" i="60"/>
  <c r="BN105" i="60"/>
  <c r="BN106" i="60"/>
  <c r="BN107" i="60"/>
  <c r="BN108" i="60"/>
  <c r="BN109" i="60"/>
  <c r="BN110" i="60"/>
  <c r="BN111" i="60"/>
  <c r="BN112" i="60"/>
  <c r="BN113" i="60"/>
  <c r="BN14" i="60"/>
  <c r="B5" i="89" s="1"/>
  <c r="AB12" i="60" l="1"/>
  <c r="AQ12" i="60"/>
  <c r="BD12" i="60"/>
  <c r="B99" i="96"/>
  <c r="B99" i="89"/>
  <c r="B80" i="96"/>
  <c r="B80" i="89"/>
  <c r="R112" i="100"/>
  <c r="T112" i="100" s="1"/>
  <c r="AE112" i="100" s="1"/>
  <c r="AU112" i="100" s="1"/>
  <c r="R88" i="100"/>
  <c r="T88" i="100" s="1"/>
  <c r="Y88" i="100" s="1"/>
  <c r="AO88" i="100" s="1"/>
  <c r="R52" i="100"/>
  <c r="T52" i="100" s="1"/>
  <c r="R28" i="100"/>
  <c r="T28" i="100" s="1"/>
  <c r="B103" i="89"/>
  <c r="B103" i="96"/>
  <c r="B79" i="96"/>
  <c r="B79" i="89"/>
  <c r="R111" i="100"/>
  <c r="R87" i="100"/>
  <c r="R51" i="100"/>
  <c r="R15" i="100"/>
  <c r="T15" i="100" s="1"/>
  <c r="B101" i="89"/>
  <c r="B101" i="96"/>
  <c r="B89" i="89"/>
  <c r="B89" i="96"/>
  <c r="B77" i="89"/>
  <c r="B77" i="96"/>
  <c r="R109" i="100"/>
  <c r="T109" i="100" s="1"/>
  <c r="R97" i="100"/>
  <c r="R85" i="100"/>
  <c r="R73" i="100"/>
  <c r="R61" i="100"/>
  <c r="R49" i="100"/>
  <c r="R37" i="100"/>
  <c r="R25" i="100"/>
  <c r="B98" i="96"/>
  <c r="B98" i="89"/>
  <c r="B86" i="96"/>
  <c r="B86" i="89"/>
  <c r="R69" i="100"/>
  <c r="T69" i="100" s="1"/>
  <c r="AC69" i="100" s="1"/>
  <c r="AS69" i="100" s="1"/>
  <c r="R68" i="100"/>
  <c r="T68" i="100" s="1"/>
  <c r="B100" i="89"/>
  <c r="B100" i="96"/>
  <c r="B97" i="96"/>
  <c r="B97" i="89"/>
  <c r="B85" i="96"/>
  <c r="B85" i="89"/>
  <c r="R105" i="100"/>
  <c r="R81" i="100"/>
  <c r="B96" i="96"/>
  <c r="B96" i="89"/>
  <c r="R104" i="100"/>
  <c r="T104" i="100" s="1"/>
  <c r="AB104" i="100" s="1"/>
  <c r="AR104" i="100" s="1"/>
  <c r="R80" i="100"/>
  <c r="T80" i="100" s="1"/>
  <c r="R44" i="100"/>
  <c r="T44" i="100" s="1"/>
  <c r="R32" i="100"/>
  <c r="T32" i="100" s="1"/>
  <c r="B95" i="96"/>
  <c r="B95" i="89"/>
  <c r="B83" i="96"/>
  <c r="B83" i="89"/>
  <c r="R103" i="100"/>
  <c r="T103" i="100" s="1"/>
  <c r="R91" i="100"/>
  <c r="R79" i="100"/>
  <c r="R67" i="100"/>
  <c r="S67" i="100" s="1"/>
  <c r="R55" i="100"/>
  <c r="T55" i="100" s="1"/>
  <c r="R43" i="100"/>
  <c r="R31" i="100"/>
  <c r="R19" i="100"/>
  <c r="B88" i="89"/>
  <c r="B88" i="96"/>
  <c r="R93" i="100"/>
  <c r="R57" i="100"/>
  <c r="B84" i="96"/>
  <c r="B84" i="89"/>
  <c r="R92" i="100"/>
  <c r="T92" i="100" s="1"/>
  <c r="R56" i="100"/>
  <c r="T56" i="100" s="1"/>
  <c r="Z56" i="100" s="1"/>
  <c r="AP56" i="100" s="1"/>
  <c r="R20" i="100"/>
  <c r="T20" i="100" s="1"/>
  <c r="B94" i="96"/>
  <c r="B94" i="89"/>
  <c r="B82" i="96"/>
  <c r="B82" i="89"/>
  <c r="B87" i="96"/>
  <c r="B87" i="89"/>
  <c r="B81" i="96"/>
  <c r="B81" i="89"/>
  <c r="B76" i="89"/>
  <c r="B76" i="96"/>
  <c r="B93" i="89"/>
  <c r="B93" i="96"/>
  <c r="R64" i="100"/>
  <c r="T64" i="100" s="1"/>
  <c r="R63" i="100"/>
  <c r="B104" i="89"/>
  <c r="B104" i="96"/>
  <c r="B92" i="89"/>
  <c r="B92" i="96"/>
  <c r="R100" i="100"/>
  <c r="T100" i="100" s="1"/>
  <c r="R76" i="100"/>
  <c r="T76" i="100" s="1"/>
  <c r="Z76" i="100" s="1"/>
  <c r="AP76" i="100" s="1"/>
  <c r="R40" i="100"/>
  <c r="T40" i="100" s="1"/>
  <c r="R16" i="100"/>
  <c r="T16" i="100" s="1"/>
  <c r="B91" i="96"/>
  <c r="B91" i="89"/>
  <c r="R99" i="100"/>
  <c r="R75" i="100"/>
  <c r="R39" i="100"/>
  <c r="R27" i="100"/>
  <c r="B102" i="89"/>
  <c r="B102" i="96"/>
  <c r="B90" i="96"/>
  <c r="B90" i="89"/>
  <c r="B78" i="89"/>
  <c r="B78" i="96"/>
  <c r="B74" i="89"/>
  <c r="B74" i="96"/>
  <c r="B73" i="89"/>
  <c r="B73" i="96"/>
  <c r="B75" i="89"/>
  <c r="B75" i="96"/>
  <c r="G1" i="96"/>
  <c r="G1" i="89"/>
  <c r="E7" i="63"/>
  <c r="B71" i="89"/>
  <c r="B71" i="96"/>
  <c r="B63" i="89"/>
  <c r="B63" i="96"/>
  <c r="B51" i="89"/>
  <c r="B51" i="96"/>
  <c r="B35" i="89"/>
  <c r="B35" i="96"/>
  <c r="B23" i="89"/>
  <c r="B23" i="96"/>
  <c r="B66" i="89"/>
  <c r="B66" i="96"/>
  <c r="B54" i="89"/>
  <c r="B54" i="96"/>
  <c r="B42" i="89"/>
  <c r="B42" i="96"/>
  <c r="B30" i="89"/>
  <c r="B30" i="96"/>
  <c r="B18" i="89"/>
  <c r="B18" i="96"/>
  <c r="B6" i="89"/>
  <c r="B6" i="96"/>
  <c r="Q62" i="100"/>
  <c r="AA48" i="100"/>
  <c r="AQ48" i="100" s="1"/>
  <c r="B67" i="89"/>
  <c r="B67" i="96"/>
  <c r="B55" i="89"/>
  <c r="B55" i="96"/>
  <c r="B47" i="89"/>
  <c r="B47" i="96"/>
  <c r="B39" i="89"/>
  <c r="B39" i="96"/>
  <c r="B27" i="89"/>
  <c r="B27" i="96"/>
  <c r="B19" i="89"/>
  <c r="B19" i="96"/>
  <c r="B11" i="89"/>
  <c r="B11" i="96"/>
  <c r="B7" i="89"/>
  <c r="B7" i="96"/>
  <c r="B62" i="89"/>
  <c r="B62" i="96"/>
  <c r="B50" i="89"/>
  <c r="B50" i="96"/>
  <c r="B46" i="89"/>
  <c r="B46" i="96"/>
  <c r="B34" i="89"/>
  <c r="B34" i="96"/>
  <c r="B22" i="89"/>
  <c r="B22" i="96"/>
  <c r="B14" i="89"/>
  <c r="B14" i="96"/>
  <c r="B69" i="89"/>
  <c r="B69" i="96"/>
  <c r="B61" i="89"/>
  <c r="B61" i="96"/>
  <c r="B53" i="89"/>
  <c r="B53" i="96"/>
  <c r="B45" i="89"/>
  <c r="B45" i="96"/>
  <c r="B37" i="89"/>
  <c r="B37" i="96"/>
  <c r="B33" i="89"/>
  <c r="B33" i="96"/>
  <c r="B25" i="89"/>
  <c r="B25" i="96"/>
  <c r="B21" i="89"/>
  <c r="B21" i="96"/>
  <c r="B13" i="89"/>
  <c r="B13" i="96"/>
  <c r="B9" i="89"/>
  <c r="B9" i="96"/>
  <c r="Q48" i="100"/>
  <c r="Q44" i="100"/>
  <c r="B59" i="89"/>
  <c r="B59" i="96"/>
  <c r="B43" i="89"/>
  <c r="B43" i="96"/>
  <c r="B31" i="89"/>
  <c r="B31" i="96"/>
  <c r="B15" i="89"/>
  <c r="B15" i="96"/>
  <c r="B70" i="89"/>
  <c r="B70" i="96"/>
  <c r="B58" i="89"/>
  <c r="B58" i="96"/>
  <c r="B38" i="89"/>
  <c r="B38" i="96"/>
  <c r="B26" i="89"/>
  <c r="B26" i="96"/>
  <c r="B10" i="89"/>
  <c r="B10" i="96"/>
  <c r="B65" i="89"/>
  <c r="B65" i="96"/>
  <c r="B57" i="89"/>
  <c r="B57" i="96"/>
  <c r="B49" i="89"/>
  <c r="B49" i="96"/>
  <c r="B41" i="89"/>
  <c r="B41" i="96"/>
  <c r="B29" i="89"/>
  <c r="B29" i="96"/>
  <c r="B17" i="89"/>
  <c r="B17" i="96"/>
  <c r="B72" i="89"/>
  <c r="B72" i="96"/>
  <c r="B68" i="89"/>
  <c r="B68" i="96"/>
  <c r="B64" i="89"/>
  <c r="B64" i="96"/>
  <c r="B60" i="89"/>
  <c r="B60" i="96"/>
  <c r="B56" i="89"/>
  <c r="B56" i="96"/>
  <c r="B52" i="89"/>
  <c r="B52" i="96"/>
  <c r="B48" i="89"/>
  <c r="B48" i="96"/>
  <c r="B44" i="89"/>
  <c r="B44" i="96"/>
  <c r="B40" i="89"/>
  <c r="B40" i="96"/>
  <c r="B36" i="89"/>
  <c r="B36" i="96"/>
  <c r="B32" i="89"/>
  <c r="B32" i="96"/>
  <c r="B28" i="89"/>
  <c r="B28" i="96"/>
  <c r="B24" i="89"/>
  <c r="B24" i="96"/>
  <c r="B20" i="89"/>
  <c r="B20" i="96"/>
  <c r="B16" i="89"/>
  <c r="B16" i="96"/>
  <c r="B12" i="89"/>
  <c r="B12" i="96"/>
  <c r="B8" i="89"/>
  <c r="B8" i="96"/>
  <c r="Q47" i="100"/>
  <c r="Q43" i="100"/>
  <c r="AI58" i="100"/>
  <c r="AI46" i="100"/>
  <c r="Q87" i="100"/>
  <c r="AI110" i="100"/>
  <c r="T13" i="100"/>
  <c r="T105" i="100"/>
  <c r="T93" i="100"/>
  <c r="AA93" i="100" s="1"/>
  <c r="AQ93" i="100" s="1"/>
  <c r="T89" i="100"/>
  <c r="AB89" i="100" s="1"/>
  <c r="AR89" i="100" s="1"/>
  <c r="T81" i="100"/>
  <c r="U81" i="100" s="1"/>
  <c r="AK81" i="100" s="1"/>
  <c r="T73" i="100"/>
  <c r="T65" i="100"/>
  <c r="U65" i="100" s="1"/>
  <c r="AK65" i="100" s="1"/>
  <c r="T57" i="100"/>
  <c r="AA57" i="100" s="1"/>
  <c r="AQ57" i="100" s="1"/>
  <c r="T49" i="100"/>
  <c r="T45" i="100"/>
  <c r="T41" i="100"/>
  <c r="T37" i="100"/>
  <c r="X37" i="100" s="1"/>
  <c r="T33" i="100"/>
  <c r="T29" i="100"/>
  <c r="T25" i="100"/>
  <c r="T21" i="100"/>
  <c r="T17" i="100"/>
  <c r="Q66" i="100"/>
  <c r="AI70" i="100"/>
  <c r="Q90" i="100"/>
  <c r="AI54" i="100"/>
  <c r="AI94" i="100"/>
  <c r="AI104" i="100"/>
  <c r="AI100" i="100"/>
  <c r="AI92" i="100"/>
  <c r="AI88" i="100"/>
  <c r="AI84" i="100"/>
  <c r="AI80" i="100"/>
  <c r="AI76" i="100"/>
  <c r="AI72" i="100"/>
  <c r="AI68" i="100"/>
  <c r="AI64" i="100"/>
  <c r="AI60" i="100"/>
  <c r="AI56" i="100"/>
  <c r="AI44" i="100"/>
  <c r="AI40" i="100"/>
  <c r="Y82" i="100"/>
  <c r="AO82" i="100" s="1"/>
  <c r="S111" i="100"/>
  <c r="S91" i="100"/>
  <c r="Q109" i="100"/>
  <c r="S109" i="100" s="1"/>
  <c r="Q41" i="100"/>
  <c r="S39" i="100"/>
  <c r="Q13" i="100"/>
  <c r="S13" i="100" s="1"/>
  <c r="U13" i="100" s="1"/>
  <c r="AK13" i="100" s="1"/>
  <c r="S63" i="100"/>
  <c r="Q77" i="100"/>
  <c r="S77" i="100" s="1"/>
  <c r="AI93" i="100"/>
  <c r="AI105" i="100"/>
  <c r="Q85" i="100"/>
  <c r="S85" i="100" s="1"/>
  <c r="Q53" i="100"/>
  <c r="S53" i="100" s="1"/>
  <c r="AI57" i="100"/>
  <c r="AI69" i="100"/>
  <c r="Q49" i="100"/>
  <c r="S49" i="100" s="1"/>
  <c r="AI73" i="100"/>
  <c r="Q29" i="100"/>
  <c r="S29" i="100" s="1"/>
  <c r="Q25" i="100"/>
  <c r="Q21" i="100"/>
  <c r="S21" i="100" s="1"/>
  <c r="Q17" i="100"/>
  <c r="S17" i="100" s="1"/>
  <c r="AD82" i="100"/>
  <c r="AT82" i="100" s="1"/>
  <c r="AD102" i="100"/>
  <c r="AT102" i="100" s="1"/>
  <c r="Q36" i="100"/>
  <c r="S36" i="100" s="1"/>
  <c r="Q16" i="100"/>
  <c r="S16" i="100" s="1"/>
  <c r="S46" i="100"/>
  <c r="S90" i="100"/>
  <c r="AE102" i="100"/>
  <c r="AU102" i="100" s="1"/>
  <c r="S83" i="100"/>
  <c r="S102" i="100"/>
  <c r="Q30" i="100"/>
  <c r="S30" i="100" s="1"/>
  <c r="Q26" i="100"/>
  <c r="S26" i="100" s="1"/>
  <c r="AD26" i="100" s="1"/>
  <c r="AT26" i="100" s="1"/>
  <c r="Q22" i="100"/>
  <c r="S22" i="100" s="1"/>
  <c r="W22" i="100" s="1"/>
  <c r="AM22" i="100" s="1"/>
  <c r="Q18" i="100"/>
  <c r="Q14" i="100"/>
  <c r="S14" i="100" s="1"/>
  <c r="AI111" i="100"/>
  <c r="AI107" i="100"/>
  <c r="AI103" i="100"/>
  <c r="AI99" i="100"/>
  <c r="AI95" i="100"/>
  <c r="AI83" i="100"/>
  <c r="AI79" i="100"/>
  <c r="AI75" i="100"/>
  <c r="AI71" i="100"/>
  <c r="AI67" i="100"/>
  <c r="AI63" i="100"/>
  <c r="AI59" i="100"/>
  <c r="AI55" i="100"/>
  <c r="AI43" i="100"/>
  <c r="Q33" i="100"/>
  <c r="S33" i="100" s="1"/>
  <c r="B5" i="96"/>
  <c r="T23" i="100"/>
  <c r="T35" i="100"/>
  <c r="T39" i="100"/>
  <c r="T59" i="100"/>
  <c r="AF59" i="100" s="1"/>
  <c r="AV59" i="100" s="1"/>
  <c r="T63" i="100"/>
  <c r="Y63" i="100" s="1"/>
  <c r="AO63" i="100" s="1"/>
  <c r="T79" i="100"/>
  <c r="AF79" i="100" s="1"/>
  <c r="AV79" i="100" s="1"/>
  <c r="T19" i="100"/>
  <c r="T31" i="100"/>
  <c r="T43" i="100"/>
  <c r="T67" i="100"/>
  <c r="AC67" i="100" s="1"/>
  <c r="AS67" i="100" s="1"/>
  <c r="T71" i="100"/>
  <c r="X71" i="100" s="1"/>
  <c r="AN71" i="100" s="1"/>
  <c r="T75" i="100"/>
  <c r="AA75" i="100" s="1"/>
  <c r="AQ75" i="100" s="1"/>
  <c r="T99" i="100"/>
  <c r="AE99" i="100" s="1"/>
  <c r="AU99" i="100" s="1"/>
  <c r="T107" i="100"/>
  <c r="AF107" i="100" s="1"/>
  <c r="AV107" i="100" s="1"/>
  <c r="T111" i="100"/>
  <c r="U111" i="100" s="1"/>
  <c r="AK111" i="100" s="1"/>
  <c r="U95" i="100"/>
  <c r="AK95" i="100" s="1"/>
  <c r="T27" i="100"/>
  <c r="T47" i="100"/>
  <c r="T51" i="100"/>
  <c r="T87" i="100"/>
  <c r="AC87" i="100" s="1"/>
  <c r="AS87" i="100" s="1"/>
  <c r="T91" i="100"/>
  <c r="Z91" i="100" s="1"/>
  <c r="AP91" i="100" s="1"/>
  <c r="Y72" i="100"/>
  <c r="AO72" i="100" s="1"/>
  <c r="AC112" i="100"/>
  <c r="AS112" i="100" s="1"/>
  <c r="AD84" i="100"/>
  <c r="AT84" i="100" s="1"/>
  <c r="Y84" i="100"/>
  <c r="AO84" i="100" s="1"/>
  <c r="V88" i="100"/>
  <c r="AL88" i="100" s="1"/>
  <c r="V68" i="100"/>
  <c r="AL68" i="100" s="1"/>
  <c r="AI78" i="100"/>
  <c r="AI102" i="100"/>
  <c r="Q37" i="100"/>
  <c r="S37" i="100" s="1"/>
  <c r="AI42" i="100"/>
  <c r="Q45" i="100"/>
  <c r="S45" i="100" s="1"/>
  <c r="AA45" i="100" s="1"/>
  <c r="AQ45" i="100" s="1"/>
  <c r="Q61" i="100"/>
  <c r="S61" i="100" s="1"/>
  <c r="Q65" i="100"/>
  <c r="S65" i="100" s="1"/>
  <c r="Q82" i="100"/>
  <c r="S82" i="100" s="1"/>
  <c r="Q89" i="100"/>
  <c r="S89" i="100" s="1"/>
  <c r="AI97" i="100"/>
  <c r="Q34" i="100"/>
  <c r="S34" i="100" s="1"/>
  <c r="Q58" i="100"/>
  <c r="S58" i="100" s="1"/>
  <c r="Q74" i="100"/>
  <c r="S74" i="100" s="1"/>
  <c r="Q86" i="100"/>
  <c r="AI98" i="100"/>
  <c r="AB91" i="100"/>
  <c r="AR91" i="100" s="1"/>
  <c r="S64" i="100"/>
  <c r="W110" i="100"/>
  <c r="AM110" i="100" s="1"/>
  <c r="AD88" i="100"/>
  <c r="AT88" i="100" s="1"/>
  <c r="V76" i="100"/>
  <c r="AL76" i="100" s="1"/>
  <c r="V72" i="100"/>
  <c r="AL72" i="100" s="1"/>
  <c r="W64" i="100"/>
  <c r="AM64" i="100" s="1"/>
  <c r="V58" i="100"/>
  <c r="AL58" i="100" s="1"/>
  <c r="AE82" i="100"/>
  <c r="AU82" i="100" s="1"/>
  <c r="AA110" i="100"/>
  <c r="AQ110" i="100" s="1"/>
  <c r="S28" i="100"/>
  <c r="AD28" i="100" s="1"/>
  <c r="AT28" i="100" s="1"/>
  <c r="Z62" i="100"/>
  <c r="AP62" i="100" s="1"/>
  <c r="AD58" i="100"/>
  <c r="AT58" i="100" s="1"/>
  <c r="U82" i="100"/>
  <c r="AK82" i="100" s="1"/>
  <c r="U102" i="100"/>
  <c r="AK102" i="100" s="1"/>
  <c r="S107" i="100"/>
  <c r="Q40" i="100"/>
  <c r="S40" i="100" s="1"/>
  <c r="U40" i="100" s="1"/>
  <c r="AK40" i="100" s="1"/>
  <c r="AI48" i="100"/>
  <c r="Q72" i="100"/>
  <c r="S72" i="100" s="1"/>
  <c r="Q76" i="100"/>
  <c r="S76" i="100" s="1"/>
  <c r="Z92" i="100"/>
  <c r="AP92" i="100" s="1"/>
  <c r="AI96" i="100"/>
  <c r="AI108" i="100"/>
  <c r="Q52" i="100"/>
  <c r="S52" i="100" s="1"/>
  <c r="Q56" i="100"/>
  <c r="AD68" i="100"/>
  <c r="AT68" i="100" s="1"/>
  <c r="AD72" i="100"/>
  <c r="AT72" i="100" s="1"/>
  <c r="AD76" i="100"/>
  <c r="AT76" i="100" s="1"/>
  <c r="Q81" i="100"/>
  <c r="S81" i="100" s="1"/>
  <c r="Q84" i="100"/>
  <c r="S84" i="100" s="1"/>
  <c r="Q88" i="100"/>
  <c r="S88" i="100" s="1"/>
  <c r="AA95" i="100"/>
  <c r="AQ95" i="100" s="1"/>
  <c r="Q101" i="100"/>
  <c r="AI112" i="100"/>
  <c r="AA40" i="100"/>
  <c r="AQ40" i="100" s="1"/>
  <c r="Z80" i="100"/>
  <c r="AP80" i="100" s="1"/>
  <c r="AC83" i="100"/>
  <c r="AS83" i="100" s="1"/>
  <c r="AA84" i="100"/>
  <c r="AQ84" i="100" s="1"/>
  <c r="AA88" i="100"/>
  <c r="AQ88" i="100" s="1"/>
  <c r="Y100" i="100"/>
  <c r="AO100" i="100" s="1"/>
  <c r="T53" i="100"/>
  <c r="AF53" i="100" s="1"/>
  <c r="AV53" i="100" s="1"/>
  <c r="W111" i="100"/>
  <c r="AM111" i="100" s="1"/>
  <c r="AA80" i="100"/>
  <c r="AQ80" i="100" s="1"/>
  <c r="S24" i="100"/>
  <c r="AC24" i="100" s="1"/>
  <c r="AS24" i="100" s="1"/>
  <c r="S35" i="100"/>
  <c r="V48" i="100"/>
  <c r="AL48" i="100" s="1"/>
  <c r="V54" i="100"/>
  <c r="AL54" i="100" s="1"/>
  <c r="S62" i="100"/>
  <c r="AD62" i="100"/>
  <c r="AT62" i="100" s="1"/>
  <c r="S68" i="100"/>
  <c r="Y68" i="100"/>
  <c r="AO68" i="100" s="1"/>
  <c r="U74" i="100"/>
  <c r="AK74" i="100" s="1"/>
  <c r="U80" i="100"/>
  <c r="AK80" i="100" s="1"/>
  <c r="AD80" i="100"/>
  <c r="AT80" i="100" s="1"/>
  <c r="V95" i="100"/>
  <c r="AL95" i="100" s="1"/>
  <c r="S110" i="100"/>
  <c r="AE110" i="100"/>
  <c r="AU110" i="100" s="1"/>
  <c r="S42" i="100"/>
  <c r="X42" i="100" s="1"/>
  <c r="AC68" i="100"/>
  <c r="AS68" i="100" s="1"/>
  <c r="AC74" i="100"/>
  <c r="AS74" i="100" s="1"/>
  <c r="S79" i="100"/>
  <c r="V80" i="100"/>
  <c r="AL80" i="100" s="1"/>
  <c r="AE80" i="100"/>
  <c r="AU80" i="100" s="1"/>
  <c r="Z82" i="100"/>
  <c r="AP82" i="100" s="1"/>
  <c r="S87" i="100"/>
  <c r="AE88" i="100"/>
  <c r="AU88" i="100" s="1"/>
  <c r="Z90" i="100"/>
  <c r="AP90" i="100" s="1"/>
  <c r="S95" i="100"/>
  <c r="Z95" i="100"/>
  <c r="AP95" i="100" s="1"/>
  <c r="Y102" i="100"/>
  <c r="AO102" i="100" s="1"/>
  <c r="S108" i="100"/>
  <c r="S112" i="100"/>
  <c r="S18" i="100"/>
  <c r="Z18" i="100" s="1"/>
  <c r="AP18" i="100" s="1"/>
  <c r="S32" i="100"/>
  <c r="AD32" i="100" s="1"/>
  <c r="AT32" i="100" s="1"/>
  <c r="S47" i="100"/>
  <c r="S48" i="100"/>
  <c r="Y48" i="100" s="1"/>
  <c r="AO48" i="100" s="1"/>
  <c r="AD48" i="100"/>
  <c r="AT48" i="100" s="1"/>
  <c r="U68" i="100"/>
  <c r="AK68" i="100" s="1"/>
  <c r="S80" i="100"/>
  <c r="Y80" i="100"/>
  <c r="AO80" i="100" s="1"/>
  <c r="S96" i="100"/>
  <c r="Z102" i="100"/>
  <c r="AP102" i="100" s="1"/>
  <c r="AB96" i="100"/>
  <c r="AR96" i="100" s="1"/>
  <c r="U96" i="100"/>
  <c r="AK96" i="100" s="1"/>
  <c r="AA96" i="100"/>
  <c r="AQ96" i="100" s="1"/>
  <c r="AF96" i="100"/>
  <c r="AV96" i="100" s="1"/>
  <c r="X96" i="100"/>
  <c r="AN96" i="100" s="1"/>
  <c r="AC96" i="100"/>
  <c r="AS96" i="100" s="1"/>
  <c r="W96" i="100"/>
  <c r="AM96" i="100" s="1"/>
  <c r="T97" i="100"/>
  <c r="AB97" i="100" s="1"/>
  <c r="AR97" i="100" s="1"/>
  <c r="S97" i="100"/>
  <c r="T85" i="100"/>
  <c r="W85" i="100" s="1"/>
  <c r="AM85" i="100" s="1"/>
  <c r="Y49" i="100"/>
  <c r="AO49" i="100" s="1"/>
  <c r="AF103" i="100"/>
  <c r="AV103" i="100" s="1"/>
  <c r="AE103" i="100"/>
  <c r="AU103" i="100" s="1"/>
  <c r="W103" i="100"/>
  <c r="AM103" i="100" s="1"/>
  <c r="AC103" i="100"/>
  <c r="AS103" i="100" s="1"/>
  <c r="U103" i="100"/>
  <c r="AK103" i="100" s="1"/>
  <c r="AA103" i="100"/>
  <c r="AQ103" i="100" s="1"/>
  <c r="Y103" i="100"/>
  <c r="AO103" i="100" s="1"/>
  <c r="AF105" i="100"/>
  <c r="AV105" i="100" s="1"/>
  <c r="AE105" i="100"/>
  <c r="AU105" i="100" s="1"/>
  <c r="W105" i="100"/>
  <c r="AM105" i="100" s="1"/>
  <c r="AC105" i="100"/>
  <c r="AS105" i="100" s="1"/>
  <c r="U105" i="100"/>
  <c r="AK105" i="100" s="1"/>
  <c r="Y105" i="100"/>
  <c r="AO105" i="100" s="1"/>
  <c r="AA105" i="100"/>
  <c r="AQ105" i="100" s="1"/>
  <c r="AA73" i="100"/>
  <c r="AQ73" i="100" s="1"/>
  <c r="AE73" i="100"/>
  <c r="AU73" i="100" s="1"/>
  <c r="W73" i="100"/>
  <c r="AM73" i="100" s="1"/>
  <c r="T77" i="100"/>
  <c r="AC77" i="100" s="1"/>
  <c r="AS77" i="100" s="1"/>
  <c r="T61" i="100"/>
  <c r="AE61" i="100" s="1"/>
  <c r="AU61" i="100" s="1"/>
  <c r="AA65" i="100"/>
  <c r="AQ65" i="100" s="1"/>
  <c r="AF81" i="100"/>
  <c r="AV81" i="100" s="1"/>
  <c r="AF89" i="100"/>
  <c r="AV89" i="100" s="1"/>
  <c r="AC44" i="100"/>
  <c r="AS44" i="100" s="1"/>
  <c r="U51" i="100"/>
  <c r="AK51" i="100" s="1"/>
  <c r="Y98" i="100"/>
  <c r="AO98" i="100" s="1"/>
  <c r="X98" i="100"/>
  <c r="AN98" i="100" s="1"/>
  <c r="AF98" i="100"/>
  <c r="AV98" i="100" s="1"/>
  <c r="Z66" i="100"/>
  <c r="AP66" i="100" s="1"/>
  <c r="W40" i="100"/>
  <c r="AM40" i="100" s="1"/>
  <c r="S41" i="100"/>
  <c r="AB42" i="100"/>
  <c r="AR42" i="100" s="1"/>
  <c r="S51" i="100"/>
  <c r="AD54" i="100"/>
  <c r="AT54" i="100" s="1"/>
  <c r="S59" i="100"/>
  <c r="U83" i="100"/>
  <c r="AK83" i="100" s="1"/>
  <c r="W106" i="100"/>
  <c r="AM106" i="100" s="1"/>
  <c r="S93" i="100"/>
  <c r="AC40" i="100"/>
  <c r="AS40" i="100" s="1"/>
  <c r="Z48" i="100"/>
  <c r="AP48" i="100" s="1"/>
  <c r="U66" i="100"/>
  <c r="AK66" i="100" s="1"/>
  <c r="AA66" i="100"/>
  <c r="AQ66" i="100" s="1"/>
  <c r="AD90" i="100"/>
  <c r="AT90" i="100" s="1"/>
  <c r="V94" i="100"/>
  <c r="AL94" i="100" s="1"/>
  <c r="U100" i="100"/>
  <c r="AK100" i="100" s="1"/>
  <c r="X40" i="100"/>
  <c r="AN40" i="100" s="1"/>
  <c r="AF40" i="100"/>
  <c r="AV40" i="100" s="1"/>
  <c r="Y45" i="100"/>
  <c r="AO45" i="100" s="1"/>
  <c r="U48" i="100"/>
  <c r="AK48" i="100" s="1"/>
  <c r="S57" i="100"/>
  <c r="V66" i="100"/>
  <c r="AL66" i="100" s="1"/>
  <c r="AD66" i="100"/>
  <c r="AT66" i="100" s="1"/>
  <c r="U70" i="100"/>
  <c r="AK70" i="100" s="1"/>
  <c r="AC72" i="100"/>
  <c r="AS72" i="100" s="1"/>
  <c r="S75" i="100"/>
  <c r="AA83" i="100"/>
  <c r="AQ83" i="100" s="1"/>
  <c r="W86" i="100"/>
  <c r="AM86" i="100" s="1"/>
  <c r="Z88" i="100"/>
  <c r="AP88" i="100" s="1"/>
  <c r="U90" i="100"/>
  <c r="AK90" i="100" s="1"/>
  <c r="AE90" i="100"/>
  <c r="AU90" i="100" s="1"/>
  <c r="AD94" i="100"/>
  <c r="AT94" i="100" s="1"/>
  <c r="S99" i="100"/>
  <c r="S100" i="100"/>
  <c r="AC100" i="100"/>
  <c r="AS100" i="100" s="1"/>
  <c r="S19" i="100"/>
  <c r="S20" i="100"/>
  <c r="V20" i="100" s="1"/>
  <c r="AL20" i="100" s="1"/>
  <c r="S38" i="100"/>
  <c r="S44" i="100"/>
  <c r="AA44" i="100" s="1"/>
  <c r="AQ44" i="100" s="1"/>
  <c r="AD45" i="100"/>
  <c r="AT45" i="100" s="1"/>
  <c r="S66" i="100"/>
  <c r="Y66" i="100"/>
  <c r="AO66" i="100" s="1"/>
  <c r="AC70" i="100"/>
  <c r="AS70" i="100" s="1"/>
  <c r="S71" i="100"/>
  <c r="U72" i="100"/>
  <c r="AK72" i="100" s="1"/>
  <c r="S73" i="100"/>
  <c r="AF83" i="100"/>
  <c r="AV83" i="100" s="1"/>
  <c r="U88" i="100"/>
  <c r="AK88" i="100" s="1"/>
  <c r="Y90" i="100"/>
  <c r="AO90" i="100" s="1"/>
  <c r="S98" i="100"/>
  <c r="S103" i="100"/>
  <c r="S105" i="100"/>
  <c r="S106" i="100"/>
  <c r="U112" i="100"/>
  <c r="AK112" i="100" s="1"/>
  <c r="S15" i="100"/>
  <c r="AC15" i="100" s="1"/>
  <c r="AS15" i="100" s="1"/>
  <c r="S23" i="100"/>
  <c r="S25" i="100"/>
  <c r="S27" i="100"/>
  <c r="AC27" i="100" s="1"/>
  <c r="AS27" i="100" s="1"/>
  <c r="S31" i="100"/>
  <c r="AA24" i="100"/>
  <c r="AQ24" i="100" s="1"/>
  <c r="AC32" i="100"/>
  <c r="AS32" i="100" s="1"/>
  <c r="AB32" i="100"/>
  <c r="AR32" i="100" s="1"/>
  <c r="W32" i="100"/>
  <c r="AM32" i="100" s="1"/>
  <c r="T50" i="100"/>
  <c r="S50" i="100"/>
  <c r="AF52" i="100"/>
  <c r="AV52" i="100" s="1"/>
  <c r="AB52" i="100"/>
  <c r="AR52" i="100" s="1"/>
  <c r="X52" i="100"/>
  <c r="AE52" i="100"/>
  <c r="AU52" i="100" s="1"/>
  <c r="AA52" i="100"/>
  <c r="AQ52" i="100" s="1"/>
  <c r="W52" i="100"/>
  <c r="AM52" i="100" s="1"/>
  <c r="Y52" i="100"/>
  <c r="AO52" i="100" s="1"/>
  <c r="AD52" i="100"/>
  <c r="AT52" i="100" s="1"/>
  <c r="V52" i="100"/>
  <c r="AL52" i="100" s="1"/>
  <c r="AC52" i="100"/>
  <c r="AS52" i="100" s="1"/>
  <c r="U52" i="100"/>
  <c r="AI52" i="100" s="1"/>
  <c r="AH56" i="100"/>
  <c r="AH60" i="100"/>
  <c r="AD38" i="100"/>
  <c r="AT38" i="100" s="1"/>
  <c r="Z38" i="100"/>
  <c r="AP38" i="100" s="1"/>
  <c r="V38" i="100"/>
  <c r="AL38" i="100" s="1"/>
  <c r="Y38" i="100"/>
  <c r="AO38" i="100" s="1"/>
  <c r="AE38" i="100"/>
  <c r="AU38" i="100" s="1"/>
  <c r="AH39" i="100"/>
  <c r="AD46" i="100"/>
  <c r="AT46" i="100" s="1"/>
  <c r="Z46" i="100"/>
  <c r="AP46" i="100" s="1"/>
  <c r="V46" i="100"/>
  <c r="AL46" i="100" s="1"/>
  <c r="Y46" i="100"/>
  <c r="AO46" i="100" s="1"/>
  <c r="AE46" i="100"/>
  <c r="AU46" i="100" s="1"/>
  <c r="AH13" i="100"/>
  <c r="AH15" i="100"/>
  <c r="AH17" i="100"/>
  <c r="AH19" i="100"/>
  <c r="AH21" i="100"/>
  <c r="AH23" i="100"/>
  <c r="AH25" i="100"/>
  <c r="AH27" i="100"/>
  <c r="AH29" i="100"/>
  <c r="AH31" i="100"/>
  <c r="AH33" i="100"/>
  <c r="U38" i="100"/>
  <c r="AI38" i="100" s="1"/>
  <c r="AA38" i="100"/>
  <c r="AQ38" i="100" s="1"/>
  <c r="AF38" i="100"/>
  <c r="AV38" i="100" s="1"/>
  <c r="AD40" i="100"/>
  <c r="AT40" i="100" s="1"/>
  <c r="Z40" i="100"/>
  <c r="AP40" i="100" s="1"/>
  <c r="V40" i="100"/>
  <c r="Y40" i="100"/>
  <c r="AO40" i="100" s="1"/>
  <c r="AE40" i="100"/>
  <c r="AU40" i="100" s="1"/>
  <c r="AH41" i="100"/>
  <c r="W44" i="100"/>
  <c r="AM44" i="100" s="1"/>
  <c r="U45" i="100"/>
  <c r="Z45" i="100"/>
  <c r="AP45" i="100" s="1"/>
  <c r="AE45" i="100"/>
  <c r="AU45" i="100" s="1"/>
  <c r="U46" i="100"/>
  <c r="AA46" i="100"/>
  <c r="AQ46" i="100" s="1"/>
  <c r="AF46" i="100"/>
  <c r="AV46" i="100" s="1"/>
  <c r="Z52" i="100"/>
  <c r="AP52" i="100" s="1"/>
  <c r="AH35" i="100"/>
  <c r="V37" i="100"/>
  <c r="AL37" i="100" s="1"/>
  <c r="W38" i="100"/>
  <c r="AM38" i="100" s="1"/>
  <c r="AB38" i="100"/>
  <c r="AR38" i="100" s="1"/>
  <c r="Z42" i="100"/>
  <c r="AP42" i="100" s="1"/>
  <c r="AH43" i="100"/>
  <c r="X44" i="100"/>
  <c r="V45" i="100"/>
  <c r="AL45" i="100" s="1"/>
  <c r="W46" i="100"/>
  <c r="AM46" i="100" s="1"/>
  <c r="AB46" i="100"/>
  <c r="AR46" i="100" s="1"/>
  <c r="AC49" i="100"/>
  <c r="AS49" i="100" s="1"/>
  <c r="U49" i="100"/>
  <c r="AH50" i="100"/>
  <c r="AH52" i="100"/>
  <c r="Y56" i="100"/>
  <c r="AO56" i="100" s="1"/>
  <c r="AD56" i="100"/>
  <c r="AT56" i="100" s="1"/>
  <c r="AH112" i="100"/>
  <c r="AH110" i="100"/>
  <c r="AH108" i="100"/>
  <c r="AH106" i="100"/>
  <c r="AH104" i="100"/>
  <c r="AH111" i="100"/>
  <c r="AH109" i="100"/>
  <c r="AH107" i="100"/>
  <c r="AH105" i="100"/>
  <c r="AH103" i="100"/>
  <c r="AH102" i="100"/>
  <c r="AH100" i="100"/>
  <c r="AH98" i="100"/>
  <c r="AH96" i="100"/>
  <c r="AH99" i="100"/>
  <c r="AH97" i="100"/>
  <c r="AH93" i="100"/>
  <c r="AH91" i="100"/>
  <c r="AH89" i="100"/>
  <c r="AH87" i="100"/>
  <c r="AH85" i="100"/>
  <c r="AH83" i="100"/>
  <c r="AH81" i="100"/>
  <c r="AH79" i="100"/>
  <c r="AH77" i="100"/>
  <c r="AH95" i="100"/>
  <c r="AH84" i="100"/>
  <c r="AH101" i="100"/>
  <c r="AH94" i="100"/>
  <c r="AH90" i="100"/>
  <c r="AH82" i="100"/>
  <c r="AH75" i="100"/>
  <c r="AH73" i="100"/>
  <c r="AH71" i="100"/>
  <c r="AH69" i="100"/>
  <c r="AH67" i="100"/>
  <c r="AH65" i="100"/>
  <c r="AH63" i="100"/>
  <c r="AH88" i="100"/>
  <c r="AH80" i="100"/>
  <c r="AH78" i="100"/>
  <c r="AH74" i="100"/>
  <c r="AH70" i="100"/>
  <c r="AH86" i="100"/>
  <c r="AH76" i="100"/>
  <c r="AH61" i="100"/>
  <c r="AH59" i="100"/>
  <c r="AH57" i="100"/>
  <c r="AH55" i="100"/>
  <c r="AH53" i="100"/>
  <c r="AH51" i="100"/>
  <c r="AH49" i="100"/>
  <c r="AH47" i="100"/>
  <c r="AH92" i="100"/>
  <c r="AH72" i="100"/>
  <c r="AH68" i="100"/>
  <c r="AH66" i="100"/>
  <c r="AH62" i="100"/>
  <c r="AH48" i="100"/>
  <c r="AH46" i="100"/>
  <c r="AH44" i="100"/>
  <c r="AH42" i="100"/>
  <c r="AH40" i="100"/>
  <c r="AH38" i="100"/>
  <c r="AH36" i="100"/>
  <c r="AH34" i="100"/>
  <c r="AH58" i="100"/>
  <c r="AH54" i="100"/>
  <c r="AH14" i="100"/>
  <c r="AH16" i="100"/>
  <c r="AH18" i="100"/>
  <c r="AH20" i="100"/>
  <c r="AH22" i="100"/>
  <c r="AH24" i="100"/>
  <c r="AH26" i="100"/>
  <c r="AH28" i="100"/>
  <c r="AH30" i="100"/>
  <c r="AH32" i="100"/>
  <c r="AH37" i="100"/>
  <c r="X38" i="100"/>
  <c r="AC38" i="100"/>
  <c r="AS38" i="100" s="1"/>
  <c r="AF42" i="100"/>
  <c r="AV42" i="100" s="1"/>
  <c r="S43" i="100"/>
  <c r="AD44" i="100"/>
  <c r="AT44" i="100" s="1"/>
  <c r="Z44" i="100"/>
  <c r="AP44" i="100" s="1"/>
  <c r="V44" i="100"/>
  <c r="AL44" i="100" s="1"/>
  <c r="Y44" i="100"/>
  <c r="AO44" i="100" s="1"/>
  <c r="AE44" i="100"/>
  <c r="AU44" i="100" s="1"/>
  <c r="AF45" i="100"/>
  <c r="AV45" i="100" s="1"/>
  <c r="AB45" i="100"/>
  <c r="AR45" i="100" s="1"/>
  <c r="X45" i="100"/>
  <c r="W45" i="100"/>
  <c r="AM45" i="100" s="1"/>
  <c r="AC45" i="100"/>
  <c r="AS45" i="100" s="1"/>
  <c r="AH45" i="100"/>
  <c r="X46" i="100"/>
  <c r="AC46" i="100"/>
  <c r="AS46" i="100" s="1"/>
  <c r="AC60" i="100"/>
  <c r="AS60" i="100" s="1"/>
  <c r="Y60" i="100"/>
  <c r="AO60" i="100" s="1"/>
  <c r="U60" i="100"/>
  <c r="AF60" i="100"/>
  <c r="AV60" i="100" s="1"/>
  <c r="AB60" i="100"/>
  <c r="AR60" i="100" s="1"/>
  <c r="X60" i="100"/>
  <c r="AE60" i="100"/>
  <c r="AU60" i="100" s="1"/>
  <c r="AA60" i="100"/>
  <c r="AQ60" i="100" s="1"/>
  <c r="W60" i="100"/>
  <c r="AM60" i="100" s="1"/>
  <c r="AD60" i="100"/>
  <c r="AT60" i="100" s="1"/>
  <c r="Z60" i="100"/>
  <c r="AP60" i="100" s="1"/>
  <c r="V60" i="100"/>
  <c r="AL60" i="100" s="1"/>
  <c r="Z51" i="100"/>
  <c r="AP51" i="100" s="1"/>
  <c r="S54" i="100"/>
  <c r="AA63" i="100"/>
  <c r="AQ63" i="100" s="1"/>
  <c r="AF64" i="100"/>
  <c r="AV64" i="100" s="1"/>
  <c r="AB64" i="100"/>
  <c r="AR64" i="100" s="1"/>
  <c r="X64" i="100"/>
  <c r="AA64" i="100"/>
  <c r="AQ64" i="100" s="1"/>
  <c r="V64" i="100"/>
  <c r="AL64" i="100" s="1"/>
  <c r="AE64" i="100"/>
  <c r="AU64" i="100" s="1"/>
  <c r="Z64" i="100"/>
  <c r="AP64" i="100" s="1"/>
  <c r="U64" i="100"/>
  <c r="AD64" i="100"/>
  <c r="AT64" i="100" s="1"/>
  <c r="Y64" i="100"/>
  <c r="AO64" i="100" s="1"/>
  <c r="AF78" i="100"/>
  <c r="AV78" i="100" s="1"/>
  <c r="AB78" i="100"/>
  <c r="AR78" i="100" s="1"/>
  <c r="X78" i="100"/>
  <c r="AA78" i="100"/>
  <c r="AQ78" i="100" s="1"/>
  <c r="V78" i="100"/>
  <c r="AL78" i="100" s="1"/>
  <c r="AE78" i="100"/>
  <c r="AU78" i="100" s="1"/>
  <c r="Z78" i="100"/>
  <c r="AP78" i="100" s="1"/>
  <c r="U78" i="100"/>
  <c r="AD78" i="100"/>
  <c r="AT78" i="100" s="1"/>
  <c r="Y78" i="100"/>
  <c r="AO78" i="100" s="1"/>
  <c r="AC78" i="100"/>
  <c r="AS78" i="100" s="1"/>
  <c r="W78" i="100"/>
  <c r="AM78" i="100" s="1"/>
  <c r="AF54" i="100"/>
  <c r="AV54" i="100" s="1"/>
  <c r="AB54" i="100"/>
  <c r="AR54" i="100" s="1"/>
  <c r="X54" i="100"/>
  <c r="AE54" i="100"/>
  <c r="AU54" i="100" s="1"/>
  <c r="AA54" i="100"/>
  <c r="AQ54" i="100" s="1"/>
  <c r="W54" i="100"/>
  <c r="AM54" i="100" s="1"/>
  <c r="Z54" i="100"/>
  <c r="AP54" i="100" s="1"/>
  <c r="Z57" i="100"/>
  <c r="AP57" i="100" s="1"/>
  <c r="U57" i="100"/>
  <c r="AF58" i="100"/>
  <c r="AV58" i="100" s="1"/>
  <c r="AB58" i="100"/>
  <c r="AR58" i="100" s="1"/>
  <c r="X58" i="100"/>
  <c r="AE58" i="100"/>
  <c r="AU58" i="100" s="1"/>
  <c r="AA58" i="100"/>
  <c r="AQ58" i="100" s="1"/>
  <c r="W58" i="100"/>
  <c r="AM58" i="100" s="1"/>
  <c r="Z58" i="100"/>
  <c r="AP58" i="100" s="1"/>
  <c r="AF48" i="100"/>
  <c r="AV48" i="100" s="1"/>
  <c r="AB48" i="100"/>
  <c r="AR48" i="100" s="1"/>
  <c r="X48" i="100"/>
  <c r="W48" i="100"/>
  <c r="AC48" i="100"/>
  <c r="AS48" i="100" s="1"/>
  <c r="U54" i="100"/>
  <c r="AC54" i="100"/>
  <c r="AS54" i="100" s="1"/>
  <c r="W57" i="100"/>
  <c r="AM57" i="100" s="1"/>
  <c r="U58" i="100"/>
  <c r="AC58" i="100"/>
  <c r="AS58" i="100" s="1"/>
  <c r="S60" i="100"/>
  <c r="AC62" i="100"/>
  <c r="AS62" i="100" s="1"/>
  <c r="Y62" i="100"/>
  <c r="AO62" i="100" s="1"/>
  <c r="U62" i="100"/>
  <c r="AF62" i="100"/>
  <c r="AV62" i="100" s="1"/>
  <c r="AB62" i="100"/>
  <c r="AR62" i="100" s="1"/>
  <c r="X62" i="100"/>
  <c r="AE62" i="100"/>
  <c r="AU62" i="100" s="1"/>
  <c r="AA62" i="100"/>
  <c r="AQ62" i="100" s="1"/>
  <c r="W62" i="100"/>
  <c r="AM62" i="100" s="1"/>
  <c r="AC64" i="100"/>
  <c r="AS64" i="100" s="1"/>
  <c r="Z65" i="100"/>
  <c r="AP65" i="100" s="1"/>
  <c r="AF66" i="100"/>
  <c r="AV66" i="100" s="1"/>
  <c r="AB66" i="100"/>
  <c r="AR66" i="100" s="1"/>
  <c r="X66" i="100"/>
  <c r="W66" i="100"/>
  <c r="AM66" i="100" s="1"/>
  <c r="AC66" i="100"/>
  <c r="AS66" i="100" s="1"/>
  <c r="AF68" i="100"/>
  <c r="AV68" i="100" s="1"/>
  <c r="AB68" i="100"/>
  <c r="AR68" i="100" s="1"/>
  <c r="X68" i="100"/>
  <c r="AE68" i="100"/>
  <c r="AU68" i="100" s="1"/>
  <c r="AA68" i="100"/>
  <c r="AQ68" i="100" s="1"/>
  <c r="W68" i="100"/>
  <c r="Z68" i="100"/>
  <c r="AP68" i="100" s="1"/>
  <c r="V70" i="100"/>
  <c r="AL70" i="100" s="1"/>
  <c r="AD70" i="100"/>
  <c r="AT70" i="100" s="1"/>
  <c r="AF72" i="100"/>
  <c r="AV72" i="100" s="1"/>
  <c r="AB72" i="100"/>
  <c r="AR72" i="100" s="1"/>
  <c r="X72" i="100"/>
  <c r="AE72" i="100"/>
  <c r="AU72" i="100" s="1"/>
  <c r="AA72" i="100"/>
  <c r="AQ72" i="100" s="1"/>
  <c r="W72" i="100"/>
  <c r="Z72" i="100"/>
  <c r="AP72" i="100" s="1"/>
  <c r="X73" i="100"/>
  <c r="AF73" i="100"/>
  <c r="AV73" i="100" s="1"/>
  <c r="V74" i="100"/>
  <c r="AL74" i="100" s="1"/>
  <c r="AD74" i="100"/>
  <c r="AT74" i="100" s="1"/>
  <c r="AD91" i="100"/>
  <c r="AT91" i="100" s="1"/>
  <c r="AD108" i="100"/>
  <c r="AT108" i="100" s="1"/>
  <c r="Z108" i="100"/>
  <c r="AP108" i="100" s="1"/>
  <c r="V108" i="100"/>
  <c r="AL108" i="100" s="1"/>
  <c r="AF108" i="100"/>
  <c r="AV108" i="100" s="1"/>
  <c r="AB108" i="100"/>
  <c r="AR108" i="100" s="1"/>
  <c r="X108" i="100"/>
  <c r="AE108" i="100"/>
  <c r="AU108" i="100" s="1"/>
  <c r="W108" i="100"/>
  <c r="AM108" i="100" s="1"/>
  <c r="AC108" i="100"/>
  <c r="AS108" i="100" s="1"/>
  <c r="U108" i="100"/>
  <c r="AA108" i="100"/>
  <c r="AQ108" i="100" s="1"/>
  <c r="Y108" i="100"/>
  <c r="AO108" i="100" s="1"/>
  <c r="S70" i="100"/>
  <c r="AC76" i="100"/>
  <c r="AS76" i="100" s="1"/>
  <c r="Y76" i="100"/>
  <c r="AO76" i="100" s="1"/>
  <c r="U76" i="100"/>
  <c r="AF76" i="100"/>
  <c r="AV76" i="100" s="1"/>
  <c r="AB76" i="100"/>
  <c r="AR76" i="100" s="1"/>
  <c r="X76" i="100"/>
  <c r="AE76" i="100"/>
  <c r="AU76" i="100" s="1"/>
  <c r="AA76" i="100"/>
  <c r="AQ76" i="100" s="1"/>
  <c r="W76" i="100"/>
  <c r="AM76" i="100" s="1"/>
  <c r="S86" i="100"/>
  <c r="AF70" i="100"/>
  <c r="AV70" i="100" s="1"/>
  <c r="AB70" i="100"/>
  <c r="AR70" i="100" s="1"/>
  <c r="X70" i="100"/>
  <c r="AE70" i="100"/>
  <c r="AU70" i="100" s="1"/>
  <c r="AA70" i="100"/>
  <c r="AQ70" i="100" s="1"/>
  <c r="W70" i="100"/>
  <c r="AM70" i="100" s="1"/>
  <c r="Z70" i="100"/>
  <c r="AP70" i="100" s="1"/>
  <c r="AD73" i="100"/>
  <c r="AT73" i="100" s="1"/>
  <c r="Z73" i="100"/>
  <c r="AP73" i="100" s="1"/>
  <c r="V73" i="100"/>
  <c r="AL73" i="100" s="1"/>
  <c r="AC73" i="100"/>
  <c r="AS73" i="100" s="1"/>
  <c r="Y73" i="100"/>
  <c r="AO73" i="100" s="1"/>
  <c r="U73" i="100"/>
  <c r="AB73" i="100"/>
  <c r="AR73" i="100" s="1"/>
  <c r="AF74" i="100"/>
  <c r="AV74" i="100" s="1"/>
  <c r="AB74" i="100"/>
  <c r="AR74" i="100" s="1"/>
  <c r="X74" i="100"/>
  <c r="AE74" i="100"/>
  <c r="AU74" i="100" s="1"/>
  <c r="AA74" i="100"/>
  <c r="AQ74" i="100" s="1"/>
  <c r="W74" i="100"/>
  <c r="AM74" i="100" s="1"/>
  <c r="Z74" i="100"/>
  <c r="AP74" i="100" s="1"/>
  <c r="S78" i="100"/>
  <c r="AD85" i="100"/>
  <c r="AT85" i="100" s="1"/>
  <c r="Z85" i="100"/>
  <c r="AP85" i="100" s="1"/>
  <c r="V85" i="100"/>
  <c r="AL85" i="100" s="1"/>
  <c r="AC85" i="100"/>
  <c r="AS85" i="100" s="1"/>
  <c r="X85" i="100"/>
  <c r="AF85" i="100"/>
  <c r="AV85" i="100" s="1"/>
  <c r="AA85" i="100"/>
  <c r="AQ85" i="100" s="1"/>
  <c r="U85" i="100"/>
  <c r="AF86" i="100"/>
  <c r="AV86" i="100" s="1"/>
  <c r="AB86" i="100"/>
  <c r="AR86" i="100" s="1"/>
  <c r="X86" i="100"/>
  <c r="AA86" i="100"/>
  <c r="AQ86" i="100" s="1"/>
  <c r="V86" i="100"/>
  <c r="AL86" i="100" s="1"/>
  <c r="AE86" i="100"/>
  <c r="AU86" i="100" s="1"/>
  <c r="Z86" i="100"/>
  <c r="AP86" i="100" s="1"/>
  <c r="U86" i="100"/>
  <c r="AD86" i="100"/>
  <c r="AT86" i="100" s="1"/>
  <c r="Y86" i="100"/>
  <c r="AO86" i="100" s="1"/>
  <c r="AF92" i="100"/>
  <c r="AV92" i="100" s="1"/>
  <c r="AB92" i="100"/>
  <c r="AR92" i="100" s="1"/>
  <c r="X92" i="100"/>
  <c r="AE92" i="100"/>
  <c r="AU92" i="100" s="1"/>
  <c r="AA92" i="100"/>
  <c r="AQ92" i="100" s="1"/>
  <c r="W92" i="100"/>
  <c r="AM92" i="100" s="1"/>
  <c r="Y92" i="100"/>
  <c r="AO92" i="100" s="1"/>
  <c r="AD92" i="100"/>
  <c r="AT92" i="100" s="1"/>
  <c r="V92" i="100"/>
  <c r="AL92" i="100" s="1"/>
  <c r="AC92" i="100"/>
  <c r="AS92" i="100" s="1"/>
  <c r="U92" i="100"/>
  <c r="Z79" i="100"/>
  <c r="AP79" i="100" s="1"/>
  <c r="AF80" i="100"/>
  <c r="AV80" i="100" s="1"/>
  <c r="AB80" i="100"/>
  <c r="AR80" i="100" s="1"/>
  <c r="X80" i="100"/>
  <c r="W80" i="100"/>
  <c r="AM80" i="100" s="1"/>
  <c r="AC80" i="100"/>
  <c r="AS80" i="100" s="1"/>
  <c r="X81" i="100"/>
  <c r="V82" i="100"/>
  <c r="AL82" i="100" s="1"/>
  <c r="W83" i="100"/>
  <c r="AM83" i="100" s="1"/>
  <c r="AB83" i="100"/>
  <c r="AR83" i="100" s="1"/>
  <c r="U84" i="100"/>
  <c r="Z84" i="100"/>
  <c r="AP84" i="100" s="1"/>
  <c r="AE84" i="100"/>
  <c r="AU84" i="100" s="1"/>
  <c r="AF88" i="100"/>
  <c r="AV88" i="100" s="1"/>
  <c r="AB88" i="100"/>
  <c r="AR88" i="100" s="1"/>
  <c r="X88" i="100"/>
  <c r="W88" i="100"/>
  <c r="AC88" i="100"/>
  <c r="AS88" i="100" s="1"/>
  <c r="V90" i="100"/>
  <c r="AL90" i="100" s="1"/>
  <c r="S94" i="100"/>
  <c r="T101" i="100"/>
  <c r="S101" i="100"/>
  <c r="Y81" i="100"/>
  <c r="AO81" i="100" s="1"/>
  <c r="AF82" i="100"/>
  <c r="AV82" i="100" s="1"/>
  <c r="AB82" i="100"/>
  <c r="AR82" i="100" s="1"/>
  <c r="X82" i="100"/>
  <c r="W82" i="100"/>
  <c r="AM82" i="100" s="1"/>
  <c r="AC82" i="100"/>
  <c r="AS82" i="100" s="1"/>
  <c r="X83" i="100"/>
  <c r="V84" i="100"/>
  <c r="AL84" i="100" s="1"/>
  <c r="V89" i="100"/>
  <c r="AF90" i="100"/>
  <c r="AV90" i="100" s="1"/>
  <c r="AB90" i="100"/>
  <c r="AR90" i="100" s="1"/>
  <c r="X90" i="100"/>
  <c r="W90" i="100"/>
  <c r="AM90" i="100" s="1"/>
  <c r="AC90" i="100"/>
  <c r="AS90" i="100" s="1"/>
  <c r="AF94" i="100"/>
  <c r="AV94" i="100" s="1"/>
  <c r="AB94" i="100"/>
  <c r="AR94" i="100" s="1"/>
  <c r="X94" i="100"/>
  <c r="AE94" i="100"/>
  <c r="AU94" i="100" s="1"/>
  <c r="AA94" i="100"/>
  <c r="AQ94" i="100" s="1"/>
  <c r="W94" i="100"/>
  <c r="AM94" i="100" s="1"/>
  <c r="Z94" i="100"/>
  <c r="AP94" i="100" s="1"/>
  <c r="AD83" i="100"/>
  <c r="AT83" i="100" s="1"/>
  <c r="Z83" i="100"/>
  <c r="AP83" i="100" s="1"/>
  <c r="V83" i="100"/>
  <c r="AL83" i="100" s="1"/>
  <c r="Y83" i="100"/>
  <c r="AO83" i="100" s="1"/>
  <c r="AE83" i="100"/>
  <c r="AU83" i="100" s="1"/>
  <c r="AF84" i="100"/>
  <c r="AV84" i="100" s="1"/>
  <c r="AB84" i="100"/>
  <c r="AR84" i="100" s="1"/>
  <c r="X84" i="100"/>
  <c r="W84" i="100"/>
  <c r="AM84" i="100" s="1"/>
  <c r="AC84" i="100"/>
  <c r="AS84" i="100" s="1"/>
  <c r="S92" i="100"/>
  <c r="U94" i="100"/>
  <c r="AC94" i="100"/>
  <c r="AS94" i="100" s="1"/>
  <c r="AF95" i="100"/>
  <c r="AV95" i="100" s="1"/>
  <c r="AB95" i="100"/>
  <c r="AR95" i="100" s="1"/>
  <c r="X95" i="100"/>
  <c r="W95" i="100"/>
  <c r="AM95" i="100" s="1"/>
  <c r="AC95" i="100"/>
  <c r="AS95" i="100" s="1"/>
  <c r="AE98" i="100"/>
  <c r="AU98" i="100" s="1"/>
  <c r="AA98" i="100"/>
  <c r="AQ98" i="100" s="1"/>
  <c r="W98" i="100"/>
  <c r="AM98" i="100" s="1"/>
  <c r="AD98" i="100"/>
  <c r="AT98" i="100" s="1"/>
  <c r="Z98" i="100"/>
  <c r="AP98" i="100" s="1"/>
  <c r="V98" i="100"/>
  <c r="AL98" i="100" s="1"/>
  <c r="AB98" i="100"/>
  <c r="AR98" i="100" s="1"/>
  <c r="X100" i="100"/>
  <c r="AF100" i="100"/>
  <c r="AV100" i="100" s="1"/>
  <c r="Y95" i="100"/>
  <c r="AO95" i="100" s="1"/>
  <c r="AD95" i="100"/>
  <c r="AT95" i="100" s="1"/>
  <c r="AD96" i="100"/>
  <c r="AT96" i="100" s="1"/>
  <c r="Z96" i="100"/>
  <c r="AP96" i="100" s="1"/>
  <c r="V96" i="100"/>
  <c r="Y96" i="100"/>
  <c r="AO96" i="100" s="1"/>
  <c r="AE96" i="100"/>
  <c r="AU96" i="100" s="1"/>
  <c r="U98" i="100"/>
  <c r="AC98" i="100"/>
  <c r="AS98" i="100" s="1"/>
  <c r="Z99" i="100"/>
  <c r="AP99" i="100" s="1"/>
  <c r="AE100" i="100"/>
  <c r="AU100" i="100" s="1"/>
  <c r="AA100" i="100"/>
  <c r="AQ100" i="100" s="1"/>
  <c r="W100" i="100"/>
  <c r="AM100" i="100" s="1"/>
  <c r="AD100" i="100"/>
  <c r="AT100" i="100" s="1"/>
  <c r="Z100" i="100"/>
  <c r="AP100" i="100" s="1"/>
  <c r="V100" i="100"/>
  <c r="AL100" i="100" s="1"/>
  <c r="AB100" i="100"/>
  <c r="AR100" i="100" s="1"/>
  <c r="AD106" i="100"/>
  <c r="AT106" i="100" s="1"/>
  <c r="Z106" i="100"/>
  <c r="AP106" i="100" s="1"/>
  <c r="V106" i="100"/>
  <c r="AL106" i="100" s="1"/>
  <c r="AF106" i="100"/>
  <c r="AV106" i="100" s="1"/>
  <c r="AB106" i="100"/>
  <c r="AR106" i="100" s="1"/>
  <c r="X106" i="100"/>
  <c r="Y106" i="100"/>
  <c r="AO106" i="100" s="1"/>
  <c r="U110" i="100"/>
  <c r="W112" i="100"/>
  <c r="AM112" i="100" s="1"/>
  <c r="V102" i="100"/>
  <c r="AL102" i="100" s="1"/>
  <c r="V104" i="100"/>
  <c r="AL104" i="100" s="1"/>
  <c r="AA106" i="100"/>
  <c r="AQ106" i="100" s="1"/>
  <c r="AD112" i="100"/>
  <c r="AT112" i="100" s="1"/>
  <c r="Z112" i="100"/>
  <c r="AP112" i="100" s="1"/>
  <c r="V112" i="100"/>
  <c r="AL112" i="100" s="1"/>
  <c r="AF112" i="100"/>
  <c r="AV112" i="100" s="1"/>
  <c r="AB112" i="100"/>
  <c r="AR112" i="100" s="1"/>
  <c r="X112" i="100"/>
  <c r="Y112" i="100"/>
  <c r="AO112" i="100" s="1"/>
  <c r="AF102" i="100"/>
  <c r="AV102" i="100" s="1"/>
  <c r="AB102" i="100"/>
  <c r="AR102" i="100" s="1"/>
  <c r="X102" i="100"/>
  <c r="W102" i="100"/>
  <c r="AM102" i="100" s="1"/>
  <c r="AC102" i="100"/>
  <c r="AS102" i="100" s="1"/>
  <c r="U106" i="100"/>
  <c r="AC106" i="100"/>
  <c r="AS106" i="100" s="1"/>
  <c r="AD110" i="100"/>
  <c r="AT110" i="100" s="1"/>
  <c r="Z110" i="100"/>
  <c r="AP110" i="100" s="1"/>
  <c r="V110" i="100"/>
  <c r="AL110" i="100" s="1"/>
  <c r="AF110" i="100"/>
  <c r="AV110" i="100" s="1"/>
  <c r="AB110" i="100"/>
  <c r="AR110" i="100" s="1"/>
  <c r="X110" i="100"/>
  <c r="Y110" i="100"/>
  <c r="AO110" i="100" s="1"/>
  <c r="AA112" i="100"/>
  <c r="AQ112" i="100" s="1"/>
  <c r="V103" i="100"/>
  <c r="AL103" i="100" s="1"/>
  <c r="Z103" i="100"/>
  <c r="AP103" i="100" s="1"/>
  <c r="AD103" i="100"/>
  <c r="AT103" i="100" s="1"/>
  <c r="V105" i="100"/>
  <c r="AL105" i="100" s="1"/>
  <c r="Z105" i="100"/>
  <c r="AP105" i="100" s="1"/>
  <c r="AD105" i="100"/>
  <c r="AT105" i="100" s="1"/>
  <c r="Z107" i="100"/>
  <c r="AP107" i="100" s="1"/>
  <c r="Z111" i="100"/>
  <c r="AP111" i="100" s="1"/>
  <c r="X103" i="100"/>
  <c r="AB103" i="100"/>
  <c r="AR103" i="100" s="1"/>
  <c r="X105" i="100"/>
  <c r="AB105" i="100"/>
  <c r="AR105" i="100" s="1"/>
  <c r="AC12" i="60" l="1"/>
  <c r="AR12" i="60"/>
  <c r="BE12" i="60"/>
  <c r="Y109" i="100"/>
  <c r="AO109" i="100" s="1"/>
  <c r="AB109" i="100"/>
  <c r="AR109" i="100" s="1"/>
  <c r="Z109" i="100"/>
  <c r="AP109" i="100" s="1"/>
  <c r="AF109" i="100"/>
  <c r="AV109" i="100" s="1"/>
  <c r="AC109" i="100"/>
  <c r="AS109" i="100" s="1"/>
  <c r="Z55" i="100"/>
  <c r="AP55" i="100" s="1"/>
  <c r="AD55" i="100"/>
  <c r="AT55" i="100" s="1"/>
  <c r="Y55" i="100"/>
  <c r="AO55" i="100" s="1"/>
  <c r="X55" i="100"/>
  <c r="AF104" i="100"/>
  <c r="AV104" i="100" s="1"/>
  <c r="Y89" i="100"/>
  <c r="AO89" i="100" s="1"/>
  <c r="AB85" i="100"/>
  <c r="AR85" i="100" s="1"/>
  <c r="V56" i="100"/>
  <c r="AL56" i="100" s="1"/>
  <c r="U89" i="100"/>
  <c r="AK89" i="100" s="1"/>
  <c r="S55" i="100"/>
  <c r="AD89" i="100"/>
  <c r="AT89" i="100" s="1"/>
  <c r="U71" i="100"/>
  <c r="W56" i="100"/>
  <c r="AM56" i="100" s="1"/>
  <c r="W104" i="100"/>
  <c r="AM104" i="100" s="1"/>
  <c r="AA89" i="100"/>
  <c r="AQ89" i="100" s="1"/>
  <c r="W89" i="100"/>
  <c r="AM89" i="100" s="1"/>
  <c r="X89" i="100"/>
  <c r="AG89" i="100" s="1"/>
  <c r="P89" i="100" s="1"/>
  <c r="Z71" i="100"/>
  <c r="AP71" i="100" s="1"/>
  <c r="AA56" i="100"/>
  <c r="AQ56" i="100" s="1"/>
  <c r="AE104" i="100"/>
  <c r="AU104" i="100" s="1"/>
  <c r="AC89" i="100"/>
  <c r="AS89" i="100" s="1"/>
  <c r="S56" i="100"/>
  <c r="Z104" i="100"/>
  <c r="AP104" i="100" s="1"/>
  <c r="AB93" i="100"/>
  <c r="AR93" i="100" s="1"/>
  <c r="AE56" i="100"/>
  <c r="AU56" i="100" s="1"/>
  <c r="X56" i="100"/>
  <c r="S69" i="100"/>
  <c r="AD104" i="100"/>
  <c r="AT104" i="100" s="1"/>
  <c r="AA104" i="100"/>
  <c r="AQ104" i="100" s="1"/>
  <c r="AB56" i="100"/>
  <c r="AR56" i="100" s="1"/>
  <c r="AC104" i="100"/>
  <c r="AS104" i="100" s="1"/>
  <c r="S104" i="100"/>
  <c r="U104" i="100"/>
  <c r="AK104" i="100" s="1"/>
  <c r="AA71" i="100"/>
  <c r="AQ71" i="100" s="1"/>
  <c r="AF56" i="100"/>
  <c r="AV56" i="100" s="1"/>
  <c r="Y104" i="100"/>
  <c r="AO104" i="100" s="1"/>
  <c r="Z89" i="100"/>
  <c r="AP89" i="100" s="1"/>
  <c r="X104" i="100"/>
  <c r="U56" i="100"/>
  <c r="AE89" i="100"/>
  <c r="AU89" i="100" s="1"/>
  <c r="AC56" i="100"/>
  <c r="AS56" i="100" s="1"/>
  <c r="AE111" i="100"/>
  <c r="AU111" i="100" s="1"/>
  <c r="AF29" i="100"/>
  <c r="AV29" i="100" s="1"/>
  <c r="AC42" i="100"/>
  <c r="AS42" i="100" s="1"/>
  <c r="Z75" i="100"/>
  <c r="AP75" i="100" s="1"/>
  <c r="Y57" i="100"/>
  <c r="AO57" i="100" s="1"/>
  <c r="AD57" i="100"/>
  <c r="AT57" i="100" s="1"/>
  <c r="AA42" i="100"/>
  <c r="AQ42" i="100" s="1"/>
  <c r="AE42" i="100"/>
  <c r="AU42" i="100" s="1"/>
  <c r="AD42" i="100"/>
  <c r="AT42" i="100" s="1"/>
  <c r="AB44" i="100"/>
  <c r="AR44" i="100" s="1"/>
  <c r="Z37" i="100"/>
  <c r="AP37" i="100" s="1"/>
  <c r="AF44" i="100"/>
  <c r="AV44" i="100" s="1"/>
  <c r="X57" i="100"/>
  <c r="AN57" i="100" s="1"/>
  <c r="W42" i="100"/>
  <c r="AM42" i="100" s="1"/>
  <c r="AE48" i="100"/>
  <c r="AU48" i="100" s="1"/>
  <c r="AB40" i="100"/>
  <c r="AR40" i="100" s="1"/>
  <c r="AA37" i="100"/>
  <c r="AQ37" i="100" s="1"/>
  <c r="AC51" i="100"/>
  <c r="AS51" i="100" s="1"/>
  <c r="Z41" i="100"/>
  <c r="AP41" i="100" s="1"/>
  <c r="AC57" i="100"/>
  <c r="AS57" i="100" s="1"/>
  <c r="U42" i="100"/>
  <c r="AK42" i="100" s="1"/>
  <c r="Y42" i="100"/>
  <c r="AO42" i="100" s="1"/>
  <c r="AC31" i="100"/>
  <c r="AS31" i="100" s="1"/>
  <c r="U44" i="100"/>
  <c r="AK44" i="100" s="1"/>
  <c r="AF57" i="100"/>
  <c r="AV57" i="100" s="1"/>
  <c r="AA47" i="100"/>
  <c r="AQ47" i="100" s="1"/>
  <c r="AE57" i="100"/>
  <c r="AU57" i="100" s="1"/>
  <c r="AB57" i="100"/>
  <c r="AR57" i="100" s="1"/>
  <c r="V57" i="100"/>
  <c r="AL57" i="100" s="1"/>
  <c r="V42" i="100"/>
  <c r="AL42" i="100" s="1"/>
  <c r="Z43" i="100"/>
  <c r="AP43" i="100" s="1"/>
  <c r="AD49" i="100"/>
  <c r="AT49" i="100" s="1"/>
  <c r="X39" i="100"/>
  <c r="AE93" i="100"/>
  <c r="AU93" i="100" s="1"/>
  <c r="Y93" i="100"/>
  <c r="AO93" i="100" s="1"/>
  <c r="AC41" i="100"/>
  <c r="AS41" i="100" s="1"/>
  <c r="V93" i="100"/>
  <c r="AL93" i="100" s="1"/>
  <c r="AA67" i="100"/>
  <c r="AQ67" i="100" s="1"/>
  <c r="AF41" i="100"/>
  <c r="AV41" i="100" s="1"/>
  <c r="AD93" i="100"/>
  <c r="AT93" i="100" s="1"/>
  <c r="V67" i="100"/>
  <c r="AL67" i="100" s="1"/>
  <c r="AB65" i="100"/>
  <c r="AR65" i="100" s="1"/>
  <c r="W47" i="100"/>
  <c r="AM47" i="100" s="1"/>
  <c r="Y47" i="100"/>
  <c r="AO47" i="100" s="1"/>
  <c r="U39" i="100"/>
  <c r="AB39" i="100"/>
  <c r="AR39" i="100" s="1"/>
  <c r="U107" i="100"/>
  <c r="AK107" i="100" s="1"/>
  <c r="AB79" i="100"/>
  <c r="AR79" i="100" s="1"/>
  <c r="AD41" i="100"/>
  <c r="AT41" i="100" s="1"/>
  <c r="AD61" i="100"/>
  <c r="AT61" i="100" s="1"/>
  <c r="U41" i="100"/>
  <c r="AK41" i="100" s="1"/>
  <c r="X109" i="100"/>
  <c r="V109" i="100"/>
  <c r="V81" i="100"/>
  <c r="AL81" i="100" s="1"/>
  <c r="AA49" i="100"/>
  <c r="AQ49" i="100" s="1"/>
  <c r="V49" i="100"/>
  <c r="AL49" i="100" s="1"/>
  <c r="W109" i="100"/>
  <c r="AM109" i="100" s="1"/>
  <c r="AA81" i="100"/>
  <c r="AQ81" i="100" s="1"/>
  <c r="W81" i="100"/>
  <c r="AM81" i="100" s="1"/>
  <c r="W49" i="100"/>
  <c r="AM49" i="100" s="1"/>
  <c r="Z81" i="100"/>
  <c r="AP81" i="100" s="1"/>
  <c r="AF49" i="100"/>
  <c r="AV49" i="100" s="1"/>
  <c r="Z49" i="100"/>
  <c r="AP49" i="100" s="1"/>
  <c r="AA18" i="100"/>
  <c r="AQ18" i="100" s="1"/>
  <c r="AA109" i="100"/>
  <c r="AQ109" i="100" s="1"/>
  <c r="AE109" i="100"/>
  <c r="AU109" i="100" s="1"/>
  <c r="AB81" i="100"/>
  <c r="AR81" i="100" s="1"/>
  <c r="AC81" i="100"/>
  <c r="AS81" i="100" s="1"/>
  <c r="AB49" i="100"/>
  <c r="AR49" i="100" s="1"/>
  <c r="AD109" i="100"/>
  <c r="AT109" i="100" s="1"/>
  <c r="AE81" i="100"/>
  <c r="AU81" i="100" s="1"/>
  <c r="AD81" i="100"/>
  <c r="AT81" i="100" s="1"/>
  <c r="AB61" i="100"/>
  <c r="AR61" i="100" s="1"/>
  <c r="W53" i="100"/>
  <c r="AM53" i="100" s="1"/>
  <c r="Y53" i="100"/>
  <c r="AO53" i="100" s="1"/>
  <c r="Y61" i="100"/>
  <c r="AO61" i="100" s="1"/>
  <c r="AE49" i="100"/>
  <c r="AU49" i="100" s="1"/>
  <c r="X49" i="100"/>
  <c r="AN49" i="100" s="1"/>
  <c r="Y18" i="100"/>
  <c r="AO18" i="100" s="1"/>
  <c r="U109" i="100"/>
  <c r="AK109" i="100" s="1"/>
  <c r="AF17" i="100"/>
  <c r="AV17" i="100" s="1"/>
  <c r="AB107" i="100"/>
  <c r="AR107" i="100" s="1"/>
  <c r="V107" i="100"/>
  <c r="AL107" i="100" s="1"/>
  <c r="AC93" i="100"/>
  <c r="AS93" i="100" s="1"/>
  <c r="AE79" i="100"/>
  <c r="AU79" i="100" s="1"/>
  <c r="AD79" i="100"/>
  <c r="AT79" i="100" s="1"/>
  <c r="U67" i="100"/>
  <c r="AK67" i="100" s="1"/>
  <c r="Z67" i="100"/>
  <c r="AP67" i="100" s="1"/>
  <c r="AE65" i="100"/>
  <c r="AU65" i="100" s="1"/>
  <c r="AD65" i="100"/>
  <c r="AT65" i="100" s="1"/>
  <c r="V47" i="100"/>
  <c r="AL47" i="100" s="1"/>
  <c r="W41" i="100"/>
  <c r="AM41" i="100" s="1"/>
  <c r="AC39" i="100"/>
  <c r="AS39" i="100" s="1"/>
  <c r="AF39" i="100"/>
  <c r="AV39" i="100" s="1"/>
  <c r="U20" i="100"/>
  <c r="AK20" i="100" s="1"/>
  <c r="AA32" i="100"/>
  <c r="AQ32" i="100" s="1"/>
  <c r="AF32" i="100"/>
  <c r="AV32" i="100" s="1"/>
  <c r="V32" i="100"/>
  <c r="AL32" i="100" s="1"/>
  <c r="AF25" i="100"/>
  <c r="AV25" i="100" s="1"/>
  <c r="AA107" i="100"/>
  <c r="AQ107" i="100" s="1"/>
  <c r="U79" i="100"/>
  <c r="AK79" i="100" s="1"/>
  <c r="AA79" i="100"/>
  <c r="AQ79" i="100" s="1"/>
  <c r="X65" i="100"/>
  <c r="AN65" i="100" s="1"/>
  <c r="W65" i="100"/>
  <c r="AM65" i="100" s="1"/>
  <c r="Y41" i="100"/>
  <c r="AO41" i="100" s="1"/>
  <c r="AA41" i="100"/>
  <c r="AQ41" i="100" s="1"/>
  <c r="AF93" i="100"/>
  <c r="AV93" i="100" s="1"/>
  <c r="U47" i="100"/>
  <c r="AK47" i="100" s="1"/>
  <c r="Y65" i="100"/>
  <c r="AO65" i="100" s="1"/>
  <c r="Z47" i="100"/>
  <c r="AP47" i="100" s="1"/>
  <c r="AA39" i="100"/>
  <c r="AQ39" i="100" s="1"/>
  <c r="AE39" i="100"/>
  <c r="AU39" i="100" s="1"/>
  <c r="X41" i="100"/>
  <c r="AN41" i="100" s="1"/>
  <c r="AD39" i="100"/>
  <c r="AT39" i="100" s="1"/>
  <c r="W39" i="100"/>
  <c r="AM39" i="100" s="1"/>
  <c r="Z20" i="100"/>
  <c r="AP20" i="100" s="1"/>
  <c r="AE32" i="100"/>
  <c r="AU32" i="100" s="1"/>
  <c r="U32" i="100"/>
  <c r="AK32" i="100" s="1"/>
  <c r="Z32" i="100"/>
  <c r="AP32" i="100" s="1"/>
  <c r="Y107" i="100"/>
  <c r="AO107" i="100" s="1"/>
  <c r="AE107" i="100"/>
  <c r="AU107" i="100" s="1"/>
  <c r="AC79" i="100"/>
  <c r="AS79" i="100" s="1"/>
  <c r="W67" i="100"/>
  <c r="AM67" i="100" s="1"/>
  <c r="AF65" i="100"/>
  <c r="AV65" i="100" s="1"/>
  <c r="AC65" i="100"/>
  <c r="AS65" i="100" s="1"/>
  <c r="AE41" i="100"/>
  <c r="AU41" i="100" s="1"/>
  <c r="X93" i="100"/>
  <c r="AN93" i="100" s="1"/>
  <c r="AB47" i="100"/>
  <c r="AR47" i="100" s="1"/>
  <c r="X107" i="100"/>
  <c r="Y79" i="100"/>
  <c r="AO79" i="100" s="1"/>
  <c r="AE67" i="100"/>
  <c r="AU67" i="100" s="1"/>
  <c r="AD67" i="100"/>
  <c r="AT67" i="100" s="1"/>
  <c r="AD107" i="100"/>
  <c r="AT107" i="100" s="1"/>
  <c r="W93" i="100"/>
  <c r="AM93" i="100" s="1"/>
  <c r="U93" i="100"/>
  <c r="Z93" i="100"/>
  <c r="AP93" i="100" s="1"/>
  <c r="V79" i="100"/>
  <c r="AF67" i="100"/>
  <c r="AV67" i="100" s="1"/>
  <c r="Y67" i="100"/>
  <c r="AO67" i="100" s="1"/>
  <c r="X67" i="100"/>
  <c r="AN67" i="100" s="1"/>
  <c r="V65" i="100"/>
  <c r="AL65" i="100" s="1"/>
  <c r="AE47" i="100"/>
  <c r="AU47" i="100" s="1"/>
  <c r="AD47" i="100"/>
  <c r="AT47" i="100" s="1"/>
  <c r="V39" i="100"/>
  <c r="AL39" i="100" s="1"/>
  <c r="Z39" i="100"/>
  <c r="AP39" i="100" s="1"/>
  <c r="AB41" i="100"/>
  <c r="AR41" i="100" s="1"/>
  <c r="Y39" i="100"/>
  <c r="AO39" i="100" s="1"/>
  <c r="X32" i="100"/>
  <c r="AN32" i="100" s="1"/>
  <c r="Y32" i="100"/>
  <c r="AO32" i="100" s="1"/>
  <c r="X79" i="100"/>
  <c r="AN79" i="100" s="1"/>
  <c r="W107" i="100"/>
  <c r="AM107" i="100" s="1"/>
  <c r="W79" i="100"/>
  <c r="AM79" i="100" s="1"/>
  <c r="AC107" i="100"/>
  <c r="AS107" i="100" s="1"/>
  <c r="AB67" i="100"/>
  <c r="AR67" i="100" s="1"/>
  <c r="V41" i="100"/>
  <c r="AL41" i="100" s="1"/>
  <c r="AF47" i="100"/>
  <c r="AV47" i="100" s="1"/>
  <c r="U35" i="100"/>
  <c r="U99" i="100"/>
  <c r="AK99" i="100" s="1"/>
  <c r="AF69" i="100"/>
  <c r="AV69" i="100" s="1"/>
  <c r="AD53" i="100"/>
  <c r="AT53" i="100" s="1"/>
  <c r="X63" i="100"/>
  <c r="AN63" i="100" s="1"/>
  <c r="AC61" i="100"/>
  <c r="AS61" i="100" s="1"/>
  <c r="W61" i="100"/>
  <c r="AM61" i="100" s="1"/>
  <c r="V43" i="100"/>
  <c r="AL43" i="100" s="1"/>
  <c r="AE22" i="100"/>
  <c r="AU22" i="100" s="1"/>
  <c r="AD18" i="100"/>
  <c r="AT18" i="100" s="1"/>
  <c r="V31" i="100"/>
  <c r="AL31" i="100" s="1"/>
  <c r="X23" i="100"/>
  <c r="W99" i="100"/>
  <c r="AM99" i="100" s="1"/>
  <c r="AD99" i="100"/>
  <c r="AT99" i="100" s="1"/>
  <c r="X91" i="100"/>
  <c r="AE63" i="100"/>
  <c r="AU63" i="100" s="1"/>
  <c r="AD63" i="100"/>
  <c r="AT63" i="100" s="1"/>
  <c r="V61" i="100"/>
  <c r="AL61" i="100" s="1"/>
  <c r="AA61" i="100"/>
  <c r="AQ61" i="100" s="1"/>
  <c r="AB43" i="100"/>
  <c r="AR43" i="100" s="1"/>
  <c r="Y91" i="100"/>
  <c r="AO91" i="100" s="1"/>
  <c r="U61" i="100"/>
  <c r="AK61" i="100" s="1"/>
  <c r="Z61" i="100"/>
  <c r="AP61" i="100" s="1"/>
  <c r="X35" i="100"/>
  <c r="AN35" i="100" s="1"/>
  <c r="X18" i="100"/>
  <c r="AN18" i="100" s="1"/>
  <c r="AA99" i="100"/>
  <c r="AQ99" i="100" s="1"/>
  <c r="AE75" i="100"/>
  <c r="AU75" i="100" s="1"/>
  <c r="AC59" i="100"/>
  <c r="AS59" i="100" s="1"/>
  <c r="AD13" i="100"/>
  <c r="AT13" i="100" s="1"/>
  <c r="U22" i="100"/>
  <c r="U19" i="100"/>
  <c r="AK19" i="100" s="1"/>
  <c r="Y87" i="100"/>
  <c r="AO87" i="100" s="1"/>
  <c r="W59" i="100"/>
  <c r="AM59" i="100" s="1"/>
  <c r="AB31" i="100"/>
  <c r="AR31" i="100" s="1"/>
  <c r="V23" i="100"/>
  <c r="AL23" i="100" s="1"/>
  <c r="U87" i="100"/>
  <c r="AK87" i="100" s="1"/>
  <c r="U75" i="100"/>
  <c r="AK75" i="100" s="1"/>
  <c r="W27" i="100"/>
  <c r="AM27" i="100" s="1"/>
  <c r="V35" i="100"/>
  <c r="AL35" i="100" s="1"/>
  <c r="U25" i="100"/>
  <c r="AK25" i="100" s="1"/>
  <c r="AA16" i="100"/>
  <c r="AQ16" i="100" s="1"/>
  <c r="V16" i="100"/>
  <c r="AL16" i="100" s="1"/>
  <c r="W16" i="100"/>
  <c r="AM16" i="100" s="1"/>
  <c r="AC16" i="100"/>
  <c r="AS16" i="100" s="1"/>
  <c r="AB16" i="100"/>
  <c r="AR16" i="100" s="1"/>
  <c r="AF16" i="100"/>
  <c r="AV16" i="100" s="1"/>
  <c r="Y99" i="100"/>
  <c r="AO99" i="100" s="1"/>
  <c r="AC91" i="100"/>
  <c r="AS91" i="100" s="1"/>
  <c r="AC53" i="100"/>
  <c r="AS53" i="100" s="1"/>
  <c r="AF63" i="100"/>
  <c r="AV63" i="100" s="1"/>
  <c r="AC63" i="100"/>
  <c r="AS63" i="100" s="1"/>
  <c r="X27" i="100"/>
  <c r="AN27" i="100" s="1"/>
  <c r="AC43" i="100"/>
  <c r="AS43" i="100" s="1"/>
  <c r="AF43" i="100"/>
  <c r="AV43" i="100" s="1"/>
  <c r="AB35" i="100"/>
  <c r="AR35" i="100" s="1"/>
  <c r="Z27" i="100"/>
  <c r="AP27" i="100" s="1"/>
  <c r="U43" i="100"/>
  <c r="AK43" i="100" s="1"/>
  <c r="AD35" i="100"/>
  <c r="AT35" i="100" s="1"/>
  <c r="AA53" i="100"/>
  <c r="AQ53" i="100" s="1"/>
  <c r="AA35" i="100"/>
  <c r="AQ35" i="100" s="1"/>
  <c r="AE43" i="100"/>
  <c r="AU43" i="100" s="1"/>
  <c r="X99" i="100"/>
  <c r="AN99" i="100" s="1"/>
  <c r="AF91" i="100"/>
  <c r="AV91" i="100" s="1"/>
  <c r="AC99" i="100"/>
  <c r="AS99" i="100" s="1"/>
  <c r="W91" i="100"/>
  <c r="AM91" i="100" s="1"/>
  <c r="AA91" i="100"/>
  <c r="AQ91" i="100" s="1"/>
  <c r="V91" i="100"/>
  <c r="AL91" i="100" s="1"/>
  <c r="AB53" i="100"/>
  <c r="AR53" i="100" s="1"/>
  <c r="V53" i="100"/>
  <c r="AL53" i="100" s="1"/>
  <c r="W63" i="100"/>
  <c r="AM63" i="100" s="1"/>
  <c r="V63" i="100"/>
  <c r="AL63" i="100" s="1"/>
  <c r="AD43" i="100"/>
  <c r="AT43" i="100" s="1"/>
  <c r="W43" i="100"/>
  <c r="AM43" i="100" s="1"/>
  <c r="AC35" i="100"/>
  <c r="AS35" i="100" s="1"/>
  <c r="AF35" i="100"/>
  <c r="AV35" i="100" s="1"/>
  <c r="V99" i="100"/>
  <c r="AL99" i="100" s="1"/>
  <c r="AB99" i="100"/>
  <c r="AR99" i="100" s="1"/>
  <c r="AF99" i="100"/>
  <c r="AV99" i="100" s="1"/>
  <c r="AE91" i="100"/>
  <c r="AU91" i="100" s="1"/>
  <c r="U91" i="100"/>
  <c r="AE53" i="100"/>
  <c r="AU53" i="100" s="1"/>
  <c r="U53" i="100"/>
  <c r="Z53" i="100"/>
  <c r="AP53" i="100" s="1"/>
  <c r="U63" i="100"/>
  <c r="AB63" i="100"/>
  <c r="AR63" i="100" s="1"/>
  <c r="Z63" i="100"/>
  <c r="AP63" i="100" s="1"/>
  <c r="Y43" i="100"/>
  <c r="AO43" i="100" s="1"/>
  <c r="X43" i="100"/>
  <c r="W35" i="100"/>
  <c r="AM35" i="100" s="1"/>
  <c r="AA23" i="100"/>
  <c r="AQ23" i="100" s="1"/>
  <c r="AA43" i="100"/>
  <c r="AQ43" i="100" s="1"/>
  <c r="X13" i="100"/>
  <c r="AN13" i="100" s="1"/>
  <c r="X16" i="100"/>
  <c r="AN16" i="100" s="1"/>
  <c r="Y16" i="100"/>
  <c r="AO16" i="100" s="1"/>
  <c r="AD16" i="100"/>
  <c r="AT16" i="100" s="1"/>
  <c r="AE13" i="100"/>
  <c r="AU13" i="100" s="1"/>
  <c r="Z31" i="100"/>
  <c r="AP31" i="100" s="1"/>
  <c r="U23" i="100"/>
  <c r="AB13" i="100"/>
  <c r="AR13" i="100" s="1"/>
  <c r="V17" i="100"/>
  <c r="AL17" i="100" s="1"/>
  <c r="Z13" i="100"/>
  <c r="AP13" i="100" s="1"/>
  <c r="W29" i="100"/>
  <c r="AM29" i="100" s="1"/>
  <c r="AE16" i="100"/>
  <c r="AU16" i="100" s="1"/>
  <c r="U16" i="100"/>
  <c r="Z16" i="100"/>
  <c r="AP16" i="100" s="1"/>
  <c r="Z22" i="100"/>
  <c r="AP22" i="100" s="1"/>
  <c r="AA22" i="100"/>
  <c r="AQ22" i="100" s="1"/>
  <c r="Y33" i="100"/>
  <c r="AO33" i="100" s="1"/>
  <c r="AE33" i="100"/>
  <c r="AU33" i="100" s="1"/>
  <c r="X33" i="100"/>
  <c r="AN33" i="100" s="1"/>
  <c r="V33" i="100"/>
  <c r="AL33" i="100" s="1"/>
  <c r="W14" i="100"/>
  <c r="AM14" i="100" s="1"/>
  <c r="Y14" i="100"/>
  <c r="AO14" i="100" s="1"/>
  <c r="V30" i="100"/>
  <c r="AL30" i="100" s="1"/>
  <c r="Z30" i="100"/>
  <c r="AP30" i="100" s="1"/>
  <c r="U30" i="100"/>
  <c r="AK30" i="100" s="1"/>
  <c r="AA36" i="100"/>
  <c r="AQ36" i="100" s="1"/>
  <c r="AF36" i="100"/>
  <c r="AV36" i="100" s="1"/>
  <c r="Z36" i="100"/>
  <c r="AP36" i="100" s="1"/>
  <c r="U21" i="100"/>
  <c r="AK21" i="100" s="1"/>
  <c r="Z21" i="100"/>
  <c r="AP21" i="100" s="1"/>
  <c r="AB21" i="100"/>
  <c r="AR21" i="100" s="1"/>
  <c r="Y21" i="100"/>
  <c r="AO21" i="100" s="1"/>
  <c r="V87" i="100"/>
  <c r="X75" i="100"/>
  <c r="AN75" i="100" s="1"/>
  <c r="Y75" i="100"/>
  <c r="AO75" i="100" s="1"/>
  <c r="AD75" i="100"/>
  <c r="AT75" i="100" s="1"/>
  <c r="V59" i="100"/>
  <c r="AL59" i="100" s="1"/>
  <c r="AA59" i="100"/>
  <c r="AQ59" i="100" s="1"/>
  <c r="X31" i="100"/>
  <c r="AN31" i="100" s="1"/>
  <c r="AD25" i="100"/>
  <c r="AT25" i="100" s="1"/>
  <c r="W31" i="100"/>
  <c r="AM31" i="100" s="1"/>
  <c r="W25" i="100"/>
  <c r="AM25" i="100" s="1"/>
  <c r="W23" i="100"/>
  <c r="AM23" i="100" s="1"/>
  <c r="X22" i="100"/>
  <c r="AN22" i="100" s="1"/>
  <c r="Y22" i="100"/>
  <c r="AO22" i="100" s="1"/>
  <c r="AD22" i="100"/>
  <c r="AT22" i="100" s="1"/>
  <c r="AF24" i="100"/>
  <c r="AV24" i="100" s="1"/>
  <c r="AB18" i="100"/>
  <c r="AR18" i="100" s="1"/>
  <c r="AC18" i="100"/>
  <c r="AS18" i="100" s="1"/>
  <c r="AF31" i="100"/>
  <c r="AV31" i="100" s="1"/>
  <c r="AF23" i="100"/>
  <c r="AV23" i="100" s="1"/>
  <c r="AB87" i="100"/>
  <c r="AR87" i="100" s="1"/>
  <c r="AF87" i="100"/>
  <c r="AV87" i="100" s="1"/>
  <c r="AA87" i="100"/>
  <c r="AQ87" i="100" s="1"/>
  <c r="Z87" i="100"/>
  <c r="AP87" i="100" s="1"/>
  <c r="AB75" i="100"/>
  <c r="AR75" i="100" s="1"/>
  <c r="AC75" i="100"/>
  <c r="AS75" i="100" s="1"/>
  <c r="W75" i="100"/>
  <c r="AM75" i="100" s="1"/>
  <c r="X59" i="100"/>
  <c r="U59" i="100"/>
  <c r="AK59" i="100" s="1"/>
  <c r="Z59" i="100"/>
  <c r="AP59" i="100" s="1"/>
  <c r="AE59" i="100"/>
  <c r="AU59" i="100" s="1"/>
  <c r="Z25" i="100"/>
  <c r="AP25" i="100" s="1"/>
  <c r="AA25" i="100"/>
  <c r="AQ25" i="100" s="1"/>
  <c r="AB22" i="100"/>
  <c r="AR22" i="100" s="1"/>
  <c r="AC22" i="100"/>
  <c r="AS22" i="100" s="1"/>
  <c r="W18" i="100"/>
  <c r="AM18" i="100" s="1"/>
  <c r="V24" i="100"/>
  <c r="AL24" i="100" s="1"/>
  <c r="AF18" i="100"/>
  <c r="AV18" i="100" s="1"/>
  <c r="V18" i="100"/>
  <c r="AL18" i="100" s="1"/>
  <c r="AB59" i="100"/>
  <c r="AR59" i="100" s="1"/>
  <c r="W87" i="100"/>
  <c r="AM87" i="100" s="1"/>
  <c r="AE87" i="100"/>
  <c r="AU87" i="100" s="1"/>
  <c r="AD87" i="100"/>
  <c r="AT87" i="100" s="1"/>
  <c r="AF75" i="100"/>
  <c r="AV75" i="100" s="1"/>
  <c r="V75" i="100"/>
  <c r="AL75" i="100" s="1"/>
  <c r="Y59" i="100"/>
  <c r="AO59" i="100" s="1"/>
  <c r="AD59" i="100"/>
  <c r="AT59" i="100" s="1"/>
  <c r="W77" i="100"/>
  <c r="AM77" i="100" s="1"/>
  <c r="AB23" i="100"/>
  <c r="AR23" i="100" s="1"/>
  <c r="AF22" i="100"/>
  <c r="AV22" i="100" s="1"/>
  <c r="V22" i="100"/>
  <c r="AL22" i="100" s="1"/>
  <c r="AE18" i="100"/>
  <c r="AU18" i="100" s="1"/>
  <c r="U18" i="100"/>
  <c r="AK18" i="100" s="1"/>
  <c r="X87" i="100"/>
  <c r="AN87" i="100" s="1"/>
  <c r="AD23" i="100"/>
  <c r="AT23" i="100" s="1"/>
  <c r="U31" i="100"/>
  <c r="AK31" i="100" s="1"/>
  <c r="AA31" i="100"/>
  <c r="AQ31" i="100" s="1"/>
  <c r="Y23" i="100"/>
  <c r="AO23" i="100" s="1"/>
  <c r="AE23" i="100"/>
  <c r="AU23" i="100" s="1"/>
  <c r="AC13" i="100"/>
  <c r="AS13" i="100" s="1"/>
  <c r="W30" i="100"/>
  <c r="AM30" i="100" s="1"/>
  <c r="AD30" i="100"/>
  <c r="AT30" i="100" s="1"/>
  <c r="AD31" i="100"/>
  <c r="AT31" i="100" s="1"/>
  <c r="V29" i="100"/>
  <c r="AL29" i="100" s="1"/>
  <c r="Z23" i="100"/>
  <c r="AP23" i="100" s="1"/>
  <c r="V15" i="100"/>
  <c r="AL15" i="100" s="1"/>
  <c r="V13" i="100"/>
  <c r="AL13" i="100" s="1"/>
  <c r="Y31" i="100"/>
  <c r="AO31" i="100" s="1"/>
  <c r="AE31" i="100"/>
  <c r="AU31" i="100" s="1"/>
  <c r="AC23" i="100"/>
  <c r="AS23" i="100" s="1"/>
  <c r="AE20" i="100"/>
  <c r="AU20" i="100" s="1"/>
  <c r="AA13" i="100"/>
  <c r="AQ13" i="100" s="1"/>
  <c r="X30" i="100"/>
  <c r="AN30" i="100" s="1"/>
  <c r="W17" i="100"/>
  <c r="AM17" i="100" s="1"/>
  <c r="Y13" i="100"/>
  <c r="AO13" i="100" s="1"/>
  <c r="Y30" i="100"/>
  <c r="AO30" i="100" s="1"/>
  <c r="W15" i="100"/>
  <c r="AM15" i="100" s="1"/>
  <c r="AB37" i="100"/>
  <c r="AR37" i="100" s="1"/>
  <c r="AB15" i="100"/>
  <c r="AR15" i="100" s="1"/>
  <c r="U37" i="100"/>
  <c r="U29" i="100"/>
  <c r="AA29" i="100"/>
  <c r="AQ29" i="100" s="1"/>
  <c r="Y17" i="100"/>
  <c r="AO17" i="100" s="1"/>
  <c r="AF15" i="100"/>
  <c r="AV15" i="100" s="1"/>
  <c r="AC14" i="100"/>
  <c r="AS14" i="100" s="1"/>
  <c r="W26" i="100"/>
  <c r="AM26" i="100" s="1"/>
  <c r="AA15" i="100"/>
  <c r="AQ15" i="100" s="1"/>
  <c r="U17" i="100"/>
  <c r="AK17" i="100" s="1"/>
  <c r="AB17" i="100"/>
  <c r="AR17" i="100" s="1"/>
  <c r="AD17" i="100"/>
  <c r="AT17" i="100" s="1"/>
  <c r="Y29" i="100"/>
  <c r="AO29" i="100" s="1"/>
  <c r="AE29" i="100"/>
  <c r="AU29" i="100" s="1"/>
  <c r="AA17" i="100"/>
  <c r="AQ17" i="100" s="1"/>
  <c r="X14" i="100"/>
  <c r="AN14" i="100" s="1"/>
  <c r="AD14" i="100"/>
  <c r="AT14" i="100" s="1"/>
  <c r="U26" i="100"/>
  <c r="AK26" i="100" s="1"/>
  <c r="AE15" i="100"/>
  <c r="AU15" i="100" s="1"/>
  <c r="AC17" i="100"/>
  <c r="AS17" i="100" s="1"/>
  <c r="Z35" i="100"/>
  <c r="AP35" i="100" s="1"/>
  <c r="AC37" i="100"/>
  <c r="AS37" i="100" s="1"/>
  <c r="AF37" i="100"/>
  <c r="AV37" i="100" s="1"/>
  <c r="AB29" i="100"/>
  <c r="AR29" i="100" s="1"/>
  <c r="X15" i="100"/>
  <c r="AN15" i="100" s="1"/>
  <c r="AD29" i="100"/>
  <c r="AT29" i="100" s="1"/>
  <c r="AD15" i="100"/>
  <c r="AT15" i="100" s="1"/>
  <c r="W37" i="100"/>
  <c r="AM37" i="100" s="1"/>
  <c r="V36" i="100"/>
  <c r="AL36" i="100" s="1"/>
  <c r="X29" i="100"/>
  <c r="AN29" i="100" s="1"/>
  <c r="X17" i="100"/>
  <c r="AE37" i="100"/>
  <c r="AU37" i="100" s="1"/>
  <c r="Z29" i="100"/>
  <c r="AP29" i="100" s="1"/>
  <c r="Z17" i="100"/>
  <c r="AP17" i="100" s="1"/>
  <c r="Z15" i="100"/>
  <c r="AP15" i="100" s="1"/>
  <c r="AC29" i="100"/>
  <c r="AS29" i="100" s="1"/>
  <c r="AE17" i="100"/>
  <c r="AU17" i="100" s="1"/>
  <c r="Y19" i="100"/>
  <c r="AO19" i="100" s="1"/>
  <c r="AB14" i="100"/>
  <c r="AR14" i="100" s="1"/>
  <c r="AF19" i="100"/>
  <c r="AV19" i="100" s="1"/>
  <c r="Y37" i="100"/>
  <c r="AO37" i="100" s="1"/>
  <c r="AF34" i="100"/>
  <c r="AV34" i="100" s="1"/>
  <c r="Y34" i="100"/>
  <c r="AO34" i="100" s="1"/>
  <c r="AB34" i="100"/>
  <c r="AR34" i="100" s="1"/>
  <c r="V34" i="100"/>
  <c r="AL34" i="100" s="1"/>
  <c r="Z34" i="100"/>
  <c r="AP34" i="100" s="1"/>
  <c r="X34" i="100"/>
  <c r="AA34" i="100"/>
  <c r="AQ34" i="100" s="1"/>
  <c r="U34" i="100"/>
  <c r="W34" i="100"/>
  <c r="AM34" i="100" s="1"/>
  <c r="AD34" i="100"/>
  <c r="AT34" i="100" s="1"/>
  <c r="AC34" i="100"/>
  <c r="AS34" i="100" s="1"/>
  <c r="AE34" i="100"/>
  <c r="AU34" i="100" s="1"/>
  <c r="AC33" i="100"/>
  <c r="AS33" i="100" s="1"/>
  <c r="AE36" i="100"/>
  <c r="AU36" i="100" s="1"/>
  <c r="AD36" i="100"/>
  <c r="AT36" i="100" s="1"/>
  <c r="AB25" i="100"/>
  <c r="AR25" i="100" s="1"/>
  <c r="X36" i="100"/>
  <c r="AN36" i="100" s="1"/>
  <c r="AA33" i="100"/>
  <c r="AQ33" i="100" s="1"/>
  <c r="AB36" i="100"/>
  <c r="AR36" i="100" s="1"/>
  <c r="AD33" i="100"/>
  <c r="AT33" i="100" s="1"/>
  <c r="V25" i="100"/>
  <c r="AL25" i="100" s="1"/>
  <c r="Y25" i="100"/>
  <c r="AO25" i="100" s="1"/>
  <c r="AE25" i="100"/>
  <c r="AU25" i="100" s="1"/>
  <c r="AF13" i="100"/>
  <c r="AV13" i="100" s="1"/>
  <c r="AF14" i="100"/>
  <c r="AV14" i="100" s="1"/>
  <c r="V14" i="100"/>
  <c r="AL14" i="100" s="1"/>
  <c r="W13" i="100"/>
  <c r="AA30" i="100"/>
  <c r="AQ30" i="100" s="1"/>
  <c r="AB30" i="100"/>
  <c r="AR30" i="100" s="1"/>
  <c r="AC30" i="100"/>
  <c r="AS30" i="100" s="1"/>
  <c r="W28" i="100"/>
  <c r="AM28" i="100" s="1"/>
  <c r="AE26" i="100"/>
  <c r="AU26" i="100" s="1"/>
  <c r="AC26" i="100"/>
  <c r="AS26" i="100" s="1"/>
  <c r="AE24" i="100"/>
  <c r="AU24" i="100" s="1"/>
  <c r="U24" i="100"/>
  <c r="AK24" i="100" s="1"/>
  <c r="Z24" i="100"/>
  <c r="AP24" i="100" s="1"/>
  <c r="Y15" i="100"/>
  <c r="AO15" i="100" s="1"/>
  <c r="AE35" i="100"/>
  <c r="AU35" i="100" s="1"/>
  <c r="AD37" i="100"/>
  <c r="AT37" i="100" s="1"/>
  <c r="U33" i="100"/>
  <c r="Y35" i="100"/>
  <c r="AO35" i="100" s="1"/>
  <c r="U36" i="100"/>
  <c r="Y36" i="100"/>
  <c r="AO36" i="100" s="1"/>
  <c r="AB33" i="100"/>
  <c r="AR33" i="100" s="1"/>
  <c r="X25" i="100"/>
  <c r="AN25" i="100" s="1"/>
  <c r="W33" i="100"/>
  <c r="AM33" i="100" s="1"/>
  <c r="W36" i="100"/>
  <c r="AM36" i="100" s="1"/>
  <c r="Z33" i="100"/>
  <c r="AP33" i="100" s="1"/>
  <c r="AC25" i="100"/>
  <c r="AS25" i="100" s="1"/>
  <c r="AE14" i="100"/>
  <c r="AU14" i="100" s="1"/>
  <c r="U14" i="100"/>
  <c r="AK14" i="100" s="1"/>
  <c r="Z14" i="100"/>
  <c r="AP14" i="100" s="1"/>
  <c r="AE30" i="100"/>
  <c r="AU30" i="100" s="1"/>
  <c r="AF30" i="100"/>
  <c r="AV30" i="100" s="1"/>
  <c r="AB28" i="100"/>
  <c r="AR28" i="100" s="1"/>
  <c r="AA26" i="100"/>
  <c r="AQ26" i="100" s="1"/>
  <c r="Z26" i="100"/>
  <c r="AP26" i="100" s="1"/>
  <c r="X24" i="100"/>
  <c r="AN24" i="100" s="1"/>
  <c r="Y24" i="100"/>
  <c r="AO24" i="100" s="1"/>
  <c r="AD24" i="100"/>
  <c r="AT24" i="100" s="1"/>
  <c r="U15" i="100"/>
  <c r="AK15" i="100" s="1"/>
  <c r="AF33" i="100"/>
  <c r="AV33" i="100" s="1"/>
  <c r="AC36" i="100"/>
  <c r="AS36" i="100" s="1"/>
  <c r="AC28" i="100"/>
  <c r="AS28" i="100" s="1"/>
  <c r="AB26" i="100"/>
  <c r="AR26" i="100" s="1"/>
  <c r="W24" i="100"/>
  <c r="AM24" i="100" s="1"/>
  <c r="AB24" i="100"/>
  <c r="AR24" i="100" s="1"/>
  <c r="AF27" i="100"/>
  <c r="AV27" i="100" s="1"/>
  <c r="X21" i="100"/>
  <c r="AN21" i="100" s="1"/>
  <c r="V27" i="100"/>
  <c r="AL27" i="100" s="1"/>
  <c r="V21" i="100"/>
  <c r="AL21" i="100" s="1"/>
  <c r="U27" i="100"/>
  <c r="AK27" i="100" s="1"/>
  <c r="AA27" i="100"/>
  <c r="AQ27" i="100" s="1"/>
  <c r="X20" i="100"/>
  <c r="AN20" i="100" s="1"/>
  <c r="Y20" i="100"/>
  <c r="AO20" i="100" s="1"/>
  <c r="AD20" i="100"/>
  <c r="AT20" i="100" s="1"/>
  <c r="W21" i="100"/>
  <c r="AM21" i="100" s="1"/>
  <c r="AA28" i="100"/>
  <c r="AQ28" i="100" s="1"/>
  <c r="AF28" i="100"/>
  <c r="AV28" i="100" s="1"/>
  <c r="V28" i="100"/>
  <c r="AL28" i="100" s="1"/>
  <c r="AF26" i="100"/>
  <c r="AV26" i="100" s="1"/>
  <c r="V26" i="100"/>
  <c r="AL26" i="100" s="1"/>
  <c r="W20" i="100"/>
  <c r="AM20" i="100" s="1"/>
  <c r="AA20" i="100"/>
  <c r="AQ20" i="100" s="1"/>
  <c r="Y27" i="100"/>
  <c r="AO27" i="100" s="1"/>
  <c r="AE27" i="100"/>
  <c r="AU27" i="100" s="1"/>
  <c r="AB20" i="100"/>
  <c r="AR20" i="100" s="1"/>
  <c r="AC20" i="100"/>
  <c r="AS20" i="100" s="1"/>
  <c r="AC21" i="100"/>
  <c r="AS21" i="100" s="1"/>
  <c r="AA21" i="100"/>
  <c r="AQ21" i="100" s="1"/>
  <c r="AE28" i="100"/>
  <c r="AU28" i="100" s="1"/>
  <c r="U28" i="100"/>
  <c r="Z28" i="100"/>
  <c r="AP28" i="100" s="1"/>
  <c r="AE19" i="100"/>
  <c r="AU19" i="100" s="1"/>
  <c r="AA14" i="100"/>
  <c r="AQ14" i="100" s="1"/>
  <c r="AB27" i="100"/>
  <c r="AR27" i="100" s="1"/>
  <c r="AD27" i="100"/>
  <c r="AT27" i="100" s="1"/>
  <c r="AD21" i="100"/>
  <c r="AT21" i="100" s="1"/>
  <c r="AF21" i="100"/>
  <c r="AV21" i="100" s="1"/>
  <c r="AF20" i="100"/>
  <c r="AV20" i="100" s="1"/>
  <c r="AE21" i="100"/>
  <c r="AU21" i="100" s="1"/>
  <c r="X28" i="100"/>
  <c r="AN28" i="100" s="1"/>
  <c r="Y28" i="100"/>
  <c r="AO28" i="100" s="1"/>
  <c r="X26" i="100"/>
  <c r="AN26" i="100" s="1"/>
  <c r="Y26" i="100"/>
  <c r="AO26" i="100" s="1"/>
  <c r="AB111" i="100"/>
  <c r="AR111" i="100" s="1"/>
  <c r="V111" i="100"/>
  <c r="AL111" i="100" s="1"/>
  <c r="Y71" i="100"/>
  <c r="AO71" i="100" s="1"/>
  <c r="AD71" i="100"/>
  <c r="AT71" i="100" s="1"/>
  <c r="V77" i="100"/>
  <c r="AL77" i="100" s="1"/>
  <c r="AE51" i="100"/>
  <c r="AU51" i="100" s="1"/>
  <c r="AD51" i="100"/>
  <c r="AT51" i="100" s="1"/>
  <c r="AB19" i="100"/>
  <c r="AR19" i="100" s="1"/>
  <c r="AB55" i="100"/>
  <c r="AR55" i="100" s="1"/>
  <c r="AD19" i="100"/>
  <c r="AT19" i="100" s="1"/>
  <c r="AF55" i="100"/>
  <c r="AV55" i="100" s="1"/>
  <c r="AC55" i="100"/>
  <c r="AS55" i="100" s="1"/>
  <c r="W19" i="100"/>
  <c r="AM19" i="100" s="1"/>
  <c r="AA111" i="100"/>
  <c r="AQ111" i="100" s="1"/>
  <c r="AA51" i="100"/>
  <c r="AQ51" i="100" s="1"/>
  <c r="AF51" i="100"/>
  <c r="AV51" i="100" s="1"/>
  <c r="W71" i="100"/>
  <c r="AM71" i="100" s="1"/>
  <c r="Y111" i="100"/>
  <c r="AO111" i="100" s="1"/>
  <c r="AF111" i="100"/>
  <c r="AV111" i="100" s="1"/>
  <c r="X111" i="100"/>
  <c r="AC71" i="100"/>
  <c r="AS71" i="100" s="1"/>
  <c r="AB51" i="100"/>
  <c r="AR51" i="100" s="1"/>
  <c r="Y51" i="100"/>
  <c r="AO51" i="100" s="1"/>
  <c r="X19" i="100"/>
  <c r="AN19" i="100" s="1"/>
  <c r="Z19" i="100"/>
  <c r="AP19" i="100" s="1"/>
  <c r="W55" i="100"/>
  <c r="AM55" i="100" s="1"/>
  <c r="AA55" i="100"/>
  <c r="AQ55" i="100" s="1"/>
  <c r="V55" i="100"/>
  <c r="AL55" i="100" s="1"/>
  <c r="AA19" i="100"/>
  <c r="AQ19" i="100" s="1"/>
  <c r="AC19" i="100"/>
  <c r="AS19" i="100" s="1"/>
  <c r="X53" i="100"/>
  <c r="AN53" i="100" s="1"/>
  <c r="X51" i="100"/>
  <c r="AN51" i="100" s="1"/>
  <c r="AF71" i="100"/>
  <c r="AV71" i="100" s="1"/>
  <c r="AC47" i="100"/>
  <c r="AS47" i="100" s="1"/>
  <c r="AC111" i="100"/>
  <c r="AS111" i="100" s="1"/>
  <c r="AD111" i="100"/>
  <c r="AT111" i="100" s="1"/>
  <c r="AB71" i="100"/>
  <c r="AR71" i="100" s="1"/>
  <c r="V71" i="100"/>
  <c r="AL71" i="100" s="1"/>
  <c r="W51" i="100"/>
  <c r="AM51" i="100" s="1"/>
  <c r="AE77" i="100"/>
  <c r="AU77" i="100" s="1"/>
  <c r="V51" i="100"/>
  <c r="AL51" i="100" s="1"/>
  <c r="V19" i="100"/>
  <c r="AL19" i="100" s="1"/>
  <c r="AE55" i="100"/>
  <c r="AU55" i="100" s="1"/>
  <c r="U55" i="100"/>
  <c r="AK55" i="100" s="1"/>
  <c r="AE71" i="100"/>
  <c r="AU71" i="100" s="1"/>
  <c r="X47" i="100"/>
  <c r="AN47" i="100" s="1"/>
  <c r="AA69" i="100"/>
  <c r="AQ69" i="100" s="1"/>
  <c r="AE69" i="100"/>
  <c r="AU69" i="100" s="1"/>
  <c r="W69" i="100"/>
  <c r="AM69" i="100" s="1"/>
  <c r="AA97" i="100"/>
  <c r="AQ97" i="100" s="1"/>
  <c r="AD97" i="100"/>
  <c r="AT97" i="100" s="1"/>
  <c r="U97" i="100"/>
  <c r="AK97" i="100" s="1"/>
  <c r="Z97" i="100"/>
  <c r="AP97" i="100" s="1"/>
  <c r="Y97" i="100"/>
  <c r="AO97" i="100" s="1"/>
  <c r="AE97" i="100"/>
  <c r="AU97" i="100" s="1"/>
  <c r="V97" i="100"/>
  <c r="AL97" i="100" s="1"/>
  <c r="AC97" i="100"/>
  <c r="AS97" i="100" s="1"/>
  <c r="AF97" i="100"/>
  <c r="AV97" i="100" s="1"/>
  <c r="AB69" i="100"/>
  <c r="AR69" i="100" s="1"/>
  <c r="V69" i="100"/>
  <c r="AL69" i="100" s="1"/>
  <c r="X69" i="100"/>
  <c r="AN69" i="100" s="1"/>
  <c r="U77" i="100"/>
  <c r="AK77" i="100" s="1"/>
  <c r="AB77" i="100"/>
  <c r="AR77" i="100" s="1"/>
  <c r="Z77" i="100"/>
  <c r="AP77" i="100" s="1"/>
  <c r="AF61" i="100"/>
  <c r="AV61" i="100" s="1"/>
  <c r="X61" i="100"/>
  <c r="AN61" i="100" s="1"/>
  <c r="W97" i="100"/>
  <c r="AM97" i="100" s="1"/>
  <c r="U69" i="100"/>
  <c r="AK69" i="100" s="1"/>
  <c r="Z69" i="100"/>
  <c r="AP69" i="100" s="1"/>
  <c r="AA77" i="100"/>
  <c r="AQ77" i="100" s="1"/>
  <c r="X77" i="100"/>
  <c r="AN77" i="100" s="1"/>
  <c r="AD77" i="100"/>
  <c r="AT77" i="100" s="1"/>
  <c r="AE85" i="100"/>
  <c r="AU85" i="100" s="1"/>
  <c r="Y85" i="100"/>
  <c r="AO85" i="100" s="1"/>
  <c r="X97" i="100"/>
  <c r="AN97" i="100" s="1"/>
  <c r="Y69" i="100"/>
  <c r="AO69" i="100" s="1"/>
  <c r="AD69" i="100"/>
  <c r="AT69" i="100" s="1"/>
  <c r="Y77" i="100"/>
  <c r="AO77" i="100" s="1"/>
  <c r="AF77" i="100"/>
  <c r="AV77" i="100" s="1"/>
  <c r="AM88" i="100"/>
  <c r="AG88" i="100"/>
  <c r="P88" i="100" s="1"/>
  <c r="AK86" i="100"/>
  <c r="AG86" i="100"/>
  <c r="P86" i="100" s="1"/>
  <c r="AN107" i="100"/>
  <c r="AN103" i="100"/>
  <c r="AW103" i="100" s="1"/>
  <c r="AG102" i="100"/>
  <c r="P102" i="100" s="1"/>
  <c r="AK98" i="100"/>
  <c r="AW98" i="100" s="1"/>
  <c r="AG98" i="100"/>
  <c r="P98" i="100" s="1"/>
  <c r="AL96" i="100"/>
  <c r="AW96" i="100" s="1"/>
  <c r="AG96" i="100"/>
  <c r="P96" i="100" s="1"/>
  <c r="AN100" i="100"/>
  <c r="AW100" i="100" s="1"/>
  <c r="AG95" i="100"/>
  <c r="P95" i="100" s="1"/>
  <c r="AC101" i="100"/>
  <c r="AS101" i="100" s="1"/>
  <c r="Y101" i="100"/>
  <c r="AO101" i="100" s="1"/>
  <c r="U101" i="100"/>
  <c r="AF101" i="100"/>
  <c r="AV101" i="100" s="1"/>
  <c r="AB101" i="100"/>
  <c r="AR101" i="100" s="1"/>
  <c r="X101" i="100"/>
  <c r="AE101" i="100"/>
  <c r="AU101" i="100" s="1"/>
  <c r="AA101" i="100"/>
  <c r="AQ101" i="100" s="1"/>
  <c r="W101" i="100"/>
  <c r="AM101" i="100" s="1"/>
  <c r="AD101" i="100"/>
  <c r="AT101" i="100" s="1"/>
  <c r="Z101" i="100"/>
  <c r="AP101" i="100" s="1"/>
  <c r="V101" i="100"/>
  <c r="AL101" i="100" s="1"/>
  <c r="AN88" i="100"/>
  <c r="AN86" i="100"/>
  <c r="AN85" i="100"/>
  <c r="AN74" i="100"/>
  <c r="AW74" i="100" s="1"/>
  <c r="AK73" i="100"/>
  <c r="AG73" i="100"/>
  <c r="P73" i="100" s="1"/>
  <c r="AG83" i="100"/>
  <c r="P83" i="100" s="1"/>
  <c r="AG90" i="100"/>
  <c r="P90" i="100" s="1"/>
  <c r="AN73" i="100"/>
  <c r="AN68" i="100"/>
  <c r="AK78" i="100"/>
  <c r="AG78" i="100"/>
  <c r="P78" i="100" s="1"/>
  <c r="AN64" i="100"/>
  <c r="AG66" i="100"/>
  <c r="P66" i="100" s="1"/>
  <c r="AN60" i="100"/>
  <c r="AN38" i="100"/>
  <c r="AN37" i="100"/>
  <c r="AN23" i="100"/>
  <c r="AK56" i="100"/>
  <c r="AN56" i="100"/>
  <c r="AL40" i="100"/>
  <c r="AW40" i="100" s="1"/>
  <c r="AG40" i="100"/>
  <c r="P40" i="100" s="1"/>
  <c r="AG110" i="100"/>
  <c r="P110" i="100" s="1"/>
  <c r="AK110" i="100"/>
  <c r="AN84" i="100"/>
  <c r="AG106" i="100"/>
  <c r="P106" i="100" s="1"/>
  <c r="AK106" i="100"/>
  <c r="AN102" i="100"/>
  <c r="AW102" i="100" s="1"/>
  <c r="AN112" i="100"/>
  <c r="AW112" i="100" s="1"/>
  <c r="AN104" i="100"/>
  <c r="AN106" i="100"/>
  <c r="AG103" i="100"/>
  <c r="P103" i="100" s="1"/>
  <c r="AN95" i="100"/>
  <c r="AW95" i="100" s="1"/>
  <c r="AG100" i="100"/>
  <c r="P100" i="100" s="1"/>
  <c r="AK94" i="100"/>
  <c r="AG94" i="100"/>
  <c r="P94" i="100" s="1"/>
  <c r="AN94" i="100"/>
  <c r="AN90" i="100"/>
  <c r="AW90" i="100" s="1"/>
  <c r="AN82" i="100"/>
  <c r="AW82" i="100" s="1"/>
  <c r="AN89" i="100"/>
  <c r="AL87" i="100"/>
  <c r="AN80" i="100"/>
  <c r="AW80" i="100" s="1"/>
  <c r="AK92" i="100"/>
  <c r="AG92" i="100"/>
  <c r="P92" i="100" s="1"/>
  <c r="AN92" i="100"/>
  <c r="AG82" i="100"/>
  <c r="P82" i="100" s="1"/>
  <c r="AK76" i="100"/>
  <c r="AG76" i="100"/>
  <c r="P76" i="100" s="1"/>
  <c r="AN72" i="100"/>
  <c r="AK71" i="100"/>
  <c r="AM68" i="100"/>
  <c r="AG68" i="100"/>
  <c r="P68" i="100" s="1"/>
  <c r="AK58" i="100"/>
  <c r="AG58" i="100"/>
  <c r="P58" i="100" s="1"/>
  <c r="AM48" i="100"/>
  <c r="AG48" i="100"/>
  <c r="P48" i="100" s="1"/>
  <c r="AN54" i="100"/>
  <c r="AK53" i="100"/>
  <c r="AN78" i="100"/>
  <c r="AK39" i="100"/>
  <c r="AN39" i="100"/>
  <c r="AN55" i="100"/>
  <c r="AN105" i="100"/>
  <c r="AW105" i="100" s="1"/>
  <c r="AL109" i="100"/>
  <c r="AG112" i="100"/>
  <c r="P112" i="100" s="1"/>
  <c r="AL89" i="100"/>
  <c r="AN83" i="100"/>
  <c r="AW83" i="100" s="1"/>
  <c r="AG105" i="100"/>
  <c r="P105" i="100" s="1"/>
  <c r="AK84" i="100"/>
  <c r="AG84" i="100"/>
  <c r="P84" i="100" s="1"/>
  <c r="AN81" i="100"/>
  <c r="AL79" i="100"/>
  <c r="AN70" i="100"/>
  <c r="AN76" i="100"/>
  <c r="AK91" i="100"/>
  <c r="AG80" i="100"/>
  <c r="P80" i="100" s="1"/>
  <c r="AM72" i="100"/>
  <c r="AG72" i="100"/>
  <c r="P72" i="100" s="1"/>
  <c r="AN66" i="100"/>
  <c r="AW66" i="100" s="1"/>
  <c r="AK62" i="100"/>
  <c r="AG62" i="100"/>
  <c r="P62" i="100" s="1"/>
  <c r="AK54" i="100"/>
  <c r="AG54" i="100"/>
  <c r="P54" i="100" s="1"/>
  <c r="AN48" i="100"/>
  <c r="AG74" i="100"/>
  <c r="P74" i="100" s="1"/>
  <c r="AG70" i="100"/>
  <c r="P70" i="100" s="1"/>
  <c r="AK45" i="100"/>
  <c r="AG45" i="100"/>
  <c r="P45" i="100" s="1"/>
  <c r="AK52" i="100"/>
  <c r="AG52" i="100"/>
  <c r="P52" i="100" s="1"/>
  <c r="AN52" i="100"/>
  <c r="AF50" i="100"/>
  <c r="AV50" i="100" s="1"/>
  <c r="AB50" i="100"/>
  <c r="AR50" i="100" s="1"/>
  <c r="X50" i="100"/>
  <c r="AA50" i="100"/>
  <c r="AQ50" i="100" s="1"/>
  <c r="V50" i="100"/>
  <c r="AL50" i="100" s="1"/>
  <c r="AD50" i="100"/>
  <c r="AT50" i="100" s="1"/>
  <c r="Y50" i="100"/>
  <c r="AO50" i="100" s="1"/>
  <c r="Z50" i="100"/>
  <c r="AP50" i="100" s="1"/>
  <c r="W50" i="100"/>
  <c r="AM50" i="100" s="1"/>
  <c r="AE50" i="100"/>
  <c r="AU50" i="100" s="1"/>
  <c r="U50" i="100"/>
  <c r="AC50" i="100"/>
  <c r="AS50" i="100" s="1"/>
  <c r="AN109" i="100"/>
  <c r="AN110" i="100"/>
  <c r="AK85" i="100"/>
  <c r="AK108" i="100"/>
  <c r="AG108" i="100"/>
  <c r="P108" i="100" s="1"/>
  <c r="AN108" i="100"/>
  <c r="AN91" i="100"/>
  <c r="AN62" i="100"/>
  <c r="AN58" i="100"/>
  <c r="AK57" i="100"/>
  <c r="AK64" i="100"/>
  <c r="AG64" i="100"/>
  <c r="P64" i="100" s="1"/>
  <c r="AK63" i="100"/>
  <c r="AW70" i="100"/>
  <c r="AK60" i="100"/>
  <c r="AG60" i="100"/>
  <c r="P60" i="100" s="1"/>
  <c r="AN46" i="100"/>
  <c r="AN45" i="100"/>
  <c r="AK49" i="100"/>
  <c r="AN44" i="100"/>
  <c r="AW44" i="100" s="1"/>
  <c r="AN43" i="100"/>
  <c r="AG46" i="100"/>
  <c r="P46" i="100" s="1"/>
  <c r="AK46" i="100"/>
  <c r="AN42" i="100"/>
  <c r="AG38" i="100"/>
  <c r="P38" i="100" s="1"/>
  <c r="AK38" i="100"/>
  <c r="AK16" i="100"/>
  <c r="AK28" i="100"/>
  <c r="AI113" i="60"/>
  <c r="AK113" i="60" s="1"/>
  <c r="AH113" i="60"/>
  <c r="BM112" i="60"/>
  <c r="AI112" i="60"/>
  <c r="AK112" i="60" s="1"/>
  <c r="AH112" i="60"/>
  <c r="BM111" i="60"/>
  <c r="AI111" i="60"/>
  <c r="AK111" i="60" s="1"/>
  <c r="AH111" i="60"/>
  <c r="BM110" i="60"/>
  <c r="AI110" i="60"/>
  <c r="AK110" i="60" s="1"/>
  <c r="AH110" i="60"/>
  <c r="BM109" i="60"/>
  <c r="AI109" i="60"/>
  <c r="AK109" i="60" s="1"/>
  <c r="AH109" i="60"/>
  <c r="BM108" i="60"/>
  <c r="AI108" i="60"/>
  <c r="AK108" i="60" s="1"/>
  <c r="AH108" i="60"/>
  <c r="BM107" i="60"/>
  <c r="AI107" i="60"/>
  <c r="AK107" i="60" s="1"/>
  <c r="AH107" i="60"/>
  <c r="BM106" i="60"/>
  <c r="AI106" i="60"/>
  <c r="AK106" i="60" s="1"/>
  <c r="AH106" i="60"/>
  <c r="BM105" i="60"/>
  <c r="AI105" i="60"/>
  <c r="AK105" i="60" s="1"/>
  <c r="AH105" i="60"/>
  <c r="BM104" i="60"/>
  <c r="AI104" i="60"/>
  <c r="AK104" i="60" s="1"/>
  <c r="AH104" i="60"/>
  <c r="BM103" i="60"/>
  <c r="AI103" i="60"/>
  <c r="AK103" i="60" s="1"/>
  <c r="AH103" i="60"/>
  <c r="BM102" i="60"/>
  <c r="AI102" i="60"/>
  <c r="AK102" i="60" s="1"/>
  <c r="AH102" i="60"/>
  <c r="BM101" i="60"/>
  <c r="AI101" i="60"/>
  <c r="AK101" i="60" s="1"/>
  <c r="AH101" i="60"/>
  <c r="BM100" i="60"/>
  <c r="AI100" i="60"/>
  <c r="AK100" i="60" s="1"/>
  <c r="AH100" i="60"/>
  <c r="BM99" i="60"/>
  <c r="AI99" i="60"/>
  <c r="AK99" i="60" s="1"/>
  <c r="AH99" i="60"/>
  <c r="BM98" i="60"/>
  <c r="AI98" i="60"/>
  <c r="AK98" i="60" s="1"/>
  <c r="AH98" i="60"/>
  <c r="BM97" i="60"/>
  <c r="AI97" i="60"/>
  <c r="AK97" i="60" s="1"/>
  <c r="AH97" i="60"/>
  <c r="BM96" i="60"/>
  <c r="AI96" i="60"/>
  <c r="AK96" i="60" s="1"/>
  <c r="AH96" i="60"/>
  <c r="BM95" i="60"/>
  <c r="AI95" i="60"/>
  <c r="AK95" i="60" s="1"/>
  <c r="AH95" i="60"/>
  <c r="BM94" i="60"/>
  <c r="AI94" i="60"/>
  <c r="AK94" i="60" s="1"/>
  <c r="AH94" i="60"/>
  <c r="BM93" i="60"/>
  <c r="AI93" i="60"/>
  <c r="AK93" i="60" s="1"/>
  <c r="AH93" i="60"/>
  <c r="BM92" i="60"/>
  <c r="AI92" i="60"/>
  <c r="AK92" i="60" s="1"/>
  <c r="AH92" i="60"/>
  <c r="BM91" i="60"/>
  <c r="AI91" i="60"/>
  <c r="AK91" i="60" s="1"/>
  <c r="AH91" i="60"/>
  <c r="BM90" i="60"/>
  <c r="AI90" i="60"/>
  <c r="AK90" i="60" s="1"/>
  <c r="AH90" i="60"/>
  <c r="BM89" i="60"/>
  <c r="AI89" i="60"/>
  <c r="AK89" i="60" s="1"/>
  <c r="AH89" i="60"/>
  <c r="AD12" i="60" l="1"/>
  <c r="AS12" i="60"/>
  <c r="BF12" i="60"/>
  <c r="AW104" i="100"/>
  <c r="AG104" i="100"/>
  <c r="P104" i="100" s="1"/>
  <c r="AG56" i="100"/>
  <c r="P56" i="100" s="1"/>
  <c r="AW41" i="100"/>
  <c r="AG109" i="100"/>
  <c r="P109" i="100" s="1"/>
  <c r="AG79" i="100"/>
  <c r="P79" i="100" s="1"/>
  <c r="AG44" i="100"/>
  <c r="P44" i="100" s="1"/>
  <c r="AG32" i="100"/>
  <c r="AW57" i="100"/>
  <c r="AG65" i="100"/>
  <c r="P65" i="100" s="1"/>
  <c r="AG93" i="100"/>
  <c r="P93" i="100" s="1"/>
  <c r="AG42" i="100"/>
  <c r="P42" i="100" s="1"/>
  <c r="AW65" i="100"/>
  <c r="AI51" i="100"/>
  <c r="AW32" i="100"/>
  <c r="AI50" i="100"/>
  <c r="AW79" i="100"/>
  <c r="AK36" i="100"/>
  <c r="AI36" i="100"/>
  <c r="AG67" i="100"/>
  <c r="P67" i="100" s="1"/>
  <c r="AK37" i="100"/>
  <c r="AI37" i="100"/>
  <c r="AG41" i="100"/>
  <c r="P41" i="100" s="1"/>
  <c r="AI32" i="100"/>
  <c r="AG22" i="100"/>
  <c r="AG57" i="100"/>
  <c r="P57" i="100" s="1"/>
  <c r="AI31" i="100"/>
  <c r="AK33" i="100"/>
  <c r="AW33" i="100" s="1"/>
  <c r="AI33" i="100"/>
  <c r="AK34" i="100"/>
  <c r="AI34" i="100"/>
  <c r="AK35" i="100"/>
  <c r="AI35" i="100"/>
  <c r="AI49" i="100"/>
  <c r="AI39" i="100"/>
  <c r="AG107" i="100"/>
  <c r="P107" i="100" s="1"/>
  <c r="AG91" i="100"/>
  <c r="P91" i="100" s="1"/>
  <c r="AG39" i="100"/>
  <c r="AK93" i="100"/>
  <c r="AW93" i="100" s="1"/>
  <c r="AG49" i="100"/>
  <c r="AG81" i="100"/>
  <c r="P81" i="100" s="1"/>
  <c r="AW47" i="100"/>
  <c r="AG47" i="100"/>
  <c r="P47" i="100" s="1"/>
  <c r="AG30" i="100"/>
  <c r="AG87" i="100"/>
  <c r="P87" i="100" s="1"/>
  <c r="AJ91" i="60"/>
  <c r="AG63" i="100"/>
  <c r="P63" i="100" s="1"/>
  <c r="AW53" i="100"/>
  <c r="AJ103" i="60"/>
  <c r="AG99" i="100"/>
  <c r="P99" i="100" s="1"/>
  <c r="AG35" i="100"/>
  <c r="AW51" i="100"/>
  <c r="AG59" i="100"/>
  <c r="P59" i="100" s="1"/>
  <c r="AI23" i="100"/>
  <c r="AG53" i="100"/>
  <c r="P53" i="100" s="1"/>
  <c r="AI22" i="100"/>
  <c r="AU103" i="60"/>
  <c r="AQ103" i="60"/>
  <c r="AM103" i="60"/>
  <c r="AT103" i="60"/>
  <c r="AP103" i="60"/>
  <c r="AL103" i="60"/>
  <c r="AW103" i="60"/>
  <c r="AS103" i="60"/>
  <c r="AO103" i="60"/>
  <c r="AV103" i="60"/>
  <c r="AR103" i="60"/>
  <c r="AN103" i="60"/>
  <c r="AV91" i="60"/>
  <c r="AR91" i="60"/>
  <c r="AN91" i="60"/>
  <c r="AU91" i="60"/>
  <c r="AQ91" i="60"/>
  <c r="AM91" i="60"/>
  <c r="AT91" i="60"/>
  <c r="AP91" i="60"/>
  <c r="AL91" i="60"/>
  <c r="AS91" i="60"/>
  <c r="AW91" i="60"/>
  <c r="AO91" i="60"/>
  <c r="AU97" i="60"/>
  <c r="AQ97" i="60"/>
  <c r="AM97" i="60"/>
  <c r="AT97" i="60"/>
  <c r="AP97" i="60"/>
  <c r="AW97" i="60"/>
  <c r="AS97" i="60"/>
  <c r="AO97" i="60"/>
  <c r="AR97" i="60"/>
  <c r="AN97" i="60"/>
  <c r="AL97" i="60"/>
  <c r="AV97" i="60"/>
  <c r="AU101" i="60"/>
  <c r="AQ101" i="60"/>
  <c r="AM101" i="60"/>
  <c r="AT101" i="60"/>
  <c r="AP101" i="60"/>
  <c r="AL101" i="60"/>
  <c r="AW101" i="60"/>
  <c r="AS101" i="60"/>
  <c r="AO101" i="60"/>
  <c r="AR101" i="60"/>
  <c r="AN101" i="60"/>
  <c r="AV101" i="60"/>
  <c r="AU107" i="60"/>
  <c r="AQ107" i="60"/>
  <c r="AM107" i="60"/>
  <c r="AT107" i="60"/>
  <c r="AP107" i="60"/>
  <c r="AL107" i="60"/>
  <c r="AW107" i="60"/>
  <c r="AS107" i="60"/>
  <c r="AO107" i="60"/>
  <c r="AV107" i="60"/>
  <c r="AR107" i="60"/>
  <c r="AN107" i="60"/>
  <c r="AU111" i="60"/>
  <c r="AQ111" i="60"/>
  <c r="AM111" i="60"/>
  <c r="AT111" i="60"/>
  <c r="AP111" i="60"/>
  <c r="AL111" i="60"/>
  <c r="AW111" i="60"/>
  <c r="AS111" i="60"/>
  <c r="AO111" i="60"/>
  <c r="AV111" i="60"/>
  <c r="AR111" i="60"/>
  <c r="AN111" i="60"/>
  <c r="AK22" i="100"/>
  <c r="AW22" i="100" s="1"/>
  <c r="AI18" i="100"/>
  <c r="AG23" i="100"/>
  <c r="AI27" i="100"/>
  <c r="AG43" i="100"/>
  <c r="P43" i="100" s="1"/>
  <c r="AW87" i="100"/>
  <c r="AU98" i="60"/>
  <c r="AQ98" i="60"/>
  <c r="AM98" i="60"/>
  <c r="AT98" i="60"/>
  <c r="AP98" i="60"/>
  <c r="AL98" i="60"/>
  <c r="AW98" i="60"/>
  <c r="AS98" i="60"/>
  <c r="AO98" i="60"/>
  <c r="AV98" i="60"/>
  <c r="AR98" i="60"/>
  <c r="AN98" i="60"/>
  <c r="AU104" i="60"/>
  <c r="AQ104" i="60"/>
  <c r="AM104" i="60"/>
  <c r="AT104" i="60"/>
  <c r="AP104" i="60"/>
  <c r="AL104" i="60"/>
  <c r="AW104" i="60"/>
  <c r="AS104" i="60"/>
  <c r="AO104" i="60"/>
  <c r="AN104" i="60"/>
  <c r="AV104" i="60"/>
  <c r="AR104" i="60"/>
  <c r="AU112" i="60"/>
  <c r="AQ112" i="60"/>
  <c r="AM112" i="60"/>
  <c r="AT112" i="60"/>
  <c r="AP112" i="60"/>
  <c r="AL112" i="60"/>
  <c r="AW112" i="60"/>
  <c r="AS112" i="60"/>
  <c r="AO112" i="60"/>
  <c r="AN112" i="60"/>
  <c r="AV112" i="60"/>
  <c r="AR112" i="60"/>
  <c r="AV90" i="60"/>
  <c r="AR90" i="60"/>
  <c r="AN90" i="60"/>
  <c r="AU90" i="60"/>
  <c r="AQ90" i="60"/>
  <c r="AM90" i="60"/>
  <c r="AT90" i="60"/>
  <c r="AP90" i="60"/>
  <c r="AL90" i="60"/>
  <c r="AO90" i="60"/>
  <c r="AW90" i="60"/>
  <c r="AS90" i="60"/>
  <c r="AV95" i="60"/>
  <c r="AR95" i="60"/>
  <c r="AN95" i="60"/>
  <c r="AU95" i="60"/>
  <c r="AQ95" i="60"/>
  <c r="AM95" i="60"/>
  <c r="AT95" i="60"/>
  <c r="AP95" i="60"/>
  <c r="AL95" i="60"/>
  <c r="AS95" i="60"/>
  <c r="AW95" i="60"/>
  <c r="AO95" i="60"/>
  <c r="AV96" i="60"/>
  <c r="AR96" i="60"/>
  <c r="AN96" i="60"/>
  <c r="AU96" i="60"/>
  <c r="AQ96" i="60"/>
  <c r="AM96" i="60"/>
  <c r="AT96" i="60"/>
  <c r="AP96" i="60"/>
  <c r="AL96" i="60"/>
  <c r="AW96" i="60"/>
  <c r="AS96" i="60"/>
  <c r="AO96" i="60"/>
  <c r="AU100" i="60"/>
  <c r="AQ100" i="60"/>
  <c r="AM100" i="60"/>
  <c r="AT100" i="60"/>
  <c r="AP100" i="60"/>
  <c r="AL100" i="60"/>
  <c r="AW100" i="60"/>
  <c r="AS100" i="60"/>
  <c r="AO100" i="60"/>
  <c r="AN100" i="60"/>
  <c r="AV100" i="60"/>
  <c r="AR100" i="60"/>
  <c r="AU106" i="60"/>
  <c r="AQ106" i="60"/>
  <c r="AM106" i="60"/>
  <c r="AT106" i="60"/>
  <c r="AP106" i="60"/>
  <c r="AL106" i="60"/>
  <c r="AW106" i="60"/>
  <c r="AS106" i="60"/>
  <c r="AO106" i="60"/>
  <c r="AV106" i="60"/>
  <c r="AR106" i="60"/>
  <c r="AN106" i="60"/>
  <c r="AJ109" i="60"/>
  <c r="AU110" i="60"/>
  <c r="AQ110" i="60"/>
  <c r="AM110" i="60"/>
  <c r="AT110" i="60"/>
  <c r="AP110" i="60"/>
  <c r="AL110" i="60"/>
  <c r="AW110" i="60"/>
  <c r="AS110" i="60"/>
  <c r="AO110" i="60"/>
  <c r="AV110" i="60"/>
  <c r="AR110" i="60"/>
  <c r="AN110" i="60"/>
  <c r="AI28" i="100"/>
  <c r="AI16" i="100"/>
  <c r="AI25" i="100"/>
  <c r="AW64" i="100"/>
  <c r="AN59" i="100"/>
  <c r="AW59" i="100" s="1"/>
  <c r="AG37" i="100"/>
  <c r="P37" i="100" s="1"/>
  <c r="AG18" i="100"/>
  <c r="P18" i="100" s="1"/>
  <c r="AK23" i="100"/>
  <c r="AW23" i="100" s="1"/>
  <c r="AG31" i="100"/>
  <c r="AV92" i="60"/>
  <c r="AR92" i="60"/>
  <c r="AN92" i="60"/>
  <c r="AU92" i="60"/>
  <c r="AQ92" i="60"/>
  <c r="AM92" i="60"/>
  <c r="AT92" i="60"/>
  <c r="AP92" i="60"/>
  <c r="AL92" i="60"/>
  <c r="AW92" i="60"/>
  <c r="AS92" i="60"/>
  <c r="AO92" i="60"/>
  <c r="AU102" i="60"/>
  <c r="AQ102" i="60"/>
  <c r="AM102" i="60"/>
  <c r="AT102" i="60"/>
  <c r="AP102" i="60"/>
  <c r="AL102" i="60"/>
  <c r="AW102" i="60"/>
  <c r="AS102" i="60"/>
  <c r="AO102" i="60"/>
  <c r="AV102" i="60"/>
  <c r="AR102" i="60"/>
  <c r="AN102" i="60"/>
  <c r="AU108" i="60"/>
  <c r="AQ108" i="60"/>
  <c r="AM108" i="60"/>
  <c r="AT108" i="60"/>
  <c r="AP108" i="60"/>
  <c r="AL108" i="60"/>
  <c r="AW108" i="60"/>
  <c r="AS108" i="60"/>
  <c r="AO108" i="60"/>
  <c r="AN108" i="60"/>
  <c r="AV108" i="60"/>
  <c r="AR108" i="60"/>
  <c r="AV89" i="60"/>
  <c r="AR89" i="60"/>
  <c r="AN89" i="60"/>
  <c r="AU89" i="60"/>
  <c r="AQ89" i="60"/>
  <c r="AM89" i="60"/>
  <c r="AT89" i="60"/>
  <c r="AP89" i="60"/>
  <c r="AL89" i="60"/>
  <c r="AW89" i="60"/>
  <c r="AS89" i="60"/>
  <c r="AO89" i="60"/>
  <c r="AV93" i="60"/>
  <c r="AR93" i="60"/>
  <c r="AN93" i="60"/>
  <c r="AU93" i="60"/>
  <c r="AQ93" i="60"/>
  <c r="AM93" i="60"/>
  <c r="AT93" i="60"/>
  <c r="AP93" i="60"/>
  <c r="AL93" i="60"/>
  <c r="AW93" i="60"/>
  <c r="AO93" i="60"/>
  <c r="AS93" i="60"/>
  <c r="AV94" i="60"/>
  <c r="AR94" i="60"/>
  <c r="AN94" i="60"/>
  <c r="AU94" i="60"/>
  <c r="AQ94" i="60"/>
  <c r="AM94" i="60"/>
  <c r="AT94" i="60"/>
  <c r="AP94" i="60"/>
  <c r="AL94" i="60"/>
  <c r="AO94" i="60"/>
  <c r="AW94" i="60"/>
  <c r="AS94" i="60"/>
  <c r="AJ98" i="60"/>
  <c r="AU99" i="60"/>
  <c r="AQ99" i="60"/>
  <c r="AM99" i="60"/>
  <c r="AT99" i="60"/>
  <c r="AP99" i="60"/>
  <c r="AL99" i="60"/>
  <c r="AW99" i="60"/>
  <c r="AS99" i="60"/>
  <c r="AO99" i="60"/>
  <c r="AV99" i="60"/>
  <c r="AR99" i="60"/>
  <c r="AN99" i="60"/>
  <c r="AU105" i="60"/>
  <c r="AQ105" i="60"/>
  <c r="AM105" i="60"/>
  <c r="AT105" i="60"/>
  <c r="AP105" i="60"/>
  <c r="AL105" i="60"/>
  <c r="AW105" i="60"/>
  <c r="AS105" i="60"/>
  <c r="AO105" i="60"/>
  <c r="AR105" i="60"/>
  <c r="AN105" i="60"/>
  <c r="AV105" i="60"/>
  <c r="AU109" i="60"/>
  <c r="AQ109" i="60"/>
  <c r="AM109" i="60"/>
  <c r="AT109" i="60"/>
  <c r="AP109" i="60"/>
  <c r="AL109" i="60"/>
  <c r="AW109" i="60"/>
  <c r="AS109" i="60"/>
  <c r="AO109" i="60"/>
  <c r="AR109" i="60"/>
  <c r="AN109" i="60"/>
  <c r="AV109" i="60"/>
  <c r="AU113" i="60"/>
  <c r="AQ113" i="60"/>
  <c r="AM113" i="60"/>
  <c r="AT113" i="60"/>
  <c r="AP113" i="60"/>
  <c r="AL113" i="60"/>
  <c r="AW113" i="60"/>
  <c r="AS113" i="60"/>
  <c r="AO113" i="60"/>
  <c r="AR113" i="60"/>
  <c r="AN113" i="60"/>
  <c r="AV113" i="60"/>
  <c r="AG16" i="100"/>
  <c r="AG36" i="100"/>
  <c r="AW43" i="100"/>
  <c r="AG75" i="100"/>
  <c r="P75" i="100" s="1"/>
  <c r="AG15" i="100"/>
  <c r="AJ89" i="60"/>
  <c r="AJ106" i="60"/>
  <c r="AJ94" i="60"/>
  <c r="AJ111" i="60"/>
  <c r="AI13" i="100"/>
  <c r="AG13" i="100"/>
  <c r="AM13" i="100"/>
  <c r="AW13" i="100" s="1"/>
  <c r="AG34" i="100"/>
  <c r="P34" i="100" s="1"/>
  <c r="AI17" i="100"/>
  <c r="AI29" i="100"/>
  <c r="AG111" i="100"/>
  <c r="P111" i="100" s="1"/>
  <c r="AI26" i="100"/>
  <c r="AG28" i="100"/>
  <c r="AN34" i="100"/>
  <c r="AG29" i="100"/>
  <c r="AW21" i="100"/>
  <c r="AG21" i="100"/>
  <c r="P21" i="100" s="1"/>
  <c r="AI15" i="100"/>
  <c r="AG33" i="100"/>
  <c r="AG20" i="100"/>
  <c r="AW19" i="100"/>
  <c r="AW24" i="100"/>
  <c r="AI24" i="100"/>
  <c r="AG25" i="100"/>
  <c r="P25" i="100" s="1"/>
  <c r="AK29" i="100"/>
  <c r="AG17" i="100"/>
  <c r="AG27" i="100"/>
  <c r="AW31" i="100"/>
  <c r="AW35" i="100"/>
  <c r="AN17" i="100"/>
  <c r="AW17" i="100" s="1"/>
  <c r="AW15" i="100"/>
  <c r="AG26" i="100"/>
  <c r="P26" i="100" s="1"/>
  <c r="AI14" i="100"/>
  <c r="AG24" i="100"/>
  <c r="AI30" i="100"/>
  <c r="AW25" i="100"/>
  <c r="AI21" i="100"/>
  <c r="AG14" i="100"/>
  <c r="AW36" i="100"/>
  <c r="AI20" i="100"/>
  <c r="P20" i="100" s="1"/>
  <c r="AG19" i="100"/>
  <c r="AI19" i="100"/>
  <c r="AG55" i="100"/>
  <c r="P55" i="100" s="1"/>
  <c r="AN111" i="100"/>
  <c r="AW111" i="100" s="1"/>
  <c r="AG71" i="100"/>
  <c r="P71" i="100" s="1"/>
  <c r="AW71" i="100"/>
  <c r="AW107" i="100"/>
  <c r="AG51" i="100"/>
  <c r="AW37" i="100"/>
  <c r="AW28" i="100"/>
  <c r="AW97" i="100"/>
  <c r="AE6" i="100"/>
  <c r="AW108" i="100"/>
  <c r="AW29" i="100"/>
  <c r="AW81" i="100"/>
  <c r="AG97" i="100"/>
  <c r="P97" i="100" s="1"/>
  <c r="AG69" i="100"/>
  <c r="P69" i="100" s="1"/>
  <c r="AG77" i="100"/>
  <c r="P77" i="100" s="1"/>
  <c r="AW84" i="100"/>
  <c r="X5" i="100"/>
  <c r="AW60" i="100"/>
  <c r="AA5" i="100"/>
  <c r="X7" i="100"/>
  <c r="AA6" i="100"/>
  <c r="AW30" i="100"/>
  <c r="U8" i="100"/>
  <c r="AW38" i="100"/>
  <c r="X6" i="100"/>
  <c r="AG85" i="100"/>
  <c r="P85" i="100" s="1"/>
  <c r="AA8" i="100"/>
  <c r="U5" i="100"/>
  <c r="X8" i="100"/>
  <c r="AW49" i="100"/>
  <c r="AW89" i="100"/>
  <c r="AG61" i="100"/>
  <c r="P61" i="100" s="1"/>
  <c r="AE7" i="100"/>
  <c r="AW63" i="100"/>
  <c r="AW85" i="100"/>
  <c r="V5" i="100"/>
  <c r="AW39" i="100"/>
  <c r="AW68" i="100"/>
  <c r="AE8" i="100"/>
  <c r="AW16" i="100"/>
  <c r="AF8" i="100"/>
  <c r="Z7" i="100"/>
  <c r="AW56" i="100"/>
  <c r="AW73" i="100"/>
  <c r="AW26" i="100"/>
  <c r="AE5" i="100"/>
  <c r="AA7" i="100"/>
  <c r="AF7" i="100"/>
  <c r="AB6" i="100"/>
  <c r="AW54" i="100"/>
  <c r="AW72" i="100"/>
  <c r="AW48" i="100"/>
  <c r="AW92" i="100"/>
  <c r="U7" i="100"/>
  <c r="AW14" i="100"/>
  <c r="AF6" i="100"/>
  <c r="V7" i="100"/>
  <c r="AB5" i="100"/>
  <c r="AW62" i="100"/>
  <c r="W8" i="100"/>
  <c r="Y6" i="100"/>
  <c r="Z5" i="100"/>
  <c r="AW76" i="100"/>
  <c r="AW94" i="100"/>
  <c r="AC5" i="100"/>
  <c r="AD5" i="100"/>
  <c r="AK50" i="100"/>
  <c r="AG50" i="100"/>
  <c r="AN50" i="100"/>
  <c r="AW77" i="100"/>
  <c r="AW91" i="100"/>
  <c r="AW69" i="100"/>
  <c r="AW99" i="100"/>
  <c r="W5" i="100"/>
  <c r="Y7" i="100"/>
  <c r="AW58" i="100"/>
  <c r="AW110" i="100"/>
  <c r="AC6" i="100"/>
  <c r="AW55" i="100"/>
  <c r="AD8" i="100"/>
  <c r="AW42" i="100"/>
  <c r="AK101" i="100"/>
  <c r="AG101" i="100"/>
  <c r="P101" i="100" s="1"/>
  <c r="AW86" i="100"/>
  <c r="U6" i="100"/>
  <c r="AW46" i="100"/>
  <c r="AF5" i="100"/>
  <c r="V6" i="100"/>
  <c r="AW45" i="100"/>
  <c r="AB7" i="100"/>
  <c r="AW18" i="100"/>
  <c r="W6" i="100"/>
  <c r="Y8" i="100"/>
  <c r="AW27" i="100"/>
  <c r="Z8" i="100"/>
  <c r="AW61" i="100"/>
  <c r="AW106" i="100"/>
  <c r="AC7" i="100"/>
  <c r="AW20" i="100"/>
  <c r="AD7" i="100"/>
  <c r="AN101" i="100"/>
  <c r="AW52" i="100"/>
  <c r="V8" i="100"/>
  <c r="AB8" i="100"/>
  <c r="AW67" i="100"/>
  <c r="AW109" i="100"/>
  <c r="W7" i="100"/>
  <c r="Y5" i="100"/>
  <c r="Z6" i="100"/>
  <c r="AW75" i="100"/>
  <c r="AC8" i="100"/>
  <c r="AD6" i="100"/>
  <c r="AW78" i="100"/>
  <c r="AW88" i="100"/>
  <c r="AJ97" i="60"/>
  <c r="AJ101" i="60"/>
  <c r="AJ102" i="60"/>
  <c r="AJ107" i="60"/>
  <c r="AJ110" i="60"/>
  <c r="AJ92" i="60"/>
  <c r="AJ105" i="60"/>
  <c r="AJ108" i="60"/>
  <c r="AJ112" i="60"/>
  <c r="AJ90" i="60"/>
  <c r="AJ96" i="60"/>
  <c r="AJ100" i="60"/>
  <c r="AJ113" i="60"/>
  <c r="AJ93" i="60"/>
  <c r="AJ95" i="60"/>
  <c r="AJ99" i="60"/>
  <c r="AJ104" i="60"/>
  <c r="AE12" i="60" l="1"/>
  <c r="BG12" i="60"/>
  <c r="AT12" i="60"/>
  <c r="P31" i="100"/>
  <c r="P36" i="100"/>
  <c r="P32" i="100"/>
  <c r="P50" i="100"/>
  <c r="P30" i="100"/>
  <c r="P22" i="100"/>
  <c r="AW34" i="100"/>
  <c r="P51" i="100"/>
  <c r="P49" i="100"/>
  <c r="P106" i="60"/>
  <c r="AE106" i="60" s="1"/>
  <c r="BH106" i="60" s="1"/>
  <c r="P97" i="60"/>
  <c r="Y97" i="60" s="1"/>
  <c r="BB97" i="60" s="1"/>
  <c r="P113" i="60"/>
  <c r="P109" i="60"/>
  <c r="P99" i="60"/>
  <c r="P108" i="60"/>
  <c r="P102" i="60"/>
  <c r="P111" i="60"/>
  <c r="P107" i="60"/>
  <c r="P101" i="60"/>
  <c r="P103" i="60"/>
  <c r="P105" i="60"/>
  <c r="P94" i="60"/>
  <c r="P93" i="60"/>
  <c r="P89" i="60"/>
  <c r="P92" i="60"/>
  <c r="P110" i="60"/>
  <c r="P91" i="60"/>
  <c r="P100" i="60"/>
  <c r="P112" i="60"/>
  <c r="P104" i="60"/>
  <c r="P98" i="60"/>
  <c r="P96" i="60"/>
  <c r="P95" i="60"/>
  <c r="P90" i="60"/>
  <c r="P28" i="100"/>
  <c r="P13" i="100"/>
  <c r="P15" i="100"/>
  <c r="P35" i="100"/>
  <c r="P27" i="100"/>
  <c r="P33" i="100"/>
  <c r="P29" i="100"/>
  <c r="P39" i="100"/>
  <c r="P16" i="100"/>
  <c r="P23" i="100"/>
  <c r="P24" i="100"/>
  <c r="P17" i="100"/>
  <c r="P14" i="100"/>
  <c r="P19" i="100"/>
  <c r="X9" i="100"/>
  <c r="AE9" i="100"/>
  <c r="AA9" i="100"/>
  <c r="AW50" i="100"/>
  <c r="AF9" i="100"/>
  <c r="Y9" i="100"/>
  <c r="U9" i="100"/>
  <c r="V9" i="100"/>
  <c r="AC9" i="100"/>
  <c r="AW101" i="100"/>
  <c r="W9" i="100"/>
  <c r="AB9" i="100"/>
  <c r="AD9" i="100"/>
  <c r="Z9" i="100"/>
  <c r="BM113" i="60"/>
  <c r="AF12" i="60" l="1"/>
  <c r="AF97" i="60" s="1"/>
  <c r="BI97" i="60" s="1"/>
  <c r="BH12" i="60"/>
  <c r="AU12" i="60"/>
  <c r="AA106" i="60"/>
  <c r="BD106" i="60" s="1"/>
  <c r="V106" i="60"/>
  <c r="AY106" i="60" s="1"/>
  <c r="Z106" i="60"/>
  <c r="BC106" i="60" s="1"/>
  <c r="BS106" i="60" s="1"/>
  <c r="AD106" i="60"/>
  <c r="BG106" i="60" s="1"/>
  <c r="AC106" i="60"/>
  <c r="BF106" i="60" s="1"/>
  <c r="Y106" i="60"/>
  <c r="BB106" i="60" s="1"/>
  <c r="BR106" i="60" s="1"/>
  <c r="X106" i="60"/>
  <c r="BA106" i="60" s="1"/>
  <c r="J97" i="89" s="1"/>
  <c r="AF106" i="60"/>
  <c r="BI106" i="60" s="1"/>
  <c r="AB106" i="60"/>
  <c r="BE106" i="60" s="1"/>
  <c r="AD97" i="60"/>
  <c r="BG97" i="60" s="1"/>
  <c r="AB88" i="89" s="1"/>
  <c r="AB97" i="60"/>
  <c r="BE97" i="60" s="1"/>
  <c r="V88" i="89" s="1"/>
  <c r="Z97" i="60"/>
  <c r="BC97" i="60" s="1"/>
  <c r="V97" i="60"/>
  <c r="AY97" i="60" s="1"/>
  <c r="BO97" i="60" s="1"/>
  <c r="AC97" i="60"/>
  <c r="BF97" i="60" s="1"/>
  <c r="BV97" i="60" s="1"/>
  <c r="X97" i="60"/>
  <c r="BA97" i="60" s="1"/>
  <c r="J88" i="89" s="1"/>
  <c r="AE97" i="60"/>
  <c r="BH97" i="60" s="1"/>
  <c r="BX97" i="60" s="1"/>
  <c r="AA97" i="60"/>
  <c r="BD97" i="60" s="1"/>
  <c r="S88" i="96" s="1"/>
  <c r="P97" i="89"/>
  <c r="P97" i="96"/>
  <c r="BR97" i="60"/>
  <c r="M88" i="89"/>
  <c r="M88" i="96"/>
  <c r="X98" i="60"/>
  <c r="BA98" i="60" s="1"/>
  <c r="AB98" i="60"/>
  <c r="BE98" i="60" s="1"/>
  <c r="AF98" i="60"/>
  <c r="BI98" i="60" s="1"/>
  <c r="Y98" i="60"/>
  <c r="BB98" i="60" s="1"/>
  <c r="AC98" i="60"/>
  <c r="BF98" i="60" s="1"/>
  <c r="V98" i="60"/>
  <c r="AY98" i="60" s="1"/>
  <c r="AD98" i="60"/>
  <c r="BG98" i="60" s="1"/>
  <c r="AE98" i="60"/>
  <c r="BH98" i="60" s="1"/>
  <c r="Z98" i="60"/>
  <c r="BC98" i="60" s="1"/>
  <c r="AA98" i="60"/>
  <c r="BD98" i="60" s="1"/>
  <c r="S97" i="89"/>
  <c r="BT106" i="60"/>
  <c r="S97" i="96"/>
  <c r="BW106" i="60"/>
  <c r="AB97" i="89"/>
  <c r="AB97" i="96"/>
  <c r="Y91" i="60"/>
  <c r="BB91" i="60" s="1"/>
  <c r="AC91" i="60"/>
  <c r="BF91" i="60" s="1"/>
  <c r="V91" i="60"/>
  <c r="AY91" i="60" s="1"/>
  <c r="Z91" i="60"/>
  <c r="BC91" i="60" s="1"/>
  <c r="AD91" i="60"/>
  <c r="BG91" i="60" s="1"/>
  <c r="AE91" i="60"/>
  <c r="BH91" i="60" s="1"/>
  <c r="X91" i="60"/>
  <c r="BA91" i="60" s="1"/>
  <c r="AF91" i="60"/>
  <c r="BI91" i="60" s="1"/>
  <c r="AA91" i="60"/>
  <c r="BD91" i="60" s="1"/>
  <c r="AB91" i="60"/>
  <c r="BE91" i="60" s="1"/>
  <c r="X93" i="60"/>
  <c r="BA93" i="60" s="1"/>
  <c r="AB93" i="60"/>
  <c r="BE93" i="60" s="1"/>
  <c r="AF93" i="60"/>
  <c r="BI93" i="60" s="1"/>
  <c r="Y93" i="60"/>
  <c r="BB93" i="60" s="1"/>
  <c r="AC93" i="60"/>
  <c r="BF93" i="60" s="1"/>
  <c r="Z93" i="60"/>
  <c r="BC93" i="60" s="1"/>
  <c r="AA93" i="60"/>
  <c r="BD93" i="60" s="1"/>
  <c r="V93" i="60"/>
  <c r="AY93" i="60" s="1"/>
  <c r="AD93" i="60"/>
  <c r="BG93" i="60" s="1"/>
  <c r="AE93" i="60"/>
  <c r="BH93" i="60" s="1"/>
  <c r="X101" i="60"/>
  <c r="BA101" i="60" s="1"/>
  <c r="AB101" i="60"/>
  <c r="BE101" i="60" s="1"/>
  <c r="AF101" i="60"/>
  <c r="BI101" i="60" s="1"/>
  <c r="Y101" i="60"/>
  <c r="BB101" i="60" s="1"/>
  <c r="AC101" i="60"/>
  <c r="BF101" i="60" s="1"/>
  <c r="Z101" i="60"/>
  <c r="BC101" i="60" s="1"/>
  <c r="AA101" i="60"/>
  <c r="BD101" i="60" s="1"/>
  <c r="V101" i="60"/>
  <c r="AY101" i="60" s="1"/>
  <c r="AD101" i="60"/>
  <c r="BG101" i="60" s="1"/>
  <c r="AE101" i="60"/>
  <c r="BH101" i="60" s="1"/>
  <c r="X108" i="60"/>
  <c r="BA108" i="60" s="1"/>
  <c r="AB108" i="60"/>
  <c r="BE108" i="60" s="1"/>
  <c r="AF108" i="60"/>
  <c r="BI108" i="60" s="1"/>
  <c r="Y108" i="60"/>
  <c r="BB108" i="60" s="1"/>
  <c r="AC108" i="60"/>
  <c r="BF108" i="60" s="1"/>
  <c r="V108" i="60"/>
  <c r="AY108" i="60" s="1"/>
  <c r="AD108" i="60"/>
  <c r="BG108" i="60" s="1"/>
  <c r="AE108" i="60"/>
  <c r="BH108" i="60" s="1"/>
  <c r="Z108" i="60"/>
  <c r="BC108" i="60" s="1"/>
  <c r="AA108" i="60"/>
  <c r="BD108" i="60" s="1"/>
  <c r="X99" i="60"/>
  <c r="BA99" i="60" s="1"/>
  <c r="AB99" i="60"/>
  <c r="BE99" i="60" s="1"/>
  <c r="AF99" i="60"/>
  <c r="BI99" i="60" s="1"/>
  <c r="Y99" i="60"/>
  <c r="BB99" i="60" s="1"/>
  <c r="AC99" i="60"/>
  <c r="BF99" i="60" s="1"/>
  <c r="Z99" i="60"/>
  <c r="BC99" i="60" s="1"/>
  <c r="AA99" i="60"/>
  <c r="BD99" i="60" s="1"/>
  <c r="V99" i="60"/>
  <c r="AY99" i="60" s="1"/>
  <c r="AD99" i="60"/>
  <c r="BG99" i="60" s="1"/>
  <c r="AE99" i="60"/>
  <c r="BH99" i="60" s="1"/>
  <c r="P88" i="96"/>
  <c r="BS97" i="60"/>
  <c r="P88" i="89"/>
  <c r="X104" i="60"/>
  <c r="BA104" i="60" s="1"/>
  <c r="AB104" i="60"/>
  <c r="BE104" i="60" s="1"/>
  <c r="AF104" i="60"/>
  <c r="BI104" i="60" s="1"/>
  <c r="Y104" i="60"/>
  <c r="BB104" i="60" s="1"/>
  <c r="AC104" i="60"/>
  <c r="BF104" i="60" s="1"/>
  <c r="V104" i="60"/>
  <c r="AY104" i="60" s="1"/>
  <c r="AD104" i="60"/>
  <c r="BG104" i="60" s="1"/>
  <c r="AE104" i="60"/>
  <c r="BH104" i="60" s="1"/>
  <c r="Z104" i="60"/>
  <c r="BC104" i="60" s="1"/>
  <c r="AA104" i="60"/>
  <c r="BD104" i="60" s="1"/>
  <c r="X110" i="60"/>
  <c r="BA110" i="60" s="1"/>
  <c r="AB110" i="60"/>
  <c r="BE110" i="60" s="1"/>
  <c r="AF110" i="60"/>
  <c r="BI110" i="60" s="1"/>
  <c r="Y110" i="60"/>
  <c r="BB110" i="60" s="1"/>
  <c r="AC110" i="60"/>
  <c r="BF110" i="60" s="1"/>
  <c r="V110" i="60"/>
  <c r="AY110" i="60" s="1"/>
  <c r="AD110" i="60"/>
  <c r="BG110" i="60" s="1"/>
  <c r="AE110" i="60"/>
  <c r="BH110" i="60" s="1"/>
  <c r="Z110" i="60"/>
  <c r="BC110" i="60" s="1"/>
  <c r="AA110" i="60"/>
  <c r="BD110" i="60" s="1"/>
  <c r="X107" i="60"/>
  <c r="BA107" i="60" s="1"/>
  <c r="AB107" i="60"/>
  <c r="BE107" i="60" s="1"/>
  <c r="AF107" i="60"/>
  <c r="BI107" i="60" s="1"/>
  <c r="Y107" i="60"/>
  <c r="BB107" i="60" s="1"/>
  <c r="AC107" i="60"/>
  <c r="BF107" i="60" s="1"/>
  <c r="Z107" i="60"/>
  <c r="BC107" i="60" s="1"/>
  <c r="AA107" i="60"/>
  <c r="BD107" i="60" s="1"/>
  <c r="V107" i="60"/>
  <c r="AY107" i="60" s="1"/>
  <c r="AD107" i="60"/>
  <c r="BG107" i="60" s="1"/>
  <c r="AE107" i="60"/>
  <c r="BH107" i="60" s="1"/>
  <c r="X95" i="60"/>
  <c r="BA95" i="60" s="1"/>
  <c r="AB95" i="60"/>
  <c r="BE95" i="60" s="1"/>
  <c r="AF95" i="60"/>
  <c r="BI95" i="60" s="1"/>
  <c r="Y95" i="60"/>
  <c r="BB95" i="60" s="1"/>
  <c r="AC95" i="60"/>
  <c r="BF95" i="60" s="1"/>
  <c r="Z95" i="60"/>
  <c r="BC95" i="60" s="1"/>
  <c r="AA95" i="60"/>
  <c r="BD95" i="60" s="1"/>
  <c r="V95" i="60"/>
  <c r="AY95" i="60" s="1"/>
  <c r="AD95" i="60"/>
  <c r="BG95" i="60" s="1"/>
  <c r="AE95" i="60"/>
  <c r="BH95" i="60" s="1"/>
  <c r="X112" i="60"/>
  <c r="BA112" i="60" s="1"/>
  <c r="AB112" i="60"/>
  <c r="BE112" i="60" s="1"/>
  <c r="AF112" i="60"/>
  <c r="BI112" i="60" s="1"/>
  <c r="Y112" i="60"/>
  <c r="BB112" i="60" s="1"/>
  <c r="AC112" i="60"/>
  <c r="BF112" i="60" s="1"/>
  <c r="V112" i="60"/>
  <c r="AY112" i="60" s="1"/>
  <c r="AD112" i="60"/>
  <c r="BG112" i="60" s="1"/>
  <c r="AE112" i="60"/>
  <c r="BH112" i="60" s="1"/>
  <c r="Z112" i="60"/>
  <c r="BC112" i="60" s="1"/>
  <c r="AA112" i="60"/>
  <c r="BD112" i="60" s="1"/>
  <c r="AE97" i="89"/>
  <c r="BX106" i="60"/>
  <c r="AE97" i="96"/>
  <c r="BU106" i="60"/>
  <c r="V97" i="89"/>
  <c r="V97" i="96"/>
  <c r="Y92" i="60"/>
  <c r="BB92" i="60" s="1"/>
  <c r="AC92" i="60"/>
  <c r="BF92" i="60" s="1"/>
  <c r="V92" i="60"/>
  <c r="AY92" i="60" s="1"/>
  <c r="Z92" i="60"/>
  <c r="BC92" i="60" s="1"/>
  <c r="AA92" i="60"/>
  <c r="BD92" i="60" s="1"/>
  <c r="AF92" i="60"/>
  <c r="BI92" i="60" s="1"/>
  <c r="AB92" i="60"/>
  <c r="BE92" i="60" s="1"/>
  <c r="AD92" i="60"/>
  <c r="BG92" i="60" s="1"/>
  <c r="AE92" i="60"/>
  <c r="BH92" i="60" s="1"/>
  <c r="X92" i="60"/>
  <c r="BA92" i="60" s="1"/>
  <c r="X105" i="60"/>
  <c r="BA105" i="60" s="1"/>
  <c r="AB105" i="60"/>
  <c r="BE105" i="60" s="1"/>
  <c r="AF105" i="60"/>
  <c r="BI105" i="60" s="1"/>
  <c r="Y105" i="60"/>
  <c r="BB105" i="60" s="1"/>
  <c r="AC105" i="60"/>
  <c r="BF105" i="60" s="1"/>
  <c r="Z105" i="60"/>
  <c r="BC105" i="60" s="1"/>
  <c r="AA105" i="60"/>
  <c r="BD105" i="60" s="1"/>
  <c r="V105" i="60"/>
  <c r="AY105" i="60" s="1"/>
  <c r="AD105" i="60"/>
  <c r="BG105" i="60" s="1"/>
  <c r="AE105" i="60"/>
  <c r="BH105" i="60" s="1"/>
  <c r="X111" i="60"/>
  <c r="BA111" i="60" s="1"/>
  <c r="AB111" i="60"/>
  <c r="BE111" i="60" s="1"/>
  <c r="AF111" i="60"/>
  <c r="BI111" i="60" s="1"/>
  <c r="Y111" i="60"/>
  <c r="BB111" i="60" s="1"/>
  <c r="AC111" i="60"/>
  <c r="BF111" i="60" s="1"/>
  <c r="Z111" i="60"/>
  <c r="BC111" i="60" s="1"/>
  <c r="AA111" i="60"/>
  <c r="BD111" i="60" s="1"/>
  <c r="V111" i="60"/>
  <c r="AY111" i="60" s="1"/>
  <c r="AD111" i="60"/>
  <c r="BG111" i="60" s="1"/>
  <c r="AE111" i="60"/>
  <c r="BH111" i="60" s="1"/>
  <c r="X109" i="60"/>
  <c r="BA109" i="60" s="1"/>
  <c r="AB109" i="60"/>
  <c r="BE109" i="60" s="1"/>
  <c r="AF109" i="60"/>
  <c r="BI109" i="60" s="1"/>
  <c r="Y109" i="60"/>
  <c r="BB109" i="60" s="1"/>
  <c r="AC109" i="60"/>
  <c r="BF109" i="60" s="1"/>
  <c r="Z109" i="60"/>
  <c r="BC109" i="60" s="1"/>
  <c r="AA109" i="60"/>
  <c r="BD109" i="60" s="1"/>
  <c r="V109" i="60"/>
  <c r="AY109" i="60" s="1"/>
  <c r="AD109" i="60"/>
  <c r="BG109" i="60" s="1"/>
  <c r="AE109" i="60"/>
  <c r="BH109" i="60" s="1"/>
  <c r="Y90" i="60"/>
  <c r="BB90" i="60" s="1"/>
  <c r="AC90" i="60"/>
  <c r="BF90" i="60" s="1"/>
  <c r="V90" i="60"/>
  <c r="AY90" i="60" s="1"/>
  <c r="Z90" i="60"/>
  <c r="BC90" i="60" s="1"/>
  <c r="AD90" i="60"/>
  <c r="BG90" i="60" s="1"/>
  <c r="BW90" i="60" s="1"/>
  <c r="AA90" i="60"/>
  <c r="BD90" i="60" s="1"/>
  <c r="AB90" i="60"/>
  <c r="BE90" i="60" s="1"/>
  <c r="X90" i="60"/>
  <c r="BA90" i="60" s="1"/>
  <c r="AE90" i="60"/>
  <c r="BH90" i="60" s="1"/>
  <c r="AF90" i="60"/>
  <c r="BI90" i="60" s="1"/>
  <c r="BO106" i="60"/>
  <c r="D97" i="96"/>
  <c r="D97" i="89"/>
  <c r="AH97" i="89"/>
  <c r="AH97" i="96"/>
  <c r="BY106" i="60"/>
  <c r="X94" i="60"/>
  <c r="BA94" i="60" s="1"/>
  <c r="AB94" i="60"/>
  <c r="BE94" i="60" s="1"/>
  <c r="AF94" i="60"/>
  <c r="BI94" i="60" s="1"/>
  <c r="Y94" i="60"/>
  <c r="BB94" i="60" s="1"/>
  <c r="AC94" i="60"/>
  <c r="BF94" i="60" s="1"/>
  <c r="V94" i="60"/>
  <c r="AY94" i="60" s="1"/>
  <c r="AD94" i="60"/>
  <c r="BG94" i="60" s="1"/>
  <c r="AE94" i="60"/>
  <c r="BH94" i="60" s="1"/>
  <c r="Z94" i="60"/>
  <c r="BC94" i="60" s="1"/>
  <c r="AA94" i="60"/>
  <c r="BD94" i="60" s="1"/>
  <c r="D88" i="96"/>
  <c r="D88" i="89"/>
  <c r="X96" i="60"/>
  <c r="BA96" i="60" s="1"/>
  <c r="AB96" i="60"/>
  <c r="BE96" i="60" s="1"/>
  <c r="AF96" i="60"/>
  <c r="BI96" i="60" s="1"/>
  <c r="Y96" i="60"/>
  <c r="BB96" i="60" s="1"/>
  <c r="AC96" i="60"/>
  <c r="BF96" i="60" s="1"/>
  <c r="V96" i="60"/>
  <c r="AY96" i="60" s="1"/>
  <c r="AD96" i="60"/>
  <c r="BG96" i="60" s="1"/>
  <c r="AE96" i="60"/>
  <c r="BH96" i="60" s="1"/>
  <c r="Z96" i="60"/>
  <c r="BC96" i="60" s="1"/>
  <c r="AA96" i="60"/>
  <c r="BD96" i="60" s="1"/>
  <c r="X100" i="60"/>
  <c r="BA100" i="60" s="1"/>
  <c r="AB100" i="60"/>
  <c r="BE100" i="60" s="1"/>
  <c r="AF100" i="60"/>
  <c r="BI100" i="60" s="1"/>
  <c r="Y100" i="60"/>
  <c r="BB100" i="60" s="1"/>
  <c r="AC100" i="60"/>
  <c r="BF100" i="60" s="1"/>
  <c r="V100" i="60"/>
  <c r="AY100" i="60" s="1"/>
  <c r="AD100" i="60"/>
  <c r="BG100" i="60" s="1"/>
  <c r="AE100" i="60"/>
  <c r="BH100" i="60" s="1"/>
  <c r="Z100" i="60"/>
  <c r="BC100" i="60" s="1"/>
  <c r="AA100" i="60"/>
  <c r="BD100" i="60" s="1"/>
  <c r="BV106" i="60"/>
  <c r="Y97" i="89"/>
  <c r="Y97" i="96"/>
  <c r="Y89" i="60"/>
  <c r="BB89" i="60" s="1"/>
  <c r="AC89" i="60"/>
  <c r="BF89" i="60" s="1"/>
  <c r="V89" i="60"/>
  <c r="AY89" i="60" s="1"/>
  <c r="Z89" i="60"/>
  <c r="BC89" i="60" s="1"/>
  <c r="BS89" i="60" s="1"/>
  <c r="AD89" i="60"/>
  <c r="BG89" i="60" s="1"/>
  <c r="AE89" i="60"/>
  <c r="BH89" i="60" s="1"/>
  <c r="X89" i="60"/>
  <c r="BA89" i="60" s="1"/>
  <c r="AF89" i="60"/>
  <c r="BI89" i="60" s="1"/>
  <c r="AA89" i="60"/>
  <c r="BD89" i="60" s="1"/>
  <c r="AB89" i="60"/>
  <c r="BE89" i="60" s="1"/>
  <c r="X103" i="60"/>
  <c r="BA103" i="60" s="1"/>
  <c r="AB103" i="60"/>
  <c r="BE103" i="60" s="1"/>
  <c r="AF103" i="60"/>
  <c r="BI103" i="60" s="1"/>
  <c r="Y103" i="60"/>
  <c r="BB103" i="60" s="1"/>
  <c r="AC103" i="60"/>
  <c r="BF103" i="60" s="1"/>
  <c r="Z103" i="60"/>
  <c r="BC103" i="60" s="1"/>
  <c r="AA103" i="60"/>
  <c r="BD103" i="60" s="1"/>
  <c r="V103" i="60"/>
  <c r="AY103" i="60" s="1"/>
  <c r="AD103" i="60"/>
  <c r="BG103" i="60" s="1"/>
  <c r="AE103" i="60"/>
  <c r="BH103" i="60" s="1"/>
  <c r="X102" i="60"/>
  <c r="BA102" i="60" s="1"/>
  <c r="AB102" i="60"/>
  <c r="BE102" i="60" s="1"/>
  <c r="AF102" i="60"/>
  <c r="BI102" i="60" s="1"/>
  <c r="Y102" i="60"/>
  <c r="BB102" i="60" s="1"/>
  <c r="AC102" i="60"/>
  <c r="BF102" i="60" s="1"/>
  <c r="V102" i="60"/>
  <c r="AY102" i="60" s="1"/>
  <c r="AD102" i="60"/>
  <c r="BG102" i="60" s="1"/>
  <c r="AE102" i="60"/>
  <c r="BH102" i="60" s="1"/>
  <c r="Z102" i="60"/>
  <c r="BC102" i="60" s="1"/>
  <c r="AA102" i="60"/>
  <c r="BD102" i="60" s="1"/>
  <c r="X113" i="60"/>
  <c r="BA113" i="60" s="1"/>
  <c r="AB113" i="60"/>
  <c r="BE113" i="60" s="1"/>
  <c r="AF113" i="60"/>
  <c r="BI113" i="60" s="1"/>
  <c r="Y113" i="60"/>
  <c r="BB113" i="60" s="1"/>
  <c r="AC113" i="60"/>
  <c r="BF113" i="60" s="1"/>
  <c r="Z113" i="60"/>
  <c r="BC113" i="60" s="1"/>
  <c r="AA113" i="60"/>
  <c r="BD113" i="60" s="1"/>
  <c r="V113" i="60"/>
  <c r="AY113" i="60" s="1"/>
  <c r="AD113" i="60"/>
  <c r="BG113" i="60" s="1"/>
  <c r="AE113" i="60"/>
  <c r="BH113" i="60" s="1"/>
  <c r="BY97" i="60" l="1"/>
  <c r="AH88" i="89"/>
  <c r="M97" i="96"/>
  <c r="BQ106" i="60"/>
  <c r="J97" i="96"/>
  <c r="M97" i="89"/>
  <c r="AG12" i="60"/>
  <c r="AV12" i="60"/>
  <c r="BI12" i="60"/>
  <c r="BW97" i="60"/>
  <c r="AB88" i="96"/>
  <c r="V88" i="96"/>
  <c r="BU97" i="60"/>
  <c r="AH88" i="96"/>
  <c r="AE88" i="96"/>
  <c r="AE88" i="89"/>
  <c r="BQ97" i="60"/>
  <c r="J88" i="96"/>
  <c r="S88" i="89"/>
  <c r="Y88" i="89"/>
  <c r="BT97" i="60"/>
  <c r="R88" i="89" s="1"/>
  <c r="Y88" i="96"/>
  <c r="AA81" i="89"/>
  <c r="AA81" i="96"/>
  <c r="BU113" i="60"/>
  <c r="V104" i="96"/>
  <c r="V104" i="89"/>
  <c r="AE80" i="89"/>
  <c r="BX89" i="60"/>
  <c r="AE80" i="96"/>
  <c r="BU96" i="60"/>
  <c r="V87" i="89"/>
  <c r="V87" i="96"/>
  <c r="AG97" i="96"/>
  <c r="AG97" i="89"/>
  <c r="BW109" i="60"/>
  <c r="AB100" i="89"/>
  <c r="AB100" i="96"/>
  <c r="BX105" i="60"/>
  <c r="AE96" i="96"/>
  <c r="AE96" i="89"/>
  <c r="M96" i="89"/>
  <c r="M96" i="96"/>
  <c r="BR105" i="60"/>
  <c r="AB83" i="89"/>
  <c r="AB83" i="96"/>
  <c r="BT92" i="60"/>
  <c r="S83" i="96"/>
  <c r="S83" i="89"/>
  <c r="M83" i="96"/>
  <c r="BR92" i="60"/>
  <c r="M83" i="89"/>
  <c r="U97" i="96"/>
  <c r="U97" i="89"/>
  <c r="BS112" i="60"/>
  <c r="P103" i="89"/>
  <c r="P103" i="96"/>
  <c r="D103" i="96"/>
  <c r="BO112" i="60"/>
  <c r="D103" i="89"/>
  <c r="BY112" i="60"/>
  <c r="AH103" i="96"/>
  <c r="AH103" i="89"/>
  <c r="BX95" i="60"/>
  <c r="AE86" i="89"/>
  <c r="AE86" i="96"/>
  <c r="BT95" i="60"/>
  <c r="S86" i="89"/>
  <c r="S86" i="96"/>
  <c r="M86" i="89"/>
  <c r="BR95" i="60"/>
  <c r="M86" i="96"/>
  <c r="BO107" i="60"/>
  <c r="D98" i="96"/>
  <c r="D98" i="89"/>
  <c r="Y98" i="89"/>
  <c r="BV107" i="60"/>
  <c r="Y98" i="96"/>
  <c r="BQ107" i="60"/>
  <c r="J98" i="89"/>
  <c r="J98" i="96"/>
  <c r="AE101" i="89"/>
  <c r="AE101" i="96"/>
  <c r="BX110" i="60"/>
  <c r="BU110" i="60"/>
  <c r="V101" i="89"/>
  <c r="V101" i="96"/>
  <c r="P95" i="89"/>
  <c r="P95" i="96"/>
  <c r="BS104" i="60"/>
  <c r="D95" i="96"/>
  <c r="BO104" i="60"/>
  <c r="D95" i="89"/>
  <c r="AH95" i="89"/>
  <c r="BY104" i="60"/>
  <c r="AH95" i="96"/>
  <c r="O88" i="96"/>
  <c r="O88" i="89"/>
  <c r="BW99" i="60"/>
  <c r="AB90" i="96"/>
  <c r="AB90" i="89"/>
  <c r="V90" i="89"/>
  <c r="V90" i="96"/>
  <c r="BU99" i="60"/>
  <c r="P99" i="89"/>
  <c r="BS108" i="60"/>
  <c r="P99" i="96"/>
  <c r="D99" i="96"/>
  <c r="D99" i="89"/>
  <c r="BO108" i="60"/>
  <c r="AH99" i="89"/>
  <c r="BY108" i="60"/>
  <c r="AH99" i="96"/>
  <c r="P92" i="96"/>
  <c r="BS101" i="60"/>
  <c r="P92" i="89"/>
  <c r="AH92" i="89"/>
  <c r="AH92" i="96"/>
  <c r="BY101" i="60"/>
  <c r="BX93" i="60"/>
  <c r="AE84" i="89"/>
  <c r="AE84" i="96"/>
  <c r="BT93" i="60"/>
  <c r="S84" i="89"/>
  <c r="S84" i="96"/>
  <c r="M84" i="89"/>
  <c r="BR93" i="60"/>
  <c r="M84" i="96"/>
  <c r="BQ91" i="60"/>
  <c r="J82" i="89"/>
  <c r="J82" i="96"/>
  <c r="P82" i="89"/>
  <c r="P82" i="96"/>
  <c r="BS91" i="60"/>
  <c r="M82" i="89"/>
  <c r="BR91" i="60"/>
  <c r="M82" i="96"/>
  <c r="P89" i="89"/>
  <c r="BS98" i="60"/>
  <c r="P89" i="96"/>
  <c r="D89" i="96"/>
  <c r="D89" i="89"/>
  <c r="BO98" i="60"/>
  <c r="AH89" i="89"/>
  <c r="AH89" i="96"/>
  <c r="BY98" i="60"/>
  <c r="AH93" i="89"/>
  <c r="BY102" i="60"/>
  <c r="AH93" i="96"/>
  <c r="V80" i="89"/>
  <c r="BU89" i="60"/>
  <c r="V80" i="96"/>
  <c r="O80" i="96"/>
  <c r="O80" i="89"/>
  <c r="V91" i="89"/>
  <c r="V91" i="96"/>
  <c r="BU100" i="60"/>
  <c r="P85" i="89"/>
  <c r="P85" i="96"/>
  <c r="BS94" i="60"/>
  <c r="BQ90" i="60"/>
  <c r="J81" i="89"/>
  <c r="J81" i="96"/>
  <c r="BS111" i="60"/>
  <c r="P102" i="89"/>
  <c r="P102" i="96"/>
  <c r="D104" i="96"/>
  <c r="BO113" i="60"/>
  <c r="D104" i="89"/>
  <c r="BX102" i="60"/>
  <c r="AE93" i="89"/>
  <c r="AE93" i="96"/>
  <c r="BW103" i="60"/>
  <c r="AB94" i="96"/>
  <c r="AB94" i="89"/>
  <c r="J91" i="89"/>
  <c r="J91" i="96"/>
  <c r="BQ100" i="60"/>
  <c r="J87" i="89"/>
  <c r="BQ96" i="60"/>
  <c r="J87" i="96"/>
  <c r="AE85" i="89"/>
  <c r="AE85" i="96"/>
  <c r="BX94" i="60"/>
  <c r="P81" i="89"/>
  <c r="BS90" i="60"/>
  <c r="P81" i="96"/>
  <c r="BO109" i="60"/>
  <c r="D100" i="89"/>
  <c r="D100" i="96"/>
  <c r="Y100" i="89"/>
  <c r="Y100" i="96"/>
  <c r="BV109" i="60"/>
  <c r="BQ109" i="60"/>
  <c r="J100" i="89"/>
  <c r="J100" i="96"/>
  <c r="BW111" i="60"/>
  <c r="AB102" i="96"/>
  <c r="AB102" i="89"/>
  <c r="BU111" i="60"/>
  <c r="V102" i="89"/>
  <c r="V102" i="96"/>
  <c r="BS105" i="60"/>
  <c r="P96" i="89"/>
  <c r="P96" i="96"/>
  <c r="AH96" i="96"/>
  <c r="BY105" i="60"/>
  <c r="AH96" i="89"/>
  <c r="BQ92" i="60"/>
  <c r="J83" i="89"/>
  <c r="J83" i="96"/>
  <c r="P83" i="89"/>
  <c r="P83" i="96"/>
  <c r="BS92" i="60"/>
  <c r="BW92" i="60"/>
  <c r="AD97" i="89"/>
  <c r="AD97" i="96"/>
  <c r="AE103" i="89"/>
  <c r="AE103" i="96"/>
  <c r="BX112" i="60"/>
  <c r="BU112" i="60"/>
  <c r="V103" i="89"/>
  <c r="V103" i="96"/>
  <c r="BS95" i="60"/>
  <c r="P86" i="89"/>
  <c r="P86" i="96"/>
  <c r="BY95" i="60"/>
  <c r="AH86" i="89"/>
  <c r="AH86" i="96"/>
  <c r="AE98" i="96"/>
  <c r="BX107" i="60"/>
  <c r="AE98" i="89"/>
  <c r="BT107" i="60"/>
  <c r="S98" i="89"/>
  <c r="S98" i="96"/>
  <c r="BR107" i="60"/>
  <c r="M98" i="89"/>
  <c r="M98" i="96"/>
  <c r="Y101" i="89"/>
  <c r="Y101" i="96"/>
  <c r="BV110" i="60"/>
  <c r="BQ110" i="60"/>
  <c r="J101" i="89"/>
  <c r="J101" i="96"/>
  <c r="AE95" i="89"/>
  <c r="AE95" i="96"/>
  <c r="BX104" i="60"/>
  <c r="BU104" i="60"/>
  <c r="V95" i="89"/>
  <c r="V95" i="96"/>
  <c r="BO99" i="60"/>
  <c r="D90" i="89"/>
  <c r="D90" i="96"/>
  <c r="Y90" i="89"/>
  <c r="BV99" i="60"/>
  <c r="Y90" i="96"/>
  <c r="BQ99" i="60"/>
  <c r="J90" i="89"/>
  <c r="J90" i="96"/>
  <c r="AE99" i="89"/>
  <c r="BX108" i="60"/>
  <c r="AE99" i="96"/>
  <c r="BU108" i="60"/>
  <c r="V99" i="89"/>
  <c r="V99" i="96"/>
  <c r="BW101" i="60"/>
  <c r="AB92" i="89"/>
  <c r="AB92" i="96"/>
  <c r="V92" i="89"/>
  <c r="V92" i="96"/>
  <c r="BU101" i="60"/>
  <c r="BS93" i="60"/>
  <c r="P84" i="89"/>
  <c r="P84" i="96"/>
  <c r="BY93" i="60"/>
  <c r="AH84" i="89"/>
  <c r="AH84" i="96"/>
  <c r="V82" i="89"/>
  <c r="V82" i="96"/>
  <c r="BU91" i="60"/>
  <c r="BX91" i="60"/>
  <c r="AE82" i="89"/>
  <c r="AE82" i="96"/>
  <c r="D82" i="96"/>
  <c r="D82" i="89"/>
  <c r="BO91" i="60"/>
  <c r="R97" i="89"/>
  <c r="R97" i="96"/>
  <c r="BX98" i="60"/>
  <c r="AE89" i="89"/>
  <c r="AE89" i="96"/>
  <c r="BU98" i="60"/>
  <c r="V89" i="89"/>
  <c r="V89" i="96"/>
  <c r="L88" i="96"/>
  <c r="L88" i="89"/>
  <c r="O97" i="96"/>
  <c r="O97" i="89"/>
  <c r="AG88" i="96"/>
  <c r="AG88" i="89"/>
  <c r="BW113" i="60"/>
  <c r="AB104" i="89"/>
  <c r="AB104" i="96"/>
  <c r="D93" i="96"/>
  <c r="BO102" i="60"/>
  <c r="D93" i="89"/>
  <c r="AH94" i="89"/>
  <c r="BY103" i="60"/>
  <c r="AH94" i="96"/>
  <c r="BX100" i="60"/>
  <c r="AE91" i="89"/>
  <c r="AE91" i="96"/>
  <c r="AH85" i="96"/>
  <c r="AH85" i="89"/>
  <c r="BY94" i="60"/>
  <c r="BV90" i="60"/>
  <c r="Y81" i="89"/>
  <c r="Y81" i="96"/>
  <c r="BU109" i="60"/>
  <c r="V100" i="89"/>
  <c r="V100" i="96"/>
  <c r="BY111" i="60"/>
  <c r="AH102" i="89"/>
  <c r="AH102" i="96"/>
  <c r="Y104" i="89"/>
  <c r="BV113" i="60"/>
  <c r="Y104" i="96"/>
  <c r="S80" i="89"/>
  <c r="S80" i="96"/>
  <c r="BT89" i="60"/>
  <c r="I97" i="89"/>
  <c r="I97" i="96"/>
  <c r="X88" i="96"/>
  <c r="X88" i="89"/>
  <c r="BX113" i="60"/>
  <c r="AE104" i="89"/>
  <c r="AE104" i="96"/>
  <c r="BR113" i="60"/>
  <c r="M104" i="89"/>
  <c r="M104" i="96"/>
  <c r="BO103" i="60"/>
  <c r="D94" i="96"/>
  <c r="D94" i="89"/>
  <c r="Y94" i="96"/>
  <c r="Y94" i="89"/>
  <c r="BV103" i="60"/>
  <c r="AH80" i="96"/>
  <c r="AH80" i="89"/>
  <c r="BY89" i="60"/>
  <c r="AB80" i="96"/>
  <c r="AB80" i="89"/>
  <c r="BW89" i="60"/>
  <c r="Y80" i="96"/>
  <c r="BV89" i="60"/>
  <c r="Y80" i="89"/>
  <c r="X97" i="89"/>
  <c r="X97" i="96"/>
  <c r="S91" i="96"/>
  <c r="BT100" i="60"/>
  <c r="S91" i="89"/>
  <c r="AB91" i="89"/>
  <c r="AB91" i="96"/>
  <c r="BW100" i="60"/>
  <c r="M91" i="96"/>
  <c r="M91" i="89"/>
  <c r="BR100" i="60"/>
  <c r="S87" i="96"/>
  <c r="S87" i="89"/>
  <c r="BT96" i="60"/>
  <c r="BW96" i="60"/>
  <c r="AB87" i="89"/>
  <c r="AB87" i="96"/>
  <c r="BR96" i="60"/>
  <c r="M87" i="96"/>
  <c r="M87" i="89"/>
  <c r="I88" i="89"/>
  <c r="I88" i="96"/>
  <c r="BV94" i="60"/>
  <c r="Y85" i="89"/>
  <c r="Y85" i="96"/>
  <c r="BQ94" i="60"/>
  <c r="J85" i="89"/>
  <c r="J85" i="96"/>
  <c r="AH81" i="89"/>
  <c r="AH81" i="96"/>
  <c r="BY90" i="60"/>
  <c r="BU90" i="60"/>
  <c r="V81" i="89"/>
  <c r="V81" i="96"/>
  <c r="D81" i="96"/>
  <c r="D81" i="89"/>
  <c r="BO90" i="60"/>
  <c r="BX109" i="60"/>
  <c r="AE100" i="96"/>
  <c r="AE100" i="89"/>
  <c r="BT109" i="60"/>
  <c r="S100" i="89"/>
  <c r="S100" i="96"/>
  <c r="M100" i="89"/>
  <c r="M100" i="96"/>
  <c r="BR109" i="60"/>
  <c r="D102" i="89"/>
  <c r="D102" i="96"/>
  <c r="BO111" i="60"/>
  <c r="Y102" i="89"/>
  <c r="BV111" i="60"/>
  <c r="Y102" i="96"/>
  <c r="BQ111" i="60"/>
  <c r="J102" i="89"/>
  <c r="J102" i="96"/>
  <c r="BW105" i="60"/>
  <c r="AB96" i="89"/>
  <c r="AB96" i="96"/>
  <c r="BU105" i="60"/>
  <c r="V96" i="89"/>
  <c r="V96" i="96"/>
  <c r="V83" i="89"/>
  <c r="V83" i="96"/>
  <c r="BU92" i="60"/>
  <c r="BO92" i="60"/>
  <c r="D83" i="89"/>
  <c r="D83" i="96"/>
  <c r="BV112" i="60"/>
  <c r="Y103" i="96"/>
  <c r="Y103" i="89"/>
  <c r="BQ112" i="60"/>
  <c r="J103" i="89"/>
  <c r="J103" i="96"/>
  <c r="BW95" i="60"/>
  <c r="AB86" i="96"/>
  <c r="AB86" i="89"/>
  <c r="BU95" i="60"/>
  <c r="V86" i="89"/>
  <c r="V86" i="96"/>
  <c r="U88" i="89"/>
  <c r="U88" i="96"/>
  <c r="AA88" i="96"/>
  <c r="AA88" i="89"/>
  <c r="BS107" i="60"/>
  <c r="P98" i="89"/>
  <c r="P98" i="96"/>
  <c r="BY107" i="60"/>
  <c r="AH98" i="89"/>
  <c r="AH98" i="96"/>
  <c r="BT110" i="60"/>
  <c r="S101" i="89"/>
  <c r="S101" i="96"/>
  <c r="BW110" i="60"/>
  <c r="AB101" i="96"/>
  <c r="AB101" i="89"/>
  <c r="M101" i="96"/>
  <c r="M101" i="89"/>
  <c r="BR110" i="60"/>
  <c r="BV104" i="60"/>
  <c r="Y95" i="89"/>
  <c r="Y95" i="96"/>
  <c r="J95" i="89"/>
  <c r="J95" i="96"/>
  <c r="BQ104" i="60"/>
  <c r="BX99" i="60"/>
  <c r="AE90" i="89"/>
  <c r="AE90" i="96"/>
  <c r="BT99" i="60"/>
  <c r="S90" i="89"/>
  <c r="S90" i="96"/>
  <c r="M90" i="96"/>
  <c r="BR99" i="60"/>
  <c r="M90" i="89"/>
  <c r="BV108" i="60"/>
  <c r="Y99" i="89"/>
  <c r="Y99" i="96"/>
  <c r="BQ108" i="60"/>
  <c r="J99" i="89"/>
  <c r="J99" i="96"/>
  <c r="BO101" i="60"/>
  <c r="D92" i="89"/>
  <c r="D92" i="96"/>
  <c r="Y92" i="96"/>
  <c r="BV101" i="60"/>
  <c r="Y92" i="89"/>
  <c r="BQ101" i="60"/>
  <c r="J92" i="89"/>
  <c r="J92" i="96"/>
  <c r="BW93" i="60"/>
  <c r="AB84" i="96"/>
  <c r="AB84" i="89"/>
  <c r="BU93" i="60"/>
  <c r="V84" i="89"/>
  <c r="V84" i="96"/>
  <c r="S82" i="89"/>
  <c r="S82" i="96"/>
  <c r="BT91" i="60"/>
  <c r="Y89" i="89"/>
  <c r="BV98" i="60"/>
  <c r="Y89" i="96"/>
  <c r="J89" i="89"/>
  <c r="J89" i="96"/>
  <c r="BQ98" i="60"/>
  <c r="P93" i="89"/>
  <c r="BS102" i="60"/>
  <c r="P93" i="96"/>
  <c r="BS103" i="60"/>
  <c r="P94" i="89"/>
  <c r="P94" i="96"/>
  <c r="D80" i="96"/>
  <c r="BO89" i="60"/>
  <c r="D80" i="89"/>
  <c r="AE87" i="89"/>
  <c r="AE87" i="96"/>
  <c r="BX96" i="60"/>
  <c r="BO94" i="60"/>
  <c r="D85" i="89"/>
  <c r="D85" i="96"/>
  <c r="AB81" i="89"/>
  <c r="AB81" i="96"/>
  <c r="BT105" i="60"/>
  <c r="S96" i="89"/>
  <c r="S96" i="96"/>
  <c r="BQ113" i="60"/>
  <c r="J104" i="96"/>
  <c r="J104" i="89"/>
  <c r="V93" i="89"/>
  <c r="V93" i="96"/>
  <c r="BU102" i="60"/>
  <c r="V94" i="89"/>
  <c r="BU103" i="60"/>
  <c r="V94" i="96"/>
  <c r="Y91" i="89"/>
  <c r="BV100" i="60"/>
  <c r="Y91" i="96"/>
  <c r="BV96" i="60"/>
  <c r="Y87" i="89"/>
  <c r="Y87" i="96"/>
  <c r="C88" i="96"/>
  <c r="C88" i="89"/>
  <c r="BU94" i="60"/>
  <c r="V85" i="89"/>
  <c r="V85" i="96"/>
  <c r="C97" i="89"/>
  <c r="C97" i="96"/>
  <c r="M81" i="96"/>
  <c r="M81" i="89"/>
  <c r="BR90" i="60"/>
  <c r="BT113" i="60"/>
  <c r="S104" i="96"/>
  <c r="S104" i="89"/>
  <c r="Y93" i="89"/>
  <c r="Y93" i="96"/>
  <c r="BV102" i="60"/>
  <c r="J93" i="89"/>
  <c r="J93" i="96"/>
  <c r="BQ102" i="60"/>
  <c r="BQ103" i="60"/>
  <c r="J94" i="89"/>
  <c r="J94" i="96"/>
  <c r="BS113" i="60"/>
  <c r="P104" i="89"/>
  <c r="P104" i="96"/>
  <c r="BY113" i="60"/>
  <c r="AH104" i="89"/>
  <c r="AH104" i="96"/>
  <c r="S93" i="96"/>
  <c r="BT102" i="60"/>
  <c r="S93" i="89"/>
  <c r="AB93" i="89"/>
  <c r="AB93" i="96"/>
  <c r="BW102" i="60"/>
  <c r="M93" i="96"/>
  <c r="BR102" i="60"/>
  <c r="M93" i="89"/>
  <c r="AE94" i="96"/>
  <c r="BX103" i="60"/>
  <c r="AE94" i="89"/>
  <c r="BT103" i="60"/>
  <c r="S94" i="89"/>
  <c r="S94" i="96"/>
  <c r="M94" i="96"/>
  <c r="BR103" i="60"/>
  <c r="M94" i="89"/>
  <c r="J80" i="89"/>
  <c r="BQ89" i="60"/>
  <c r="J80" i="96"/>
  <c r="P80" i="89"/>
  <c r="P80" i="96"/>
  <c r="M80" i="89"/>
  <c r="BR89" i="60"/>
  <c r="M80" i="96"/>
  <c r="P91" i="89"/>
  <c r="BS100" i="60"/>
  <c r="P91" i="96"/>
  <c r="BO100" i="60"/>
  <c r="D91" i="89"/>
  <c r="D91" i="96"/>
  <c r="AH91" i="89"/>
  <c r="AH91" i="96"/>
  <c r="BY100" i="60"/>
  <c r="P87" i="89"/>
  <c r="P87" i="96"/>
  <c r="BS96" i="60"/>
  <c r="D87" i="89"/>
  <c r="D87" i="96"/>
  <c r="BO96" i="60"/>
  <c r="AH87" i="89"/>
  <c r="BY96" i="60"/>
  <c r="AH87" i="96"/>
  <c r="S85" i="96"/>
  <c r="BT94" i="60"/>
  <c r="S85" i="89"/>
  <c r="AB85" i="89"/>
  <c r="AB85" i="96"/>
  <c r="M85" i="96"/>
  <c r="BR94" i="60"/>
  <c r="M85" i="89"/>
  <c r="BW94" i="60"/>
  <c r="BX90" i="60"/>
  <c r="AE81" i="89"/>
  <c r="AE81" i="96"/>
  <c r="BT90" i="60"/>
  <c r="S81" i="96"/>
  <c r="S81" i="89"/>
  <c r="BS109" i="60"/>
  <c r="P100" i="89"/>
  <c r="P100" i="96"/>
  <c r="AH100" i="96"/>
  <c r="BY109" i="60"/>
  <c r="AH100" i="89"/>
  <c r="BX111" i="60"/>
  <c r="AE102" i="89"/>
  <c r="AE102" i="96"/>
  <c r="BT111" i="60"/>
  <c r="S102" i="89"/>
  <c r="S102" i="96"/>
  <c r="M102" i="89"/>
  <c r="M102" i="96"/>
  <c r="BR111" i="60"/>
  <c r="BO105" i="60"/>
  <c r="D96" i="89"/>
  <c r="D96" i="96"/>
  <c r="Y96" i="89"/>
  <c r="Y96" i="96"/>
  <c r="BV105" i="60"/>
  <c r="BQ105" i="60"/>
  <c r="J96" i="89"/>
  <c r="J96" i="96"/>
  <c r="BX92" i="60"/>
  <c r="AE83" i="89"/>
  <c r="AE83" i="96"/>
  <c r="AH83" i="89"/>
  <c r="BY92" i="60"/>
  <c r="AH83" i="96"/>
  <c r="Y83" i="89"/>
  <c r="Y83" i="96"/>
  <c r="BV92" i="60"/>
  <c r="S103" i="89"/>
  <c r="S103" i="96"/>
  <c r="BT112" i="60"/>
  <c r="BW112" i="60"/>
  <c r="AB103" i="89"/>
  <c r="AB103" i="96"/>
  <c r="M103" i="89"/>
  <c r="BR112" i="60"/>
  <c r="M103" i="96"/>
  <c r="D86" i="96"/>
  <c r="BO95" i="60"/>
  <c r="D86" i="89"/>
  <c r="Y86" i="96"/>
  <c r="BV95" i="60"/>
  <c r="Y86" i="89"/>
  <c r="BQ95" i="60"/>
  <c r="J86" i="89"/>
  <c r="J86" i="96"/>
  <c r="BW107" i="60"/>
  <c r="AB98" i="96"/>
  <c r="AB98" i="89"/>
  <c r="BU107" i="60"/>
  <c r="V98" i="89"/>
  <c r="V98" i="96"/>
  <c r="P101" i="89"/>
  <c r="P101" i="96"/>
  <c r="BS110" i="60"/>
  <c r="BO110" i="60"/>
  <c r="D101" i="89"/>
  <c r="D101" i="96"/>
  <c r="BY110" i="60"/>
  <c r="AH101" i="89"/>
  <c r="AH101" i="96"/>
  <c r="BT104" i="60"/>
  <c r="S95" i="96"/>
  <c r="S95" i="89"/>
  <c r="AB95" i="96"/>
  <c r="AB95" i="89"/>
  <c r="BW104" i="60"/>
  <c r="M95" i="96"/>
  <c r="BR104" i="60"/>
  <c r="M95" i="89"/>
  <c r="BS99" i="60"/>
  <c r="P90" i="96"/>
  <c r="P90" i="89"/>
  <c r="BY99" i="60"/>
  <c r="AH90" i="89"/>
  <c r="AH90" i="96"/>
  <c r="S99" i="89"/>
  <c r="S99" i="96"/>
  <c r="BT108" i="60"/>
  <c r="BW108" i="60"/>
  <c r="AB99" i="96"/>
  <c r="AB99" i="89"/>
  <c r="BR108" i="60"/>
  <c r="M99" i="96"/>
  <c r="M99" i="89"/>
  <c r="BX101" i="60"/>
  <c r="AE92" i="89"/>
  <c r="AE92" i="96"/>
  <c r="BT101" i="60"/>
  <c r="S92" i="89"/>
  <c r="S92" i="96"/>
  <c r="BR101" i="60"/>
  <c r="M92" i="89"/>
  <c r="M92" i="96"/>
  <c r="D84" i="96"/>
  <c r="BO93" i="60"/>
  <c r="D84" i="89"/>
  <c r="Y84" i="96"/>
  <c r="BV93" i="60"/>
  <c r="Y84" i="89"/>
  <c r="BQ93" i="60"/>
  <c r="J84" i="89"/>
  <c r="J84" i="96"/>
  <c r="AH82" i="89"/>
  <c r="AH82" i="96"/>
  <c r="BY91" i="60"/>
  <c r="AB82" i="96"/>
  <c r="BW91" i="60"/>
  <c r="AB82" i="89"/>
  <c r="Y82" i="96"/>
  <c r="Y82" i="89"/>
  <c r="BV91" i="60"/>
  <c r="L97" i="96"/>
  <c r="L97" i="89"/>
  <c r="AA97" i="89"/>
  <c r="AA97" i="96"/>
  <c r="S89" i="96"/>
  <c r="BT98" i="60"/>
  <c r="S89" i="89"/>
  <c r="AB89" i="89"/>
  <c r="AB89" i="96"/>
  <c r="BW98" i="60"/>
  <c r="M89" i="96"/>
  <c r="BR98" i="60"/>
  <c r="M89" i="89"/>
  <c r="AD88" i="89"/>
  <c r="AD88" i="96"/>
  <c r="L5" i="86"/>
  <c r="R88" i="96" l="1"/>
  <c r="AW12" i="60"/>
  <c r="BJ12" i="60"/>
  <c r="AG112" i="60"/>
  <c r="BJ112" i="60" s="1"/>
  <c r="AG102" i="60"/>
  <c r="BJ102" i="60" s="1"/>
  <c r="AG95" i="60"/>
  <c r="BJ95" i="60" s="1"/>
  <c r="AG90" i="60"/>
  <c r="BJ90" i="60" s="1"/>
  <c r="AG103" i="60"/>
  <c r="BJ103" i="60" s="1"/>
  <c r="AG97" i="60"/>
  <c r="BJ97" i="60" s="1"/>
  <c r="AG99" i="60"/>
  <c r="BJ99" i="60" s="1"/>
  <c r="AG107" i="60"/>
  <c r="BJ107" i="60" s="1"/>
  <c r="AG91" i="60"/>
  <c r="BJ91" i="60" s="1"/>
  <c r="AG108" i="60"/>
  <c r="BJ108" i="60" s="1"/>
  <c r="AG110" i="60"/>
  <c r="BJ110" i="60" s="1"/>
  <c r="AG101" i="60"/>
  <c r="BJ101" i="60" s="1"/>
  <c r="AG104" i="60"/>
  <c r="BJ104" i="60" s="1"/>
  <c r="AG93" i="60"/>
  <c r="BJ93" i="60" s="1"/>
  <c r="AG109" i="60"/>
  <c r="BJ109" i="60" s="1"/>
  <c r="AG106" i="60"/>
  <c r="BJ106" i="60" s="1"/>
  <c r="AG111" i="60"/>
  <c r="BJ111" i="60" s="1"/>
  <c r="AG94" i="60"/>
  <c r="BJ94" i="60" s="1"/>
  <c r="AG105" i="60"/>
  <c r="BJ105" i="60" s="1"/>
  <c r="AG100" i="60"/>
  <c r="BJ100" i="60" s="1"/>
  <c r="AG98" i="60"/>
  <c r="BJ98" i="60" s="1"/>
  <c r="AG92" i="60"/>
  <c r="BJ92" i="60" s="1"/>
  <c r="AG96" i="60"/>
  <c r="BJ96" i="60" s="1"/>
  <c r="AG89" i="60"/>
  <c r="BJ89" i="60" s="1"/>
  <c r="AG113" i="60"/>
  <c r="BJ113" i="60" s="1"/>
  <c r="AA89" i="96"/>
  <c r="AA89" i="89"/>
  <c r="AG82" i="96"/>
  <c r="AG82" i="89"/>
  <c r="AA82" i="89"/>
  <c r="AA82" i="96"/>
  <c r="X84" i="89"/>
  <c r="X84" i="96"/>
  <c r="L92" i="89"/>
  <c r="L92" i="96"/>
  <c r="N92" i="96" s="1"/>
  <c r="AA99" i="89"/>
  <c r="AA99" i="96"/>
  <c r="AA95" i="89"/>
  <c r="AA95" i="96"/>
  <c r="AG101" i="89"/>
  <c r="AG101" i="96"/>
  <c r="AI101" i="96" s="1"/>
  <c r="O101" i="96"/>
  <c r="O101" i="89"/>
  <c r="X83" i="89"/>
  <c r="X83" i="96"/>
  <c r="AG83" i="96"/>
  <c r="AG83" i="89"/>
  <c r="AD83" i="89"/>
  <c r="AD83" i="96"/>
  <c r="X96" i="89"/>
  <c r="X96" i="96"/>
  <c r="R102" i="89"/>
  <c r="R102" i="96"/>
  <c r="L85" i="89"/>
  <c r="L85" i="96"/>
  <c r="AG87" i="96"/>
  <c r="AG87" i="89"/>
  <c r="AG91" i="89"/>
  <c r="AG91" i="96"/>
  <c r="AI91" i="96" s="1"/>
  <c r="L80" i="89"/>
  <c r="L80" i="96"/>
  <c r="AA93" i="89"/>
  <c r="AA93" i="96"/>
  <c r="AC93" i="96" s="1"/>
  <c r="R93" i="96"/>
  <c r="R93" i="89"/>
  <c r="AG104" i="89"/>
  <c r="AG104" i="96"/>
  <c r="X87" i="89"/>
  <c r="X87" i="96"/>
  <c r="U94" i="89"/>
  <c r="U94" i="96"/>
  <c r="O93" i="89"/>
  <c r="O93" i="96"/>
  <c r="Q93" i="96" s="1"/>
  <c r="R82" i="96"/>
  <c r="R82" i="89"/>
  <c r="X95" i="89"/>
  <c r="X95" i="96"/>
  <c r="AG98" i="89"/>
  <c r="AG98" i="96"/>
  <c r="X103" i="89"/>
  <c r="X103" i="96"/>
  <c r="Z103" i="96" s="1"/>
  <c r="AA96" i="96"/>
  <c r="AA96" i="89"/>
  <c r="U81" i="89"/>
  <c r="U81" i="96"/>
  <c r="AA87" i="96"/>
  <c r="AA87" i="89"/>
  <c r="L91" i="89"/>
  <c r="L91" i="96"/>
  <c r="N91" i="96" s="1"/>
  <c r="X80" i="89"/>
  <c r="X80" i="96"/>
  <c r="X94" i="89"/>
  <c r="X94" i="96"/>
  <c r="X104" i="89"/>
  <c r="X104" i="96"/>
  <c r="AG102" i="96"/>
  <c r="AI102" i="96" s="1"/>
  <c r="AG102" i="89"/>
  <c r="C93" i="89"/>
  <c r="C93" i="96"/>
  <c r="E93" i="96" s="1"/>
  <c r="AA104" i="89"/>
  <c r="AA104" i="96"/>
  <c r="C82" i="96"/>
  <c r="C82" i="89"/>
  <c r="U99" i="89"/>
  <c r="U99" i="96"/>
  <c r="X101" i="89"/>
  <c r="X101" i="96"/>
  <c r="Z101" i="96" s="1"/>
  <c r="U103" i="89"/>
  <c r="U103" i="96"/>
  <c r="W103" i="96" s="1"/>
  <c r="AA83" i="96"/>
  <c r="AA83" i="89"/>
  <c r="AD93" i="89"/>
  <c r="AD93" i="96"/>
  <c r="AF93" i="96" s="1"/>
  <c r="AG89" i="96"/>
  <c r="AG89" i="89"/>
  <c r="O82" i="89"/>
  <c r="O82" i="96"/>
  <c r="AD84" i="89"/>
  <c r="AD84" i="96"/>
  <c r="U101" i="89"/>
  <c r="U101" i="96"/>
  <c r="W101" i="96" s="1"/>
  <c r="I98" i="89"/>
  <c r="I98" i="96"/>
  <c r="AG103" i="89"/>
  <c r="AG103" i="96"/>
  <c r="AD96" i="89"/>
  <c r="AD96" i="96"/>
  <c r="AF96" i="96" s="1"/>
  <c r="AD80" i="89"/>
  <c r="AD80" i="96"/>
  <c r="R99" i="89"/>
  <c r="R99" i="96"/>
  <c r="T99" i="96" s="1"/>
  <c r="C96" i="96"/>
  <c r="C96" i="89"/>
  <c r="AG100" i="89"/>
  <c r="AG100" i="96"/>
  <c r="AI100" i="96" s="1"/>
  <c r="O100" i="96"/>
  <c r="Q100" i="96" s="1"/>
  <c r="O100" i="89"/>
  <c r="AD81" i="89"/>
  <c r="AD81" i="96"/>
  <c r="R85" i="89"/>
  <c r="R85" i="96"/>
  <c r="O87" i="89"/>
  <c r="O87" i="96"/>
  <c r="C91" i="89"/>
  <c r="C91" i="96"/>
  <c r="I80" i="96"/>
  <c r="I80" i="89"/>
  <c r="L94" i="96"/>
  <c r="L94" i="89"/>
  <c r="R94" i="96"/>
  <c r="T94" i="96" s="1"/>
  <c r="R94" i="89"/>
  <c r="I94" i="89"/>
  <c r="I94" i="96"/>
  <c r="X93" i="89"/>
  <c r="X93" i="96"/>
  <c r="Z93" i="96" s="1"/>
  <c r="C85" i="89"/>
  <c r="C85" i="96"/>
  <c r="U84" i="89"/>
  <c r="U84" i="96"/>
  <c r="I92" i="96"/>
  <c r="I92" i="89"/>
  <c r="X99" i="89"/>
  <c r="X99" i="96"/>
  <c r="Z99" i="96" s="1"/>
  <c r="L101" i="89"/>
  <c r="L101" i="96"/>
  <c r="R101" i="96"/>
  <c r="R101" i="89"/>
  <c r="U86" i="96"/>
  <c r="U86" i="89"/>
  <c r="I103" i="96"/>
  <c r="I103" i="89"/>
  <c r="X102" i="96"/>
  <c r="Z102" i="96" s="1"/>
  <c r="X102" i="89"/>
  <c r="AG81" i="96"/>
  <c r="AG81" i="89"/>
  <c r="X85" i="89"/>
  <c r="X85" i="96"/>
  <c r="L87" i="96"/>
  <c r="L87" i="89"/>
  <c r="R87" i="89"/>
  <c r="R87" i="96"/>
  <c r="AG80" i="96"/>
  <c r="AG80" i="89"/>
  <c r="C94" i="89"/>
  <c r="C94" i="96"/>
  <c r="E94" i="96" s="1"/>
  <c r="AG94" i="89"/>
  <c r="AG94" i="96"/>
  <c r="AI94" i="96" s="1"/>
  <c r="U89" i="89"/>
  <c r="U89" i="96"/>
  <c r="AD82" i="96"/>
  <c r="AD82" i="89"/>
  <c r="AA92" i="89"/>
  <c r="AA92" i="96"/>
  <c r="AC92" i="96" s="1"/>
  <c r="AD99" i="96"/>
  <c r="AD99" i="89"/>
  <c r="I90" i="89"/>
  <c r="I90" i="96"/>
  <c r="K90" i="96" s="1"/>
  <c r="R98" i="89"/>
  <c r="R98" i="96"/>
  <c r="T98" i="96" s="1"/>
  <c r="O83" i="89"/>
  <c r="O83" i="96"/>
  <c r="I83" i="89"/>
  <c r="I83" i="96"/>
  <c r="U102" i="89"/>
  <c r="U102" i="96"/>
  <c r="W102" i="96" s="1"/>
  <c r="I100" i="89"/>
  <c r="I100" i="96"/>
  <c r="K100" i="96" s="1"/>
  <c r="O81" i="96"/>
  <c r="O81" i="89"/>
  <c r="I91" i="96"/>
  <c r="I91" i="89"/>
  <c r="AA94" i="96"/>
  <c r="AC94" i="96" s="1"/>
  <c r="AA94" i="89"/>
  <c r="I81" i="89"/>
  <c r="I81" i="96"/>
  <c r="U91" i="89"/>
  <c r="U91" i="96"/>
  <c r="W91" i="96" s="1"/>
  <c r="I82" i="96"/>
  <c r="I82" i="89"/>
  <c r="L84" i="89"/>
  <c r="L84" i="96"/>
  <c r="R84" i="96"/>
  <c r="R84" i="89"/>
  <c r="AG92" i="89"/>
  <c r="AG92" i="96"/>
  <c r="AI92" i="96" s="1"/>
  <c r="O92" i="89"/>
  <c r="O92" i="96"/>
  <c r="C99" i="89"/>
  <c r="C99" i="96"/>
  <c r="E99" i="96" s="1"/>
  <c r="O99" i="89"/>
  <c r="O99" i="96"/>
  <c r="Q99" i="96" s="1"/>
  <c r="C95" i="96"/>
  <c r="E95" i="96" s="1"/>
  <c r="C95" i="89"/>
  <c r="AD86" i="89"/>
  <c r="AD86" i="96"/>
  <c r="R89" i="89"/>
  <c r="R89" i="96"/>
  <c r="L99" i="89"/>
  <c r="L99" i="96"/>
  <c r="N99" i="96" s="1"/>
  <c r="O90" i="89"/>
  <c r="O90" i="96"/>
  <c r="Q90" i="96" s="1"/>
  <c r="U98" i="89"/>
  <c r="U98" i="96"/>
  <c r="I84" i="89"/>
  <c r="I84" i="96"/>
  <c r="AD92" i="96"/>
  <c r="AF92" i="96" s="1"/>
  <c r="AD92" i="89"/>
  <c r="AG90" i="89"/>
  <c r="AG90" i="96"/>
  <c r="AI90" i="96" s="1"/>
  <c r="L95" i="89"/>
  <c r="L95" i="96"/>
  <c r="N95" i="96" s="1"/>
  <c r="AA98" i="89"/>
  <c r="AA98" i="96"/>
  <c r="AC98" i="96" s="1"/>
  <c r="C86" i="96"/>
  <c r="C86" i="89"/>
  <c r="L103" i="89"/>
  <c r="L103" i="96"/>
  <c r="N103" i="96" s="1"/>
  <c r="AA103" i="89"/>
  <c r="AA103" i="96"/>
  <c r="AC103" i="96" s="1"/>
  <c r="R81" i="96"/>
  <c r="R81" i="89"/>
  <c r="AA85" i="89"/>
  <c r="AA85" i="96"/>
  <c r="C87" i="89"/>
  <c r="C87" i="96"/>
  <c r="L93" i="96"/>
  <c r="L93" i="89"/>
  <c r="I93" i="89"/>
  <c r="I93" i="96"/>
  <c r="K93" i="96" s="1"/>
  <c r="L81" i="89"/>
  <c r="L81" i="96"/>
  <c r="U85" i="96"/>
  <c r="U85" i="89"/>
  <c r="X91" i="89"/>
  <c r="X91" i="96"/>
  <c r="Z91" i="96" s="1"/>
  <c r="U93" i="96"/>
  <c r="W93" i="96" s="1"/>
  <c r="U93" i="89"/>
  <c r="R96" i="89"/>
  <c r="R96" i="96"/>
  <c r="AD87" i="96"/>
  <c r="AD87" i="89"/>
  <c r="C80" i="96"/>
  <c r="C80" i="89"/>
  <c r="O94" i="89"/>
  <c r="O94" i="96"/>
  <c r="Q94" i="96" s="1"/>
  <c r="I89" i="89"/>
  <c r="I89" i="96"/>
  <c r="X89" i="89"/>
  <c r="X89" i="96"/>
  <c r="AA84" i="89"/>
  <c r="AA84" i="96"/>
  <c r="I99" i="96"/>
  <c r="K99" i="96" s="1"/>
  <c r="I99" i="89"/>
  <c r="AD90" i="89"/>
  <c r="AD90" i="96"/>
  <c r="AA101" i="89"/>
  <c r="AA101" i="96"/>
  <c r="AC101" i="96" s="1"/>
  <c r="AA86" i="89"/>
  <c r="AA86" i="96"/>
  <c r="C83" i="96"/>
  <c r="C83" i="89"/>
  <c r="L100" i="96"/>
  <c r="L100" i="89"/>
  <c r="AD100" i="89"/>
  <c r="AD100" i="96"/>
  <c r="AF100" i="96" s="1"/>
  <c r="I85" i="89"/>
  <c r="I85" i="96"/>
  <c r="AA80" i="89"/>
  <c r="AA80" i="96"/>
  <c r="AD104" i="96"/>
  <c r="AD104" i="89"/>
  <c r="X81" i="89"/>
  <c r="X81" i="96"/>
  <c r="U82" i="96"/>
  <c r="U82" i="89"/>
  <c r="O84" i="96"/>
  <c r="O84" i="89"/>
  <c r="U92" i="96"/>
  <c r="W92" i="96" s="1"/>
  <c r="U92" i="89"/>
  <c r="U95" i="89"/>
  <c r="U95" i="96"/>
  <c r="W95" i="96" s="1"/>
  <c r="AD95" i="96"/>
  <c r="AD95" i="89"/>
  <c r="L98" i="89"/>
  <c r="L98" i="96"/>
  <c r="N98" i="96" s="1"/>
  <c r="O86" i="89"/>
  <c r="O86" i="96"/>
  <c r="AA102" i="89"/>
  <c r="AA102" i="96"/>
  <c r="AC102" i="96" s="1"/>
  <c r="X100" i="96"/>
  <c r="Z100" i="96" s="1"/>
  <c r="X100" i="89"/>
  <c r="C104" i="89"/>
  <c r="C104" i="96"/>
  <c r="E104" i="96" s="1"/>
  <c r="O102" i="89"/>
  <c r="O102" i="96"/>
  <c r="O85" i="96"/>
  <c r="O85" i="89"/>
  <c r="AG93" i="96"/>
  <c r="AI93" i="96" s="1"/>
  <c r="AG93" i="89"/>
  <c r="L82" i="89"/>
  <c r="L82" i="96"/>
  <c r="AA90" i="89"/>
  <c r="AA90" i="96"/>
  <c r="AC90" i="96" s="1"/>
  <c r="AG95" i="89"/>
  <c r="AG95" i="96"/>
  <c r="AI95" i="96" s="1"/>
  <c r="X98" i="96"/>
  <c r="Z98" i="96" s="1"/>
  <c r="X98" i="89"/>
  <c r="C98" i="96"/>
  <c r="C98" i="89"/>
  <c r="L86" i="96"/>
  <c r="L86" i="89"/>
  <c r="R86" i="89"/>
  <c r="R86" i="96"/>
  <c r="C103" i="96"/>
  <c r="E103" i="96" s="1"/>
  <c r="C103" i="89"/>
  <c r="O103" i="89"/>
  <c r="O103" i="96"/>
  <c r="Q103" i="96" s="1"/>
  <c r="L83" i="89"/>
  <c r="L83" i="96"/>
  <c r="R83" i="89"/>
  <c r="R83" i="96"/>
  <c r="AA100" i="96"/>
  <c r="AC100" i="96" s="1"/>
  <c r="AA100" i="89"/>
  <c r="R95" i="89"/>
  <c r="R95" i="96"/>
  <c r="T95" i="96" s="1"/>
  <c r="I86" i="96"/>
  <c r="I86" i="89"/>
  <c r="L89" i="89"/>
  <c r="L89" i="96"/>
  <c r="X82" i="96"/>
  <c r="X82" i="89"/>
  <c r="C84" i="96"/>
  <c r="C84" i="89"/>
  <c r="R92" i="96"/>
  <c r="T92" i="96" s="1"/>
  <c r="R92" i="89"/>
  <c r="C101" i="96"/>
  <c r="C101" i="89"/>
  <c r="X86" i="89"/>
  <c r="X86" i="96"/>
  <c r="R103" i="96"/>
  <c r="T103" i="96" s="1"/>
  <c r="R103" i="89"/>
  <c r="I96" i="89"/>
  <c r="I96" i="96"/>
  <c r="K96" i="96" s="1"/>
  <c r="L102" i="96"/>
  <c r="L102" i="89"/>
  <c r="AD102" i="89"/>
  <c r="AD102" i="96"/>
  <c r="AF102" i="96" s="1"/>
  <c r="O91" i="89"/>
  <c r="O91" i="96"/>
  <c r="Q91" i="96" s="1"/>
  <c r="AD94" i="89"/>
  <c r="AD94" i="96"/>
  <c r="AF94" i="96" s="1"/>
  <c r="O104" i="89"/>
  <c r="O104" i="96"/>
  <c r="Q104" i="96" s="1"/>
  <c r="R104" i="96"/>
  <c r="T104" i="96" s="1"/>
  <c r="R104" i="89"/>
  <c r="I104" i="89"/>
  <c r="I104" i="96"/>
  <c r="K104" i="96" s="1"/>
  <c r="X92" i="96"/>
  <c r="Z92" i="96" s="1"/>
  <c r="X92" i="89"/>
  <c r="C92" i="96"/>
  <c r="E92" i="96" s="1"/>
  <c r="C92" i="89"/>
  <c r="L90" i="89"/>
  <c r="L90" i="96"/>
  <c r="N90" i="96" s="1"/>
  <c r="R90" i="89"/>
  <c r="R90" i="96"/>
  <c r="T90" i="96" s="1"/>
  <c r="I95" i="89"/>
  <c r="I95" i="96"/>
  <c r="K95" i="96" s="1"/>
  <c r="O98" i="96"/>
  <c r="Q98" i="96" s="1"/>
  <c r="O98" i="89"/>
  <c r="U83" i="96"/>
  <c r="U83" i="89"/>
  <c r="U96" i="89"/>
  <c r="U96" i="96"/>
  <c r="W96" i="96" s="1"/>
  <c r="I102" i="89"/>
  <c r="I102" i="96"/>
  <c r="K102" i="96" s="1"/>
  <c r="C102" i="96"/>
  <c r="E102" i="96" s="1"/>
  <c r="C102" i="89"/>
  <c r="R100" i="96"/>
  <c r="T100" i="96" s="1"/>
  <c r="R100" i="89"/>
  <c r="C81" i="89"/>
  <c r="C81" i="96"/>
  <c r="AA91" i="89"/>
  <c r="AA91" i="96"/>
  <c r="R91" i="96"/>
  <c r="T91" i="96" s="1"/>
  <c r="R91" i="89"/>
  <c r="L104" i="96"/>
  <c r="N104" i="96" s="1"/>
  <c r="L104" i="89"/>
  <c r="R80" i="96"/>
  <c r="R80" i="89"/>
  <c r="U100" i="89"/>
  <c r="U100" i="96"/>
  <c r="W100" i="96" s="1"/>
  <c r="AG85" i="89"/>
  <c r="AG85" i="96"/>
  <c r="AD91" i="89"/>
  <c r="AD91" i="96"/>
  <c r="AD89" i="89"/>
  <c r="AD89" i="96"/>
  <c r="AG84" i="89"/>
  <c r="AG84" i="96"/>
  <c r="X90" i="89"/>
  <c r="X90" i="96"/>
  <c r="Z90" i="96" s="1"/>
  <c r="C90" i="89"/>
  <c r="C90" i="96"/>
  <c r="E90" i="96" s="1"/>
  <c r="I101" i="89"/>
  <c r="I101" i="96"/>
  <c r="K101" i="96" s="1"/>
  <c r="AD98" i="96"/>
  <c r="AF98" i="96" s="1"/>
  <c r="AD98" i="89"/>
  <c r="AG86" i="89"/>
  <c r="AG86" i="96"/>
  <c r="AD103" i="89"/>
  <c r="AD103" i="96"/>
  <c r="AF103" i="96" s="1"/>
  <c r="AG96" i="96"/>
  <c r="AI96" i="96" s="1"/>
  <c r="AG96" i="89"/>
  <c r="O96" i="89"/>
  <c r="O96" i="96"/>
  <c r="Q96" i="96" s="1"/>
  <c r="C100" i="96"/>
  <c r="E100" i="96" s="1"/>
  <c r="C100" i="89"/>
  <c r="AD85" i="89"/>
  <c r="AD85" i="96"/>
  <c r="I87" i="96"/>
  <c r="I87" i="89"/>
  <c r="U80" i="89"/>
  <c r="U80" i="96"/>
  <c r="C89" i="96"/>
  <c r="C89" i="89"/>
  <c r="O89" i="89"/>
  <c r="O89" i="96"/>
  <c r="AG99" i="89"/>
  <c r="AG99" i="96"/>
  <c r="AI99" i="96" s="1"/>
  <c r="U90" i="89"/>
  <c r="U90" i="96"/>
  <c r="W90" i="96" s="1"/>
  <c r="O95" i="89"/>
  <c r="O95" i="96"/>
  <c r="Q95" i="96" s="1"/>
  <c r="AD101" i="89"/>
  <c r="AD101" i="96"/>
  <c r="AF101" i="96" s="1"/>
  <c r="L96" i="96"/>
  <c r="N96" i="96" s="1"/>
  <c r="L96" i="89"/>
  <c r="U87" i="96"/>
  <c r="U87" i="89"/>
  <c r="U104" i="96"/>
  <c r="U104" i="89"/>
  <c r="W98" i="96"/>
  <c r="Z96" i="96"/>
  <c r="Z95" i="96"/>
  <c r="Z94" i="96"/>
  <c r="W104" i="96"/>
  <c r="Z104" i="96"/>
  <c r="W99" i="96"/>
  <c r="AF97" i="96"/>
  <c r="AF91" i="96"/>
  <c r="E101" i="96"/>
  <c r="AC97" i="96"/>
  <c r="AC91" i="96"/>
  <c r="AC104" i="96"/>
  <c r="N101" i="96"/>
  <c r="W94" i="96"/>
  <c r="T96" i="96"/>
  <c r="Z97" i="96"/>
  <c r="AF95" i="96"/>
  <c r="AF90" i="96"/>
  <c r="AI98" i="96"/>
  <c r="Q101" i="96"/>
  <c r="Q92" i="96"/>
  <c r="E96" i="96"/>
  <c r="K92" i="96"/>
  <c r="K91" i="96"/>
  <c r="T102" i="96"/>
  <c r="W97" i="96"/>
  <c r="AI104" i="96"/>
  <c r="AC95" i="96"/>
  <c r="E98" i="96"/>
  <c r="AC96" i="96"/>
  <c r="Q97" i="96"/>
  <c r="E97" i="96"/>
  <c r="E91" i="96"/>
  <c r="AC99" i="96"/>
  <c r="N93" i="96"/>
  <c r="N102" i="96"/>
  <c r="K97" i="96"/>
  <c r="N97" i="96"/>
  <c r="T101" i="96"/>
  <c r="T93" i="96"/>
  <c r="T97" i="96"/>
  <c r="AI97" i="96"/>
  <c r="AF104" i="96"/>
  <c r="AF99" i="96"/>
  <c r="AI103" i="96"/>
  <c r="K94" i="96"/>
  <c r="Q102" i="96"/>
  <c r="K103" i="96"/>
  <c r="K98" i="96"/>
  <c r="N94" i="96"/>
  <c r="N100" i="96"/>
  <c r="P5" i="86"/>
  <c r="AK89" i="89" l="1"/>
  <c r="AK89" i="96"/>
  <c r="BZ98" i="60"/>
  <c r="BZ91" i="60"/>
  <c r="AK82" i="89"/>
  <c r="AK82" i="96"/>
  <c r="BZ105" i="60"/>
  <c r="AK96" i="96"/>
  <c r="AK96" i="89"/>
  <c r="AK90" i="89"/>
  <c r="AK90" i="96"/>
  <c r="BZ99" i="60"/>
  <c r="BZ100" i="60"/>
  <c r="AK91" i="96"/>
  <c r="AK91" i="89"/>
  <c r="BZ94" i="60"/>
  <c r="AK85" i="89"/>
  <c r="AK85" i="96"/>
  <c r="BZ97" i="60"/>
  <c r="AK88" i="89"/>
  <c r="AK88" i="96"/>
  <c r="BZ107" i="60"/>
  <c r="AK98" i="89"/>
  <c r="AK98" i="96"/>
  <c r="BZ111" i="60"/>
  <c r="AK102" i="89"/>
  <c r="AK102" i="96"/>
  <c r="AK94" i="89"/>
  <c r="AK94" i="96"/>
  <c r="BZ103" i="60"/>
  <c r="BZ106" i="60"/>
  <c r="AK97" i="96"/>
  <c r="AK97" i="89"/>
  <c r="BZ90" i="60"/>
  <c r="AK81" i="89"/>
  <c r="AK81" i="96"/>
  <c r="BZ109" i="60"/>
  <c r="AK100" i="96"/>
  <c r="AK100" i="89"/>
  <c r="BZ95" i="60"/>
  <c r="AK86" i="89"/>
  <c r="AK86" i="96"/>
  <c r="BZ93" i="60"/>
  <c r="AK84" i="89"/>
  <c r="AK84" i="96"/>
  <c r="AK93" i="96"/>
  <c r="BZ102" i="60"/>
  <c r="AK93" i="89"/>
  <c r="BZ113" i="60"/>
  <c r="AK104" i="89"/>
  <c r="AK104" i="96"/>
  <c r="BZ104" i="60"/>
  <c r="AK95" i="89"/>
  <c r="AK95" i="96"/>
  <c r="AK103" i="89"/>
  <c r="AK103" i="96"/>
  <c r="BZ112" i="60"/>
  <c r="AK80" i="89"/>
  <c r="AK80" i="96"/>
  <c r="BZ89" i="60"/>
  <c r="AK92" i="96"/>
  <c r="AK92" i="89"/>
  <c r="BZ101" i="60"/>
  <c r="BZ96" i="60"/>
  <c r="AK87" i="89"/>
  <c r="AK87" i="96"/>
  <c r="AK101" i="96"/>
  <c r="AK101" i="89"/>
  <c r="BZ110" i="60"/>
  <c r="AK83" i="89"/>
  <c r="BZ92" i="60"/>
  <c r="AK83" i="96"/>
  <c r="BZ108" i="60"/>
  <c r="AK99" i="89"/>
  <c r="AK99" i="96"/>
  <c r="L5" i="60"/>
  <c r="L4" i="100"/>
  <c r="I6" i="86"/>
  <c r="AJ1" i="96"/>
  <c r="AJ1" i="89"/>
  <c r="AJ80" i="96" l="1"/>
  <c r="AJ80" i="89"/>
  <c r="AJ90" i="96"/>
  <c r="AL90" i="96" s="1"/>
  <c r="AJ90" i="89"/>
  <c r="AJ81" i="96"/>
  <c r="AJ81" i="89"/>
  <c r="AJ103" i="89"/>
  <c r="AJ103" i="96"/>
  <c r="AL103" i="96" s="1"/>
  <c r="AJ98" i="96"/>
  <c r="AL98" i="96" s="1"/>
  <c r="AJ98" i="89"/>
  <c r="AJ96" i="89"/>
  <c r="AJ96" i="96"/>
  <c r="AL96" i="96" s="1"/>
  <c r="AJ93" i="96"/>
  <c r="AL93" i="96" s="1"/>
  <c r="AJ93" i="89"/>
  <c r="AJ88" i="96"/>
  <c r="AJ88" i="89"/>
  <c r="AJ94" i="89"/>
  <c r="AJ94" i="96"/>
  <c r="AL94" i="96" s="1"/>
  <c r="AJ101" i="89"/>
  <c r="AJ101" i="96"/>
  <c r="AL101" i="96" s="1"/>
  <c r="AJ86" i="89"/>
  <c r="AJ86" i="96"/>
  <c r="AJ85" i="89"/>
  <c r="AJ85" i="96"/>
  <c r="AJ82" i="89"/>
  <c r="AJ82" i="96"/>
  <c r="AJ87" i="96"/>
  <c r="AJ87" i="89"/>
  <c r="AJ92" i="89"/>
  <c r="AJ92" i="96"/>
  <c r="AL92" i="96" s="1"/>
  <c r="AJ89" i="89"/>
  <c r="AJ89" i="96"/>
  <c r="AJ97" i="89"/>
  <c r="AJ97" i="96"/>
  <c r="AL97" i="96" s="1"/>
  <c r="AJ95" i="89"/>
  <c r="AJ95" i="96"/>
  <c r="AL95" i="96" s="1"/>
  <c r="AJ83" i="89"/>
  <c r="AJ83" i="96"/>
  <c r="AJ84" i="89"/>
  <c r="AJ84" i="96"/>
  <c r="AJ99" i="96"/>
  <c r="AL99" i="96" s="1"/>
  <c r="AJ99" i="89"/>
  <c r="AJ104" i="96"/>
  <c r="AL104" i="96" s="1"/>
  <c r="AJ104" i="89"/>
  <c r="AJ100" i="89"/>
  <c r="AJ100" i="96"/>
  <c r="AL100" i="96" s="1"/>
  <c r="AJ102" i="89"/>
  <c r="AJ102" i="96"/>
  <c r="AL102" i="96" s="1"/>
  <c r="AJ91" i="96"/>
  <c r="AL91" i="96" s="1"/>
  <c r="AJ91" i="89"/>
  <c r="AO4" i="60"/>
  <c r="AL4" i="60"/>
  <c r="AR4" i="60"/>
  <c r="AN4" i="60"/>
  <c r="AQ4" i="60"/>
  <c r="AM4" i="60"/>
  <c r="AP4" i="60"/>
  <c r="Y4" i="60"/>
  <c r="AB4" i="60"/>
  <c r="X4" i="60"/>
  <c r="V4" i="60"/>
  <c r="AA4" i="60"/>
  <c r="W4" i="60"/>
  <c r="Z4" i="60"/>
  <c r="Z3" i="100"/>
  <c r="Y3" i="100"/>
  <c r="U3" i="100"/>
  <c r="X3" i="100"/>
  <c r="AA3" i="100"/>
  <c r="W3" i="100"/>
  <c r="V3" i="100"/>
  <c r="M15" i="67"/>
  <c r="J7" i="63" l="1"/>
  <c r="AI24" i="60" l="1"/>
  <c r="L6" i="60" l="1"/>
  <c r="B2" i="89" l="1"/>
  <c r="B2" i="96"/>
  <c r="BL15" i="60"/>
  <c r="BL19" i="60"/>
  <c r="BL23" i="60"/>
  <c r="BL27" i="60"/>
  <c r="BL31" i="60"/>
  <c r="BL35" i="60"/>
  <c r="BL39" i="60"/>
  <c r="BL43" i="60"/>
  <c r="BL47" i="60"/>
  <c r="BL51" i="60"/>
  <c r="BL55" i="60"/>
  <c r="BL59" i="60"/>
  <c r="BL63" i="60"/>
  <c r="BL67" i="60"/>
  <c r="BL71" i="60"/>
  <c r="BL75" i="60"/>
  <c r="BL79" i="60"/>
  <c r="BL83" i="60"/>
  <c r="BL87" i="60"/>
  <c r="BL91" i="60"/>
  <c r="BL95" i="60"/>
  <c r="BL99" i="60"/>
  <c r="BL103" i="60"/>
  <c r="BL107" i="60"/>
  <c r="BL111" i="60"/>
  <c r="BL22" i="60"/>
  <c r="BL42" i="60"/>
  <c r="BL58" i="60"/>
  <c r="BL70" i="60"/>
  <c r="BL78" i="60"/>
  <c r="BL90" i="60"/>
  <c r="BL98" i="60"/>
  <c r="BL110" i="60"/>
  <c r="BL16" i="60"/>
  <c r="BL20" i="60"/>
  <c r="BL24" i="60"/>
  <c r="BL28" i="60"/>
  <c r="BL32" i="60"/>
  <c r="BL36" i="60"/>
  <c r="BL40" i="60"/>
  <c r="BL44" i="60"/>
  <c r="BL48" i="60"/>
  <c r="BL52" i="60"/>
  <c r="BL56" i="60"/>
  <c r="BL60" i="60"/>
  <c r="BL64" i="60"/>
  <c r="BL68" i="60"/>
  <c r="BL72" i="60"/>
  <c r="BL76" i="60"/>
  <c r="BL80" i="60"/>
  <c r="BL84" i="60"/>
  <c r="BL88" i="60"/>
  <c r="BL92" i="60"/>
  <c r="BL96" i="60"/>
  <c r="BL100" i="60"/>
  <c r="BL104" i="60"/>
  <c r="BL108" i="60"/>
  <c r="BL112" i="60"/>
  <c r="BL18" i="60"/>
  <c r="BL46" i="60"/>
  <c r="BL54" i="60"/>
  <c r="BL66" i="60"/>
  <c r="BL74" i="60"/>
  <c r="BL86" i="60"/>
  <c r="BL94" i="60"/>
  <c r="BL106" i="60"/>
  <c r="BL14" i="60"/>
  <c r="BL17" i="60"/>
  <c r="BL21" i="60"/>
  <c r="BL25" i="60"/>
  <c r="BL29" i="60"/>
  <c r="BL33" i="60"/>
  <c r="BL37" i="60"/>
  <c r="BL41" i="60"/>
  <c r="BL45" i="60"/>
  <c r="BL49" i="60"/>
  <c r="BL53" i="60"/>
  <c r="BL57" i="60"/>
  <c r="BL61" i="60"/>
  <c r="BL65" i="60"/>
  <c r="BL69" i="60"/>
  <c r="BL73" i="60"/>
  <c r="BL77" i="60"/>
  <c r="BL81" i="60"/>
  <c r="BL85" i="60"/>
  <c r="BL89" i="60"/>
  <c r="BL93" i="60"/>
  <c r="BL97" i="60"/>
  <c r="BL101" i="60"/>
  <c r="BL105" i="60"/>
  <c r="BL109" i="60"/>
  <c r="BL113" i="60"/>
  <c r="BL26" i="60"/>
  <c r="BL30" i="60"/>
  <c r="BL34" i="60"/>
  <c r="BL38" i="60"/>
  <c r="BL50" i="60"/>
  <c r="BL62" i="60"/>
  <c r="BL82" i="60"/>
  <c r="BL102" i="60"/>
  <c r="C3" i="63"/>
  <c r="H3" i="63"/>
  <c r="D1" i="78"/>
  <c r="A23" i="78" s="1"/>
  <c r="L1" i="67"/>
  <c r="M17" i="67" s="1"/>
  <c r="L1" i="74"/>
  <c r="J11" i="74" l="1"/>
  <c r="C14" i="78" s="1"/>
  <c r="J9" i="74"/>
  <c r="C12" i="78" s="1"/>
  <c r="J10" i="74"/>
  <c r="C13" i="78" s="1"/>
  <c r="J10" i="67"/>
  <c r="J11" i="67"/>
  <c r="J9" i="67"/>
  <c r="M19" i="67"/>
  <c r="M21" i="67"/>
  <c r="L1" i="73"/>
  <c r="G19" i="73" s="1"/>
  <c r="B14" i="67" l="1"/>
  <c r="J10" i="73"/>
  <c r="J11" i="73"/>
  <c r="J9" i="73"/>
  <c r="AI37" i="60"/>
  <c r="AK37" i="60" s="1"/>
  <c r="AI88" i="60" l="1"/>
  <c r="AK88" i="60" s="1"/>
  <c r="AH88" i="60"/>
  <c r="AI87" i="60"/>
  <c r="AK87" i="60" s="1"/>
  <c r="AH87" i="60"/>
  <c r="AI86" i="60"/>
  <c r="AH86" i="60"/>
  <c r="AI85" i="60"/>
  <c r="AK85" i="60" s="1"/>
  <c r="AH85" i="60"/>
  <c r="AI84" i="60"/>
  <c r="AH84" i="60"/>
  <c r="AI83" i="60"/>
  <c r="AK83" i="60" s="1"/>
  <c r="AH83" i="60"/>
  <c r="AI82" i="60"/>
  <c r="AH82" i="60"/>
  <c r="AI81" i="60"/>
  <c r="AK81" i="60" s="1"/>
  <c r="AH81" i="60"/>
  <c r="AI80" i="60"/>
  <c r="AK80" i="60" s="1"/>
  <c r="AH80" i="60"/>
  <c r="AI79" i="60"/>
  <c r="AK79" i="60" s="1"/>
  <c r="AH79" i="60"/>
  <c r="AI78" i="60"/>
  <c r="AH78" i="60"/>
  <c r="AI77" i="60"/>
  <c r="AK77" i="60" s="1"/>
  <c r="AH77" i="60"/>
  <c r="AI76" i="60"/>
  <c r="AK76" i="60" s="1"/>
  <c r="AH76" i="60"/>
  <c r="AI75" i="60"/>
  <c r="AK75" i="60" s="1"/>
  <c r="AH75" i="60"/>
  <c r="AI74" i="60"/>
  <c r="AK74" i="60" s="1"/>
  <c r="AH74" i="60"/>
  <c r="AI73" i="60"/>
  <c r="AH73" i="60"/>
  <c r="AI72" i="60"/>
  <c r="AK72" i="60" s="1"/>
  <c r="AH72" i="60"/>
  <c r="AI71" i="60"/>
  <c r="AK71" i="60" s="1"/>
  <c r="AH71" i="60"/>
  <c r="AI70" i="60"/>
  <c r="AK70" i="60" s="1"/>
  <c r="AH70" i="60"/>
  <c r="AI69" i="60"/>
  <c r="AH69" i="60"/>
  <c r="AI68" i="60"/>
  <c r="AK68" i="60" s="1"/>
  <c r="AH68" i="60"/>
  <c r="AI67" i="60"/>
  <c r="AK67" i="60" s="1"/>
  <c r="AH67" i="60"/>
  <c r="AI66" i="60"/>
  <c r="AK66" i="60" s="1"/>
  <c r="AH66" i="60"/>
  <c r="AI65" i="60"/>
  <c r="AH65" i="60"/>
  <c r="AI64" i="60"/>
  <c r="AK64" i="60" s="1"/>
  <c r="AH64" i="60"/>
  <c r="AI63" i="60"/>
  <c r="AK63" i="60" s="1"/>
  <c r="AH63" i="60"/>
  <c r="AI62" i="60"/>
  <c r="AH62" i="60"/>
  <c r="AI61" i="60"/>
  <c r="AK61" i="60" s="1"/>
  <c r="AH61" i="60"/>
  <c r="AI60" i="60"/>
  <c r="AH60" i="60"/>
  <c r="AI59" i="60"/>
  <c r="AK59" i="60" s="1"/>
  <c r="AH59" i="60"/>
  <c r="AI58" i="60"/>
  <c r="AH58" i="60"/>
  <c r="AI57" i="60"/>
  <c r="AK57" i="60" s="1"/>
  <c r="AH57" i="60"/>
  <c r="AI56" i="60"/>
  <c r="AH56" i="60"/>
  <c r="AI55" i="60"/>
  <c r="AK55" i="60" s="1"/>
  <c r="AH55" i="60"/>
  <c r="AI54" i="60"/>
  <c r="AH54" i="60"/>
  <c r="AI53" i="60"/>
  <c r="AK53" i="60" s="1"/>
  <c r="AH53" i="60"/>
  <c r="AI52" i="60"/>
  <c r="AH52" i="60"/>
  <c r="AI51" i="60"/>
  <c r="AK51" i="60" s="1"/>
  <c r="AH51" i="60"/>
  <c r="AI50" i="60"/>
  <c r="AH50" i="60"/>
  <c r="AI49" i="60"/>
  <c r="AK49" i="60" s="1"/>
  <c r="AH49" i="60"/>
  <c r="AI48" i="60"/>
  <c r="AK48" i="60" s="1"/>
  <c r="AH48" i="60"/>
  <c r="AI47" i="60"/>
  <c r="AK47" i="60" s="1"/>
  <c r="AH47" i="60"/>
  <c r="AI46" i="60"/>
  <c r="AH46" i="60"/>
  <c r="AI45" i="60"/>
  <c r="AH45" i="60"/>
  <c r="AI44" i="60"/>
  <c r="AK44" i="60" s="1"/>
  <c r="AH44" i="60"/>
  <c r="AI43" i="60"/>
  <c r="AH43" i="60"/>
  <c r="AI42" i="60"/>
  <c r="AK42" i="60" s="1"/>
  <c r="AH42" i="60"/>
  <c r="AI41" i="60"/>
  <c r="AK41" i="60" s="1"/>
  <c r="AH41" i="60"/>
  <c r="AI40" i="60"/>
  <c r="AK40" i="60" s="1"/>
  <c r="AH40" i="60"/>
  <c r="AI39" i="60"/>
  <c r="AK39" i="60" s="1"/>
  <c r="AH39" i="60"/>
  <c r="AN44" i="60" l="1"/>
  <c r="AU44" i="60"/>
  <c r="AT44" i="60"/>
  <c r="AP44" i="60"/>
  <c r="AS44" i="60"/>
  <c r="AW44" i="60"/>
  <c r="AN41" i="60"/>
  <c r="AU41" i="60"/>
  <c r="AT41" i="60"/>
  <c r="AP41" i="60"/>
  <c r="AW41" i="60"/>
  <c r="AO41" i="60"/>
  <c r="AN47" i="60"/>
  <c r="AU47" i="60"/>
  <c r="AT47" i="60"/>
  <c r="AP47" i="60"/>
  <c r="AW47" i="60"/>
  <c r="AS47" i="60"/>
  <c r="AW51" i="60"/>
  <c r="AT51" i="60"/>
  <c r="AO51" i="60"/>
  <c r="AV55" i="60"/>
  <c r="AR55" i="60"/>
  <c r="AU55" i="60"/>
  <c r="AQ55" i="60"/>
  <c r="AM55" i="60"/>
  <c r="AT55" i="60"/>
  <c r="AP55" i="60"/>
  <c r="AL55" i="60"/>
  <c r="AS55" i="60"/>
  <c r="AO55" i="60"/>
  <c r="AN55" i="60"/>
  <c r="AW55" i="60"/>
  <c r="AV59" i="60"/>
  <c r="AR59" i="60"/>
  <c r="AN59" i="60"/>
  <c r="AU59" i="60"/>
  <c r="AQ59" i="60"/>
  <c r="AM59" i="60"/>
  <c r="AT59" i="60"/>
  <c r="AP59" i="60"/>
  <c r="AL59" i="60"/>
  <c r="AS59" i="60"/>
  <c r="AO59" i="60"/>
  <c r="AW59" i="60"/>
  <c r="AV63" i="60"/>
  <c r="AR63" i="60"/>
  <c r="AN63" i="60"/>
  <c r="AU63" i="60"/>
  <c r="AQ63" i="60"/>
  <c r="AM63" i="60"/>
  <c r="AT63" i="60"/>
  <c r="AP63" i="60"/>
  <c r="AL63" i="60"/>
  <c r="AS63" i="60"/>
  <c r="AW63" i="60"/>
  <c r="AO63" i="60"/>
  <c r="AV67" i="60"/>
  <c r="AR67" i="60"/>
  <c r="AN67" i="60"/>
  <c r="AU67" i="60"/>
  <c r="AQ67" i="60"/>
  <c r="AM67" i="60"/>
  <c r="AT67" i="60"/>
  <c r="AP67" i="60"/>
  <c r="AL67" i="60"/>
  <c r="AS67" i="60"/>
  <c r="AW67" i="60"/>
  <c r="AO67" i="60"/>
  <c r="AV71" i="60"/>
  <c r="AR71" i="60"/>
  <c r="AN71" i="60"/>
  <c r="AU71" i="60"/>
  <c r="AQ71" i="60"/>
  <c r="AM71" i="60"/>
  <c r="AT71" i="60"/>
  <c r="AP71" i="60"/>
  <c r="AL71" i="60"/>
  <c r="AS71" i="60"/>
  <c r="AO71" i="60"/>
  <c r="AW71" i="60"/>
  <c r="AV75" i="60"/>
  <c r="AR75" i="60"/>
  <c r="AN75" i="60"/>
  <c r="AU75" i="60"/>
  <c r="AQ75" i="60"/>
  <c r="AM75" i="60"/>
  <c r="AT75" i="60"/>
  <c r="AP75" i="60"/>
  <c r="AL75" i="60"/>
  <c r="AS75" i="60"/>
  <c r="AO75" i="60"/>
  <c r="AW75" i="60"/>
  <c r="AV77" i="60"/>
  <c r="AR77" i="60"/>
  <c r="AN77" i="60"/>
  <c r="AU77" i="60"/>
  <c r="AQ77" i="60"/>
  <c r="AM77" i="60"/>
  <c r="AT77" i="60"/>
  <c r="AP77" i="60"/>
  <c r="AL77" i="60"/>
  <c r="AO77" i="60"/>
  <c r="AW77" i="60"/>
  <c r="AS77" i="60"/>
  <c r="AV79" i="60"/>
  <c r="AR79" i="60"/>
  <c r="AN79" i="60"/>
  <c r="AU79" i="60"/>
  <c r="AQ79" i="60"/>
  <c r="AM79" i="60"/>
  <c r="AT79" i="60"/>
  <c r="AP79" i="60"/>
  <c r="AL79" i="60"/>
  <c r="AS79" i="60"/>
  <c r="AW79" i="60"/>
  <c r="AO79" i="60"/>
  <c r="AV81" i="60"/>
  <c r="AR81" i="60"/>
  <c r="AN81" i="60"/>
  <c r="AU81" i="60"/>
  <c r="AQ81" i="60"/>
  <c r="AM81" i="60"/>
  <c r="AT81" i="60"/>
  <c r="AP81" i="60"/>
  <c r="AL81" i="60"/>
  <c r="AW81" i="60"/>
  <c r="AO81" i="60"/>
  <c r="AS81" i="60"/>
  <c r="AV83" i="60"/>
  <c r="AR83" i="60"/>
  <c r="AN83" i="60"/>
  <c r="AU83" i="60"/>
  <c r="AQ83" i="60"/>
  <c r="AM83" i="60"/>
  <c r="AT83" i="60"/>
  <c r="AP83" i="60"/>
  <c r="AL83" i="60"/>
  <c r="AS83" i="60"/>
  <c r="AW83" i="60"/>
  <c r="AO83" i="60"/>
  <c r="AV85" i="60"/>
  <c r="AR85" i="60"/>
  <c r="AN85" i="60"/>
  <c r="AU85" i="60"/>
  <c r="AQ85" i="60"/>
  <c r="AM85" i="60"/>
  <c r="AT85" i="60"/>
  <c r="AP85" i="60"/>
  <c r="AL85" i="60"/>
  <c r="AO85" i="60"/>
  <c r="AW85" i="60"/>
  <c r="AS85" i="60"/>
  <c r="AV87" i="60"/>
  <c r="AR87" i="60"/>
  <c r="AN87" i="60"/>
  <c r="AU87" i="60"/>
  <c r="AQ87" i="60"/>
  <c r="AM87" i="60"/>
  <c r="AT87" i="60"/>
  <c r="AP87" i="60"/>
  <c r="AL87" i="60"/>
  <c r="AS87" i="60"/>
  <c r="AW87" i="60"/>
  <c r="AO87" i="60"/>
  <c r="AN39" i="60"/>
  <c r="AU39" i="60"/>
  <c r="AT39" i="60"/>
  <c r="AP39" i="60"/>
  <c r="AW39" i="60"/>
  <c r="AS39" i="60"/>
  <c r="AN49" i="60"/>
  <c r="AU49" i="60"/>
  <c r="AT49" i="60"/>
  <c r="AP49" i="60"/>
  <c r="AO49" i="60"/>
  <c r="AW49" i="60"/>
  <c r="AV53" i="60"/>
  <c r="AR53" i="60"/>
  <c r="AN53" i="60"/>
  <c r="AS53" i="60"/>
  <c r="AO53" i="60"/>
  <c r="AU53" i="60"/>
  <c r="AQ53" i="60"/>
  <c r="AM53" i="60"/>
  <c r="AT53" i="60"/>
  <c r="AP53" i="60"/>
  <c r="AL53" i="60"/>
  <c r="AW53" i="60"/>
  <c r="AV57" i="60"/>
  <c r="AR57" i="60"/>
  <c r="AN57" i="60"/>
  <c r="AU57" i="60"/>
  <c r="AQ57" i="60"/>
  <c r="AM57" i="60"/>
  <c r="AT57" i="60"/>
  <c r="AP57" i="60"/>
  <c r="AL57" i="60"/>
  <c r="AW57" i="60"/>
  <c r="AS57" i="60"/>
  <c r="AO57" i="60"/>
  <c r="AV61" i="60"/>
  <c r="AR61" i="60"/>
  <c r="AN61" i="60"/>
  <c r="AU61" i="60"/>
  <c r="AQ61" i="60"/>
  <c r="AM61" i="60"/>
  <c r="AT61" i="60"/>
  <c r="AP61" i="60"/>
  <c r="AL61" i="60"/>
  <c r="AO61" i="60"/>
  <c r="AW61" i="60"/>
  <c r="AS61" i="60"/>
  <c r="AN42" i="60"/>
  <c r="AU42" i="60"/>
  <c r="AT42" i="60"/>
  <c r="AP42" i="60"/>
  <c r="AS42" i="60"/>
  <c r="AO42" i="60"/>
  <c r="AV64" i="60"/>
  <c r="AR64" i="60"/>
  <c r="AN64" i="60"/>
  <c r="AU64" i="60"/>
  <c r="AQ64" i="60"/>
  <c r="AM64" i="60"/>
  <c r="AT64" i="60"/>
  <c r="AP64" i="60"/>
  <c r="AL64" i="60"/>
  <c r="AW64" i="60"/>
  <c r="AS64" i="60"/>
  <c r="AO64" i="60"/>
  <c r="AV66" i="60"/>
  <c r="AR66" i="60"/>
  <c r="AN66" i="60"/>
  <c r="AU66" i="60"/>
  <c r="AQ66" i="60"/>
  <c r="AM66" i="60"/>
  <c r="AT66" i="60"/>
  <c r="AP66" i="60"/>
  <c r="AL66" i="60"/>
  <c r="AO66" i="60"/>
  <c r="AS66" i="60"/>
  <c r="AW66" i="60"/>
  <c r="AV68" i="60"/>
  <c r="AR68" i="60"/>
  <c r="AN68" i="60"/>
  <c r="AU68" i="60"/>
  <c r="AQ68" i="60"/>
  <c r="AM68" i="60"/>
  <c r="AT68" i="60"/>
  <c r="AP68" i="60"/>
  <c r="AL68" i="60"/>
  <c r="AW68" i="60"/>
  <c r="AS68" i="60"/>
  <c r="AO68" i="60"/>
  <c r="AV70" i="60"/>
  <c r="AR70" i="60"/>
  <c r="AN70" i="60"/>
  <c r="AU70" i="60"/>
  <c r="AQ70" i="60"/>
  <c r="AM70" i="60"/>
  <c r="AT70" i="60"/>
  <c r="AP70" i="60"/>
  <c r="AL70" i="60"/>
  <c r="AO70" i="60"/>
  <c r="AS70" i="60"/>
  <c r="AW70" i="60"/>
  <c r="AV72" i="60"/>
  <c r="AR72" i="60"/>
  <c r="AN72" i="60"/>
  <c r="AU72" i="60"/>
  <c r="AQ72" i="60"/>
  <c r="AM72" i="60"/>
  <c r="AT72" i="60"/>
  <c r="AP72" i="60"/>
  <c r="AL72" i="60"/>
  <c r="AW72" i="60"/>
  <c r="AS72" i="60"/>
  <c r="AO72" i="60"/>
  <c r="AV74" i="60"/>
  <c r="AR74" i="60"/>
  <c r="AN74" i="60"/>
  <c r="AU74" i="60"/>
  <c r="AQ74" i="60"/>
  <c r="AM74" i="60"/>
  <c r="AT74" i="60"/>
  <c r="AP74" i="60"/>
  <c r="AL74" i="60"/>
  <c r="AO74" i="60"/>
  <c r="AS74" i="60"/>
  <c r="AW74" i="60"/>
  <c r="AV76" i="60"/>
  <c r="AR76" i="60"/>
  <c r="AN76" i="60"/>
  <c r="AU76" i="60"/>
  <c r="AQ76" i="60"/>
  <c r="AM76" i="60"/>
  <c r="AT76" i="60"/>
  <c r="AP76" i="60"/>
  <c r="AL76" i="60"/>
  <c r="AW76" i="60"/>
  <c r="AS76" i="60"/>
  <c r="AO76" i="60"/>
  <c r="AV80" i="60"/>
  <c r="AR80" i="60"/>
  <c r="AN80" i="60"/>
  <c r="AU80" i="60"/>
  <c r="AQ80" i="60"/>
  <c r="AM80" i="60"/>
  <c r="AT80" i="60"/>
  <c r="AP80" i="60"/>
  <c r="AL80" i="60"/>
  <c r="AW80" i="60"/>
  <c r="AS80" i="60"/>
  <c r="AO80" i="60"/>
  <c r="AV88" i="60"/>
  <c r="AR88" i="60"/>
  <c r="AN88" i="60"/>
  <c r="AU88" i="60"/>
  <c r="AQ88" i="60"/>
  <c r="AM88" i="60"/>
  <c r="AT88" i="60"/>
  <c r="AP88" i="60"/>
  <c r="AL88" i="60"/>
  <c r="AW88" i="60"/>
  <c r="AS88" i="60"/>
  <c r="AO88" i="60"/>
  <c r="AJ39" i="60"/>
  <c r="AV39" i="60" s="1"/>
  <c r="AJ41" i="60"/>
  <c r="AV41" i="60" s="1"/>
  <c r="AJ43" i="60"/>
  <c r="AJ45" i="60"/>
  <c r="AJ47" i="60"/>
  <c r="AV47" i="60" s="1"/>
  <c r="AJ49" i="60"/>
  <c r="AV49" i="60" s="1"/>
  <c r="AJ51" i="60"/>
  <c r="AV51" i="60" s="1"/>
  <c r="AJ53" i="60"/>
  <c r="AJ55" i="60"/>
  <c r="AJ57" i="60"/>
  <c r="AJ59" i="60"/>
  <c r="AJ61" i="60"/>
  <c r="AJ63" i="60"/>
  <c r="AJ65" i="60"/>
  <c r="AJ67" i="60"/>
  <c r="AJ69" i="60"/>
  <c r="AJ71" i="60"/>
  <c r="AJ73" i="60"/>
  <c r="AJ75" i="60"/>
  <c r="AJ77" i="60"/>
  <c r="AJ79" i="60"/>
  <c r="AJ81" i="60"/>
  <c r="AJ83" i="60"/>
  <c r="AJ85" i="60"/>
  <c r="AJ87" i="60"/>
  <c r="AJ70" i="60"/>
  <c r="AJ72" i="60"/>
  <c r="AJ74" i="60"/>
  <c r="AJ76" i="60"/>
  <c r="AJ78" i="60"/>
  <c r="AJ80" i="60"/>
  <c r="AJ82" i="60"/>
  <c r="AJ84" i="60"/>
  <c r="AJ86" i="60"/>
  <c r="AJ88" i="60"/>
  <c r="AJ40" i="60"/>
  <c r="AR40" i="60" s="1"/>
  <c r="AJ42" i="60"/>
  <c r="AV42" i="60" s="1"/>
  <c r="AJ44" i="60"/>
  <c r="AV44" i="60" s="1"/>
  <c r="AJ46" i="60"/>
  <c r="AJ48" i="60"/>
  <c r="AV48" i="60" s="1"/>
  <c r="AJ50" i="60"/>
  <c r="AJ52" i="60"/>
  <c r="AJ54" i="60"/>
  <c r="AJ56" i="60"/>
  <c r="AJ58" i="60"/>
  <c r="AJ60" i="60"/>
  <c r="AJ62" i="60"/>
  <c r="AJ64" i="60"/>
  <c r="AJ66" i="60"/>
  <c r="AJ68" i="60"/>
  <c r="AK65" i="60"/>
  <c r="AK78" i="60"/>
  <c r="AK62" i="60"/>
  <c r="AK73" i="60"/>
  <c r="AK86" i="60"/>
  <c r="AK43" i="60"/>
  <c r="AK45" i="60"/>
  <c r="AK52" i="60"/>
  <c r="AK58" i="60"/>
  <c r="AK82" i="60"/>
  <c r="AK54" i="60"/>
  <c r="AK69" i="60"/>
  <c r="AK46" i="60"/>
  <c r="AK50" i="60"/>
  <c r="AK56" i="60"/>
  <c r="AK60" i="60"/>
  <c r="AK84" i="60"/>
  <c r="BM57" i="60"/>
  <c r="P88" i="60" l="1"/>
  <c r="P87" i="60"/>
  <c r="P85" i="60"/>
  <c r="P83" i="60"/>
  <c r="P55" i="60"/>
  <c r="AS48" i="60"/>
  <c r="AU48" i="60"/>
  <c r="AT48" i="60"/>
  <c r="P53" i="60"/>
  <c r="AS51" i="60"/>
  <c r="AO48" i="60"/>
  <c r="AM48" i="60"/>
  <c r="AR48" i="60"/>
  <c r="AW42" i="60"/>
  <c r="AM42" i="60"/>
  <c r="AR42" i="60"/>
  <c r="AS49" i="60"/>
  <c r="AM49" i="60"/>
  <c r="AR49" i="60"/>
  <c r="AO39" i="60"/>
  <c r="AM39" i="60"/>
  <c r="AR39" i="60"/>
  <c r="AL51" i="60"/>
  <c r="AQ51" i="60"/>
  <c r="AR51" i="60"/>
  <c r="AO47" i="60"/>
  <c r="AM47" i="60"/>
  <c r="AR47" i="60"/>
  <c r="AS41" i="60"/>
  <c r="AM41" i="60"/>
  <c r="AR41" i="60"/>
  <c r="AO44" i="60"/>
  <c r="AM44" i="60"/>
  <c r="AR44" i="60"/>
  <c r="AP48" i="60"/>
  <c r="AW48" i="60"/>
  <c r="AN48" i="60"/>
  <c r="AM51" i="60"/>
  <c r="AN51" i="60"/>
  <c r="P80" i="60"/>
  <c r="P76" i="60"/>
  <c r="P74" i="60"/>
  <c r="P72" i="60"/>
  <c r="P70" i="60"/>
  <c r="P68" i="60"/>
  <c r="P66" i="60"/>
  <c r="P64" i="60"/>
  <c r="AL48" i="60"/>
  <c r="AQ48" i="60"/>
  <c r="AL42" i="60"/>
  <c r="AQ42" i="60"/>
  <c r="P61" i="60"/>
  <c r="P57" i="60"/>
  <c r="AL49" i="60"/>
  <c r="AQ49" i="60"/>
  <c r="AL39" i="60"/>
  <c r="AQ39" i="60"/>
  <c r="P81" i="60"/>
  <c r="P79" i="60"/>
  <c r="P77" i="60"/>
  <c r="P75" i="60"/>
  <c r="P71" i="60"/>
  <c r="P67" i="60"/>
  <c r="P63" i="60"/>
  <c r="P59" i="60"/>
  <c r="AP51" i="60"/>
  <c r="AU51" i="60"/>
  <c r="AL47" i="60"/>
  <c r="AQ47" i="60"/>
  <c r="AL41" i="60"/>
  <c r="AQ41" i="60"/>
  <c r="AL44" i="60"/>
  <c r="AQ44" i="60"/>
  <c r="AL40" i="60"/>
  <c r="AQ40" i="60"/>
  <c r="AV40" i="60"/>
  <c r="AS40" i="60"/>
  <c r="AP40" i="60"/>
  <c r="AU40" i="60"/>
  <c r="AW40" i="60"/>
  <c r="AT40" i="60"/>
  <c r="AN40" i="60"/>
  <c r="AO40" i="60"/>
  <c r="AM40" i="60"/>
  <c r="AV45" i="60"/>
  <c r="AR45" i="60"/>
  <c r="AN45" i="60"/>
  <c r="AU45" i="60"/>
  <c r="AQ45" i="60"/>
  <c r="AM45" i="60"/>
  <c r="AT45" i="60"/>
  <c r="AP45" i="60"/>
  <c r="AL45" i="60"/>
  <c r="AS45" i="60"/>
  <c r="AO45" i="60"/>
  <c r="AW45" i="60"/>
  <c r="AV50" i="60"/>
  <c r="AR50" i="60"/>
  <c r="AN50" i="60"/>
  <c r="AU50" i="60"/>
  <c r="AQ50" i="60"/>
  <c r="AM50" i="60"/>
  <c r="AT50" i="60"/>
  <c r="AP50" i="60"/>
  <c r="AL50" i="60"/>
  <c r="AW50" i="60"/>
  <c r="AS50" i="60"/>
  <c r="AO50" i="60"/>
  <c r="AV82" i="60"/>
  <c r="AR82" i="60"/>
  <c r="AN82" i="60"/>
  <c r="AU82" i="60"/>
  <c r="AQ82" i="60"/>
  <c r="AM82" i="60"/>
  <c r="AT82" i="60"/>
  <c r="AP82" i="60"/>
  <c r="AL82" i="60"/>
  <c r="AO82" i="60"/>
  <c r="AW82" i="60"/>
  <c r="AS82" i="60"/>
  <c r="AV43" i="60"/>
  <c r="AR43" i="60"/>
  <c r="AN43" i="60"/>
  <c r="AU43" i="60"/>
  <c r="AQ43" i="60"/>
  <c r="AM43" i="60"/>
  <c r="AT43" i="60"/>
  <c r="AP43" i="60"/>
  <c r="AL43" i="60"/>
  <c r="AW43" i="60"/>
  <c r="AS43" i="60"/>
  <c r="AO43" i="60"/>
  <c r="AV78" i="60"/>
  <c r="AR78" i="60"/>
  <c r="AN78" i="60"/>
  <c r="AU78" i="60"/>
  <c r="AQ78" i="60"/>
  <c r="AM78" i="60"/>
  <c r="AT78" i="60"/>
  <c r="AP78" i="60"/>
  <c r="AL78" i="60"/>
  <c r="AO78" i="60"/>
  <c r="AW78" i="60"/>
  <c r="AS78" i="60"/>
  <c r="AU54" i="60"/>
  <c r="AQ54" i="60"/>
  <c r="AT54" i="60"/>
  <c r="AP54" i="60"/>
  <c r="AV54" i="60"/>
  <c r="AN54" i="60"/>
  <c r="AW54" i="60"/>
  <c r="AS54" i="60"/>
  <c r="AM54" i="60"/>
  <c r="AO54" i="60"/>
  <c r="AR54" i="60"/>
  <c r="AL54" i="60"/>
  <c r="AV84" i="60"/>
  <c r="AR84" i="60"/>
  <c r="AN84" i="60"/>
  <c r="AU84" i="60"/>
  <c r="AQ84" i="60"/>
  <c r="AM84" i="60"/>
  <c r="AT84" i="60"/>
  <c r="AP84" i="60"/>
  <c r="AL84" i="60"/>
  <c r="AW84" i="60"/>
  <c r="AS84" i="60"/>
  <c r="AO84" i="60"/>
  <c r="AV46" i="60"/>
  <c r="AR46" i="60"/>
  <c r="AN46" i="60"/>
  <c r="AU46" i="60"/>
  <c r="AQ46" i="60"/>
  <c r="AM46" i="60"/>
  <c r="AT46" i="60"/>
  <c r="AP46" i="60"/>
  <c r="AL46" i="60"/>
  <c r="AW46" i="60"/>
  <c r="AS46" i="60"/>
  <c r="AO46" i="60"/>
  <c r="AV58" i="60"/>
  <c r="AR58" i="60"/>
  <c r="AN58" i="60"/>
  <c r="AU58" i="60"/>
  <c r="AQ58" i="60"/>
  <c r="AM58" i="60"/>
  <c r="AT58" i="60"/>
  <c r="AP58" i="60"/>
  <c r="AL58" i="60"/>
  <c r="AO58" i="60"/>
  <c r="AS58" i="60"/>
  <c r="AW58" i="60"/>
  <c r="AV86" i="60"/>
  <c r="AR86" i="60"/>
  <c r="AN86" i="60"/>
  <c r="AU86" i="60"/>
  <c r="AQ86" i="60"/>
  <c r="AM86" i="60"/>
  <c r="AT86" i="60"/>
  <c r="AP86" i="60"/>
  <c r="AL86" i="60"/>
  <c r="AO86" i="60"/>
  <c r="AW86" i="60"/>
  <c r="AS86" i="60"/>
  <c r="AV65" i="60"/>
  <c r="AR65" i="60"/>
  <c r="AN65" i="60"/>
  <c r="AU65" i="60"/>
  <c r="AQ65" i="60"/>
  <c r="AM65" i="60"/>
  <c r="AT65" i="60"/>
  <c r="AP65" i="60"/>
  <c r="AL65" i="60"/>
  <c r="AW65" i="60"/>
  <c r="AS65" i="60"/>
  <c r="AO65" i="60"/>
  <c r="AV60" i="60"/>
  <c r="AR60" i="60"/>
  <c r="AN60" i="60"/>
  <c r="AU60" i="60"/>
  <c r="AQ60" i="60"/>
  <c r="AM60" i="60"/>
  <c r="AT60" i="60"/>
  <c r="AP60" i="60"/>
  <c r="AL60" i="60"/>
  <c r="AW60" i="60"/>
  <c r="AS60" i="60"/>
  <c r="AO60" i="60"/>
  <c r="AV69" i="60"/>
  <c r="AR69" i="60"/>
  <c r="AN69" i="60"/>
  <c r="AU69" i="60"/>
  <c r="AQ69" i="60"/>
  <c r="AM69" i="60"/>
  <c r="AT69" i="60"/>
  <c r="AP69" i="60"/>
  <c r="AL69" i="60"/>
  <c r="AW69" i="60"/>
  <c r="AS69" i="60"/>
  <c r="AO69" i="60"/>
  <c r="AV52" i="60"/>
  <c r="AR52" i="60"/>
  <c r="AN52" i="60"/>
  <c r="AS52" i="60"/>
  <c r="AU52" i="60"/>
  <c r="AQ52" i="60"/>
  <c r="AM52" i="60"/>
  <c r="AT52" i="60"/>
  <c r="AP52" i="60"/>
  <c r="AL52" i="60"/>
  <c r="AW52" i="60"/>
  <c r="AO52" i="60"/>
  <c r="AV73" i="60"/>
  <c r="AR73" i="60"/>
  <c r="AN73" i="60"/>
  <c r="AU73" i="60"/>
  <c r="AQ73" i="60"/>
  <c r="AM73" i="60"/>
  <c r="AT73" i="60"/>
  <c r="AP73" i="60"/>
  <c r="AL73" i="60"/>
  <c r="AO73" i="60"/>
  <c r="AW73" i="60"/>
  <c r="AS73" i="60"/>
  <c r="AV56" i="60"/>
  <c r="AR56" i="60"/>
  <c r="AN56" i="60"/>
  <c r="AU56" i="60"/>
  <c r="AQ56" i="60"/>
  <c r="AM56" i="60"/>
  <c r="AT56" i="60"/>
  <c r="AP56" i="60"/>
  <c r="AL56" i="60"/>
  <c r="AW56" i="60"/>
  <c r="AS56" i="60"/>
  <c r="AO56" i="60"/>
  <c r="AV62" i="60"/>
  <c r="AR62" i="60"/>
  <c r="AN62" i="60"/>
  <c r="AU62" i="60"/>
  <c r="AQ62" i="60"/>
  <c r="AM62" i="60"/>
  <c r="AT62" i="60"/>
  <c r="AP62" i="60"/>
  <c r="AL62" i="60"/>
  <c r="AO62" i="60"/>
  <c r="AW62" i="60"/>
  <c r="AS62" i="60"/>
  <c r="BM71" i="60"/>
  <c r="BM80" i="60"/>
  <c r="BM74" i="60"/>
  <c r="BM66" i="60"/>
  <c r="BM88" i="60"/>
  <c r="BM79" i="60"/>
  <c r="BM63" i="60"/>
  <c r="BM55" i="60"/>
  <c r="BM77" i="60"/>
  <c r="BM70" i="60"/>
  <c r="BM75" i="60"/>
  <c r="BM67" i="60"/>
  <c r="BM69" i="60"/>
  <c r="BM86" i="60"/>
  <c r="BM56" i="60"/>
  <c r="BM65" i="60"/>
  <c r="BM87" i="60"/>
  <c r="BM59" i="60"/>
  <c r="BM64" i="60"/>
  <c r="BM68" i="60"/>
  <c r="BM61" i="60"/>
  <c r="BM42" i="60"/>
  <c r="BM44" i="60"/>
  <c r="P69" i="60" l="1"/>
  <c r="P86" i="60"/>
  <c r="P46" i="60"/>
  <c r="P84" i="60"/>
  <c r="P78" i="60"/>
  <c r="P43" i="60"/>
  <c r="P82" i="60"/>
  <c r="P50" i="60"/>
  <c r="P73" i="60"/>
  <c r="AF73" i="60" s="1"/>
  <c r="BI73" i="60" s="1"/>
  <c r="P56" i="60"/>
  <c r="AF56" i="60" s="1"/>
  <c r="BI56" i="60" s="1"/>
  <c r="P65" i="60"/>
  <c r="AF65" i="60" s="1"/>
  <c r="BI65" i="60" s="1"/>
  <c r="P60" i="60"/>
  <c r="X60" i="60" s="1"/>
  <c r="BA60" i="60" s="1"/>
  <c r="P62" i="60"/>
  <c r="P58" i="60"/>
  <c r="AD58" i="60" s="1"/>
  <c r="BG58" i="60" s="1"/>
  <c r="P45" i="60"/>
  <c r="X58" i="60"/>
  <c r="AE58" i="60"/>
  <c r="BH58" i="60" s="1"/>
  <c r="Y63" i="60"/>
  <c r="AC63" i="60"/>
  <c r="AG63" i="60"/>
  <c r="V63" i="60"/>
  <c r="AY63" i="60" s="1"/>
  <c r="Z63" i="60"/>
  <c r="BC63" i="60" s="1"/>
  <c r="AD63" i="60"/>
  <c r="BG63" i="60" s="1"/>
  <c r="AE63" i="60"/>
  <c r="X63" i="60"/>
  <c r="AF63" i="60"/>
  <c r="AA63" i="60"/>
  <c r="AB63" i="60"/>
  <c r="BE63" i="60" s="1"/>
  <c r="Y77" i="60"/>
  <c r="BB77" i="60" s="1"/>
  <c r="AC77" i="60"/>
  <c r="AG77" i="60"/>
  <c r="V77" i="60"/>
  <c r="AY77" i="60" s="1"/>
  <c r="Z77" i="60"/>
  <c r="BC77" i="60" s="1"/>
  <c r="AD77" i="60"/>
  <c r="BG77" i="60" s="1"/>
  <c r="AE77" i="60"/>
  <c r="BH77" i="60" s="1"/>
  <c r="X77" i="60"/>
  <c r="AF77" i="60"/>
  <c r="AA77" i="60"/>
  <c r="AB77" i="60"/>
  <c r="Y61" i="60"/>
  <c r="BB61" i="60" s="1"/>
  <c r="AC61" i="60"/>
  <c r="BF61" i="60" s="1"/>
  <c r="AG61" i="60"/>
  <c r="V61" i="60"/>
  <c r="AY61" i="60" s="1"/>
  <c r="Z61" i="60"/>
  <c r="AD61" i="60"/>
  <c r="BG61" i="60" s="1"/>
  <c r="AE61" i="60"/>
  <c r="X61" i="60"/>
  <c r="BA61" i="60" s="1"/>
  <c r="AF61" i="60"/>
  <c r="AA61" i="60"/>
  <c r="AB61" i="60"/>
  <c r="Y70" i="60"/>
  <c r="AC70" i="60"/>
  <c r="BF70" i="60" s="1"/>
  <c r="AG70" i="60"/>
  <c r="BJ70" i="60" s="1"/>
  <c r="V70" i="60"/>
  <c r="Z70" i="60"/>
  <c r="AD70" i="60"/>
  <c r="AA70" i="60"/>
  <c r="BD70" i="60" s="1"/>
  <c r="AB70" i="60"/>
  <c r="BE70" i="60" s="1"/>
  <c r="X70" i="60"/>
  <c r="AE70" i="60"/>
  <c r="AF70" i="60"/>
  <c r="Y80" i="60"/>
  <c r="BB80" i="60" s="1"/>
  <c r="AC80" i="60"/>
  <c r="AG80" i="60"/>
  <c r="BJ80" i="60" s="1"/>
  <c r="BZ80" i="60" s="1"/>
  <c r="V80" i="60"/>
  <c r="AY80" i="60" s="1"/>
  <c r="Z80" i="60"/>
  <c r="AD80" i="60"/>
  <c r="AA80" i="60"/>
  <c r="BD80" i="60" s="1"/>
  <c r="AB80" i="60"/>
  <c r="BE80" i="60" s="1"/>
  <c r="AE80" i="60"/>
  <c r="BH80" i="60" s="1"/>
  <c r="AF80" i="60"/>
  <c r="X80" i="60"/>
  <c r="Y83" i="60"/>
  <c r="AC83" i="60"/>
  <c r="BF83" i="60" s="1"/>
  <c r="AG83" i="60"/>
  <c r="V83" i="60"/>
  <c r="AY83" i="60" s="1"/>
  <c r="Z83" i="60"/>
  <c r="BC83" i="60" s="1"/>
  <c r="AD83" i="60"/>
  <c r="AE83" i="60"/>
  <c r="BH83" i="60" s="1"/>
  <c r="X83" i="60"/>
  <c r="AF83" i="60"/>
  <c r="BI83" i="60" s="1"/>
  <c r="AA83" i="60"/>
  <c r="BD83" i="60" s="1"/>
  <c r="AB83" i="60"/>
  <c r="BE83" i="60" s="1"/>
  <c r="Y67" i="60"/>
  <c r="BB67" i="60" s="1"/>
  <c r="AC67" i="60"/>
  <c r="AG67" i="60"/>
  <c r="BJ67" i="60" s="1"/>
  <c r="V67" i="60"/>
  <c r="Z67" i="60"/>
  <c r="AD67" i="60"/>
  <c r="BG67" i="60" s="1"/>
  <c r="AE67" i="60"/>
  <c r="BH67" i="60" s="1"/>
  <c r="X67" i="60"/>
  <c r="AF67" i="60"/>
  <c r="AA67" i="60"/>
  <c r="AB67" i="60"/>
  <c r="BE67" i="60" s="1"/>
  <c r="Y79" i="60"/>
  <c r="AC79" i="60"/>
  <c r="AG79" i="60"/>
  <c r="V79" i="60"/>
  <c r="AY79" i="60" s="1"/>
  <c r="Z79" i="60"/>
  <c r="AD79" i="60"/>
  <c r="AE79" i="60"/>
  <c r="BH79" i="60" s="1"/>
  <c r="X79" i="60"/>
  <c r="AF79" i="60"/>
  <c r="AA79" i="60"/>
  <c r="AB79" i="60"/>
  <c r="BE79" i="60" s="1"/>
  <c r="Y64" i="60"/>
  <c r="BB64" i="60" s="1"/>
  <c r="AC64" i="60"/>
  <c r="AG64" i="60"/>
  <c r="BJ64" i="60" s="1"/>
  <c r="BZ64" i="60" s="1"/>
  <c r="V64" i="60"/>
  <c r="Z64" i="60"/>
  <c r="AD64" i="60"/>
  <c r="AA64" i="60"/>
  <c r="BD64" i="60" s="1"/>
  <c r="AB64" i="60"/>
  <c r="BE64" i="60" s="1"/>
  <c r="AE64" i="60"/>
  <c r="AF64" i="60"/>
  <c r="X64" i="60"/>
  <c r="Y72" i="60"/>
  <c r="BB72" i="60" s="1"/>
  <c r="AC72" i="60"/>
  <c r="BF72" i="60" s="1"/>
  <c r="AG72" i="60"/>
  <c r="V72" i="60"/>
  <c r="AY72" i="60" s="1"/>
  <c r="Z72" i="60"/>
  <c r="AD72" i="60"/>
  <c r="BG72" i="60" s="1"/>
  <c r="AA72" i="60"/>
  <c r="BD72" i="60" s="1"/>
  <c r="AB72" i="60"/>
  <c r="BE72" i="60" s="1"/>
  <c r="AE72" i="60"/>
  <c r="BH72" i="60" s="1"/>
  <c r="AF72" i="60"/>
  <c r="X72" i="60"/>
  <c r="Y85" i="60"/>
  <c r="BB85" i="60" s="1"/>
  <c r="AC85" i="60"/>
  <c r="BF85" i="60" s="1"/>
  <c r="AG85" i="60"/>
  <c r="BJ85" i="60" s="1"/>
  <c r="V85" i="60"/>
  <c r="AY85" i="60" s="1"/>
  <c r="Z85" i="60"/>
  <c r="BC85" i="60" s="1"/>
  <c r="AD85" i="60"/>
  <c r="BG85" i="60" s="1"/>
  <c r="AE85" i="60"/>
  <c r="BH85" i="60" s="1"/>
  <c r="X85" i="60"/>
  <c r="BA85" i="60" s="1"/>
  <c r="AF85" i="60"/>
  <c r="BI85" i="60" s="1"/>
  <c r="AA85" i="60"/>
  <c r="BD85" i="60" s="1"/>
  <c r="AB85" i="60"/>
  <c r="BE85" i="60" s="1"/>
  <c r="Y62" i="60"/>
  <c r="AC62" i="60"/>
  <c r="AG62" i="60"/>
  <c r="BJ62" i="60" s="1"/>
  <c r="V62" i="60"/>
  <c r="AY62" i="60" s="1"/>
  <c r="Z62" i="60"/>
  <c r="AD62" i="60"/>
  <c r="AA62" i="60"/>
  <c r="BD62" i="60" s="1"/>
  <c r="AB62" i="60"/>
  <c r="BE62" i="60" s="1"/>
  <c r="X62" i="60"/>
  <c r="AE62" i="60"/>
  <c r="AF62" i="60"/>
  <c r="BI62" i="60" s="1"/>
  <c r="Y71" i="60"/>
  <c r="AC71" i="60"/>
  <c r="AG71" i="60"/>
  <c r="BJ71" i="60" s="1"/>
  <c r="V71" i="60"/>
  <c r="AY71" i="60" s="1"/>
  <c r="Z71" i="60"/>
  <c r="AD71" i="60"/>
  <c r="AE71" i="60"/>
  <c r="BH71" i="60" s="1"/>
  <c r="X71" i="60"/>
  <c r="BA71" i="60" s="1"/>
  <c r="AF71" i="60"/>
  <c r="AA71" i="60"/>
  <c r="AB71" i="60"/>
  <c r="BE71" i="60" s="1"/>
  <c r="Y81" i="60"/>
  <c r="AC81" i="60"/>
  <c r="AG81" i="60"/>
  <c r="V81" i="60"/>
  <c r="AY81" i="60" s="1"/>
  <c r="Z81" i="60"/>
  <c r="BC81" i="60" s="1"/>
  <c r="AD81" i="60"/>
  <c r="AE81" i="60"/>
  <c r="BH81" i="60" s="1"/>
  <c r="X81" i="60"/>
  <c r="AF81" i="60"/>
  <c r="BI81" i="60" s="1"/>
  <c r="AA81" i="60"/>
  <c r="AB81" i="60"/>
  <c r="Y66" i="60"/>
  <c r="BB66" i="60" s="1"/>
  <c r="AC66" i="60"/>
  <c r="AG66" i="60"/>
  <c r="V66" i="60"/>
  <c r="Z66" i="60"/>
  <c r="BC66" i="60" s="1"/>
  <c r="AD66" i="60"/>
  <c r="BG66" i="60" s="1"/>
  <c r="AA66" i="60"/>
  <c r="BD66" i="60" s="1"/>
  <c r="AB66" i="60"/>
  <c r="BE66" i="60" s="1"/>
  <c r="X66" i="60"/>
  <c r="AE66" i="60"/>
  <c r="BH66" i="60" s="1"/>
  <c r="AF66" i="60"/>
  <c r="Y74" i="60"/>
  <c r="AC74" i="60"/>
  <c r="BF74" i="60" s="1"/>
  <c r="AG74" i="60"/>
  <c r="V74" i="60"/>
  <c r="Z74" i="60"/>
  <c r="AD74" i="60"/>
  <c r="BG74" i="60" s="1"/>
  <c r="AA74" i="60"/>
  <c r="BD74" i="60" s="1"/>
  <c r="AB74" i="60"/>
  <c r="BE74" i="60" s="1"/>
  <c r="X74" i="60"/>
  <c r="BA74" i="60" s="1"/>
  <c r="AE74" i="60"/>
  <c r="AF74" i="60"/>
  <c r="BI74" i="60" s="1"/>
  <c r="Y87" i="60"/>
  <c r="BB87" i="60" s="1"/>
  <c r="AC87" i="60"/>
  <c r="BF87" i="60" s="1"/>
  <c r="AG87" i="60"/>
  <c r="BJ87" i="60" s="1"/>
  <c r="V87" i="60"/>
  <c r="AY87" i="60" s="1"/>
  <c r="Z87" i="60"/>
  <c r="BC87" i="60" s="1"/>
  <c r="AD87" i="60"/>
  <c r="BG87" i="60" s="1"/>
  <c r="AE87" i="60"/>
  <c r="BH87" i="60" s="1"/>
  <c r="X87" i="60"/>
  <c r="BA87" i="60" s="1"/>
  <c r="AF87" i="60"/>
  <c r="BI87" i="60" s="1"/>
  <c r="AA87" i="60"/>
  <c r="BD87" i="60" s="1"/>
  <c r="AB87" i="60"/>
  <c r="BE87" i="60" s="1"/>
  <c r="Y69" i="60"/>
  <c r="BB69" i="60" s="1"/>
  <c r="AC69" i="60"/>
  <c r="AG69" i="60"/>
  <c r="V69" i="60"/>
  <c r="AY69" i="60" s="1"/>
  <c r="Z69" i="60"/>
  <c r="AD69" i="60"/>
  <c r="AE69" i="60"/>
  <c r="BH69" i="60" s="1"/>
  <c r="X69" i="60"/>
  <c r="BA69" i="60" s="1"/>
  <c r="AF69" i="60"/>
  <c r="BI69" i="60" s="1"/>
  <c r="AA69" i="60"/>
  <c r="AB69" i="60"/>
  <c r="BE69" i="60" s="1"/>
  <c r="Y86" i="60"/>
  <c r="BB86" i="60" s="1"/>
  <c r="AC86" i="60"/>
  <c r="BF86" i="60" s="1"/>
  <c r="AG86" i="60"/>
  <c r="BJ86" i="60" s="1"/>
  <c r="V86" i="60"/>
  <c r="AY86" i="60" s="1"/>
  <c r="Z86" i="60"/>
  <c r="BC86" i="60" s="1"/>
  <c r="AD86" i="60"/>
  <c r="BG86" i="60" s="1"/>
  <c r="AA86" i="60"/>
  <c r="BD86" i="60" s="1"/>
  <c r="AB86" i="60"/>
  <c r="BE86" i="60" s="1"/>
  <c r="X86" i="60"/>
  <c r="BA86" i="60" s="1"/>
  <c r="AE86" i="60"/>
  <c r="BH86" i="60" s="1"/>
  <c r="AF86" i="60"/>
  <c r="BI86" i="60" s="1"/>
  <c r="Y46" i="60"/>
  <c r="AC46" i="60"/>
  <c r="AG46" i="60"/>
  <c r="BJ46" i="60" s="1"/>
  <c r="V46" i="60"/>
  <c r="Z46" i="60"/>
  <c r="AD46" i="60"/>
  <c r="BG46" i="60" s="1"/>
  <c r="AA46" i="60"/>
  <c r="BD46" i="60" s="1"/>
  <c r="AE46" i="60"/>
  <c r="BH46" i="60" s="1"/>
  <c r="AB46" i="60"/>
  <c r="X46" i="60"/>
  <c r="BA46" i="60" s="1"/>
  <c r="AF46" i="60"/>
  <c r="BI46" i="60" s="1"/>
  <c r="Y84" i="60"/>
  <c r="AC84" i="60"/>
  <c r="AG84" i="60"/>
  <c r="V84" i="60"/>
  <c r="AY84" i="60" s="1"/>
  <c r="Z84" i="60"/>
  <c r="AD84" i="60"/>
  <c r="AA84" i="60"/>
  <c r="BD84" i="60" s="1"/>
  <c r="AB84" i="60"/>
  <c r="BE84" i="60" s="1"/>
  <c r="AE84" i="60"/>
  <c r="AF84" i="60"/>
  <c r="X84" i="60"/>
  <c r="BA84" i="60" s="1"/>
  <c r="Y78" i="60"/>
  <c r="BB78" i="60" s="1"/>
  <c r="AC78" i="60"/>
  <c r="AG78" i="60"/>
  <c r="BJ78" i="60" s="1"/>
  <c r="BZ78" i="60" s="1"/>
  <c r="V78" i="60"/>
  <c r="Z78" i="60"/>
  <c r="BC78" i="60" s="1"/>
  <c r="AD78" i="60"/>
  <c r="AA78" i="60"/>
  <c r="AB78" i="60"/>
  <c r="BE78" i="60" s="1"/>
  <c r="X78" i="60"/>
  <c r="AE78" i="60"/>
  <c r="AF78" i="60"/>
  <c r="V43" i="60"/>
  <c r="AY43" i="60" s="1"/>
  <c r="X43" i="60"/>
  <c r="BA43" i="60" s="1"/>
  <c r="Y43" i="60"/>
  <c r="AC43" i="60"/>
  <c r="BF43" i="60" s="1"/>
  <c r="AG43" i="60"/>
  <c r="Z43" i="60"/>
  <c r="BC43" i="60" s="1"/>
  <c r="AD43" i="60"/>
  <c r="BG43" i="60" s="1"/>
  <c r="AE43" i="60"/>
  <c r="AF43" i="60"/>
  <c r="BI43" i="60" s="1"/>
  <c r="AA43" i="60"/>
  <c r="AB43" i="60"/>
  <c r="Y82" i="60"/>
  <c r="AC82" i="60"/>
  <c r="BF82" i="60" s="1"/>
  <c r="AG82" i="60"/>
  <c r="BJ82" i="60" s="1"/>
  <c r="V82" i="60"/>
  <c r="AY82" i="60" s="1"/>
  <c r="Z82" i="60"/>
  <c r="BC82" i="60" s="1"/>
  <c r="AD82" i="60"/>
  <c r="AA82" i="60"/>
  <c r="BD82" i="60" s="1"/>
  <c r="AB82" i="60"/>
  <c r="BE82" i="60" s="1"/>
  <c r="X82" i="60"/>
  <c r="AE82" i="60"/>
  <c r="BH82" i="60" s="1"/>
  <c r="AF82" i="60"/>
  <c r="Y50" i="60"/>
  <c r="AC50" i="60"/>
  <c r="AG50" i="60"/>
  <c r="BJ50" i="60" s="1"/>
  <c r="V50" i="60"/>
  <c r="AY50" i="60" s="1"/>
  <c r="Z50" i="60"/>
  <c r="AD50" i="60"/>
  <c r="BG50" i="60" s="1"/>
  <c r="AA50" i="60"/>
  <c r="BD50" i="60" s="1"/>
  <c r="AB50" i="60"/>
  <c r="BE50" i="60" s="1"/>
  <c r="AE50" i="60"/>
  <c r="X50" i="60"/>
  <c r="AF50" i="60"/>
  <c r="BI50" i="60" s="1"/>
  <c r="Y45" i="60"/>
  <c r="AC45" i="60"/>
  <c r="AG45" i="60"/>
  <c r="V45" i="60"/>
  <c r="AY45" i="60" s="1"/>
  <c r="Z45" i="60"/>
  <c r="BC45" i="60" s="1"/>
  <c r="AD45" i="60"/>
  <c r="AE45" i="60"/>
  <c r="BH45" i="60" s="1"/>
  <c r="X45" i="60"/>
  <c r="AF45" i="60"/>
  <c r="BI45" i="60" s="1"/>
  <c r="AA45" i="60"/>
  <c r="AB45" i="60"/>
  <c r="Y59" i="60"/>
  <c r="BB59" i="60" s="1"/>
  <c r="AC59" i="60"/>
  <c r="BF59" i="60" s="1"/>
  <c r="AG59" i="60"/>
  <c r="V59" i="60"/>
  <c r="AY59" i="60" s="1"/>
  <c r="Z59" i="60"/>
  <c r="BC59" i="60" s="1"/>
  <c r="AD59" i="60"/>
  <c r="BG59" i="60" s="1"/>
  <c r="AE59" i="60"/>
  <c r="BH59" i="60" s="1"/>
  <c r="X59" i="60"/>
  <c r="BA59" i="60" s="1"/>
  <c r="AF59" i="60"/>
  <c r="AA59" i="60"/>
  <c r="BD59" i="60" s="1"/>
  <c r="AB59" i="60"/>
  <c r="BE59" i="60" s="1"/>
  <c r="Y75" i="60"/>
  <c r="AC75" i="60"/>
  <c r="BF75" i="60" s="1"/>
  <c r="AG75" i="60"/>
  <c r="V75" i="60"/>
  <c r="AY75" i="60" s="1"/>
  <c r="Z75" i="60"/>
  <c r="AD75" i="60"/>
  <c r="BG75" i="60" s="1"/>
  <c r="AE75" i="60"/>
  <c r="BH75" i="60" s="1"/>
  <c r="X75" i="60"/>
  <c r="AF75" i="60"/>
  <c r="AA75" i="60"/>
  <c r="AB75" i="60"/>
  <c r="BE75" i="60" s="1"/>
  <c r="Y57" i="60"/>
  <c r="BB57" i="60" s="1"/>
  <c r="AC57" i="60"/>
  <c r="BF57" i="60" s="1"/>
  <c r="AG57" i="60"/>
  <c r="BJ57" i="60" s="1"/>
  <c r="V57" i="60"/>
  <c r="AY57" i="60" s="1"/>
  <c r="Z57" i="60"/>
  <c r="BC57" i="60" s="1"/>
  <c r="AD57" i="60"/>
  <c r="AE57" i="60"/>
  <c r="BH57" i="60" s="1"/>
  <c r="X57" i="60"/>
  <c r="BA57" i="60" s="1"/>
  <c r="AF57" i="60"/>
  <c r="AA57" i="60"/>
  <c r="BD57" i="60" s="1"/>
  <c r="AB57" i="60"/>
  <c r="Y68" i="60"/>
  <c r="BB68" i="60" s="1"/>
  <c r="AC68" i="60"/>
  <c r="AG68" i="60"/>
  <c r="V68" i="60"/>
  <c r="AY68" i="60" s="1"/>
  <c r="Z68" i="60"/>
  <c r="AD68" i="60"/>
  <c r="AA68" i="60"/>
  <c r="BD68" i="60" s="1"/>
  <c r="AB68" i="60"/>
  <c r="BE68" i="60" s="1"/>
  <c r="AE68" i="60"/>
  <c r="BH68" i="60" s="1"/>
  <c r="AF68" i="60"/>
  <c r="X68" i="60"/>
  <c r="BA68" i="60" s="1"/>
  <c r="Y76" i="60"/>
  <c r="BB76" i="60" s="1"/>
  <c r="AC76" i="60"/>
  <c r="BF76" i="60" s="1"/>
  <c r="AG76" i="60"/>
  <c r="V76" i="60"/>
  <c r="AY76" i="60" s="1"/>
  <c r="Z76" i="60"/>
  <c r="BC76" i="60" s="1"/>
  <c r="AD76" i="60"/>
  <c r="BG76" i="60" s="1"/>
  <c r="AA76" i="60"/>
  <c r="BD76" i="60" s="1"/>
  <c r="AB76" i="60"/>
  <c r="BE76" i="60" s="1"/>
  <c r="AE76" i="60"/>
  <c r="BH76" i="60" s="1"/>
  <c r="AF76" i="60"/>
  <c r="BI76" i="60" s="1"/>
  <c r="X76" i="60"/>
  <c r="BA76" i="60" s="1"/>
  <c r="Y53" i="60"/>
  <c r="BB53" i="60" s="1"/>
  <c r="AC53" i="60"/>
  <c r="AG53" i="60"/>
  <c r="BJ53" i="60" s="1"/>
  <c r="V53" i="60"/>
  <c r="AY53" i="60" s="1"/>
  <c r="Z53" i="60"/>
  <c r="AD53" i="60"/>
  <c r="BG53" i="60" s="1"/>
  <c r="AE53" i="60"/>
  <c r="BH53" i="60" s="1"/>
  <c r="X53" i="60"/>
  <c r="AF53" i="60"/>
  <c r="AA53" i="60"/>
  <c r="BD53" i="60" s="1"/>
  <c r="AB53" i="60"/>
  <c r="BE53" i="60" s="1"/>
  <c r="Y55" i="60"/>
  <c r="BB55" i="60" s="1"/>
  <c r="AC55" i="60"/>
  <c r="BF55" i="60" s="1"/>
  <c r="Y46" i="89" s="1"/>
  <c r="AG55" i="60"/>
  <c r="BJ55" i="60" s="1"/>
  <c r="AK46" i="96" s="1"/>
  <c r="V55" i="60"/>
  <c r="AY55" i="60" s="1"/>
  <c r="BO55" i="60" s="1"/>
  <c r="Z55" i="60"/>
  <c r="BC55" i="60" s="1"/>
  <c r="P46" i="96" s="1"/>
  <c r="AD55" i="60"/>
  <c r="BG55" i="60" s="1"/>
  <c r="AE55" i="60"/>
  <c r="BH55" i="60" s="1"/>
  <c r="AE46" i="89" s="1"/>
  <c r="X55" i="60"/>
  <c r="BA55" i="60" s="1"/>
  <c r="J46" i="96" s="1"/>
  <c r="AF55" i="60"/>
  <c r="BI55" i="60" s="1"/>
  <c r="BY55" i="60" s="1"/>
  <c r="AA55" i="60"/>
  <c r="BD55" i="60" s="1"/>
  <c r="AB55" i="60"/>
  <c r="BE55" i="60" s="1"/>
  <c r="BU55" i="60" s="1"/>
  <c r="Y88" i="60"/>
  <c r="BB88" i="60" s="1"/>
  <c r="AC88" i="60"/>
  <c r="BF88" i="60" s="1"/>
  <c r="AG88" i="60"/>
  <c r="BJ88" i="60" s="1"/>
  <c r="BZ88" i="60" s="1"/>
  <c r="V88" i="60"/>
  <c r="AY88" i="60" s="1"/>
  <c r="Z88" i="60"/>
  <c r="BC88" i="60" s="1"/>
  <c r="AD88" i="60"/>
  <c r="BG88" i="60" s="1"/>
  <c r="AA88" i="60"/>
  <c r="BD88" i="60" s="1"/>
  <c r="AB88" i="60"/>
  <c r="BE88" i="60" s="1"/>
  <c r="AE88" i="60"/>
  <c r="BH88" i="60" s="1"/>
  <c r="AF88" i="60"/>
  <c r="BI88" i="60" s="1"/>
  <c r="X88" i="60"/>
  <c r="BA88" i="60" s="1"/>
  <c r="BC84" i="60"/>
  <c r="BG84" i="60"/>
  <c r="BF84" i="60"/>
  <c r="BH84" i="60"/>
  <c r="BI84" i="60"/>
  <c r="BB84" i="60"/>
  <c r="BJ84" i="60"/>
  <c r="BG82" i="60"/>
  <c r="BA82" i="60"/>
  <c r="BI82" i="60"/>
  <c r="BB82" i="60"/>
  <c r="P40" i="60"/>
  <c r="BG83" i="60"/>
  <c r="BB83" i="60"/>
  <c r="BJ83" i="60"/>
  <c r="BA83" i="60"/>
  <c r="BC62" i="60"/>
  <c r="BG62" i="60"/>
  <c r="BH62" i="60"/>
  <c r="BF62" i="60"/>
  <c r="BA62" i="60"/>
  <c r="BB62" i="60"/>
  <c r="BC69" i="60"/>
  <c r="BG69" i="60"/>
  <c r="BD69" i="60"/>
  <c r="BJ69" i="60"/>
  <c r="BF69" i="60"/>
  <c r="BA58" i="60"/>
  <c r="BD43" i="60"/>
  <c r="BH43" i="60"/>
  <c r="BB43" i="60"/>
  <c r="BJ43" i="60"/>
  <c r="BE43" i="60"/>
  <c r="BG45" i="60"/>
  <c r="BD45" i="60"/>
  <c r="BB45" i="60"/>
  <c r="BJ45" i="60"/>
  <c r="BE45" i="60"/>
  <c r="BA45" i="60"/>
  <c r="BF45" i="60"/>
  <c r="BJ59" i="60"/>
  <c r="BI59" i="60"/>
  <c r="BG57" i="60"/>
  <c r="BE57" i="60"/>
  <c r="BI57" i="60"/>
  <c r="BJ76" i="60"/>
  <c r="P47" i="60"/>
  <c r="BD77" i="60"/>
  <c r="BA77" i="60"/>
  <c r="BF77" i="60"/>
  <c r="BJ77" i="60"/>
  <c r="BI77" i="60"/>
  <c r="BE77" i="60"/>
  <c r="P39" i="60"/>
  <c r="AY70" i="60"/>
  <c r="BC70" i="60"/>
  <c r="BG70" i="60"/>
  <c r="BH70" i="60"/>
  <c r="BX70" i="60" s="1"/>
  <c r="BA70" i="60"/>
  <c r="BI70" i="60"/>
  <c r="BB70" i="60"/>
  <c r="AY67" i="60"/>
  <c r="BC67" i="60"/>
  <c r="BD67" i="60"/>
  <c r="BA67" i="60"/>
  <c r="BI67" i="60"/>
  <c r="BF67" i="60"/>
  <c r="BD79" i="60"/>
  <c r="BC79" i="60"/>
  <c r="BI79" i="60"/>
  <c r="BB79" i="60"/>
  <c r="BJ79" i="60"/>
  <c r="BG79" i="60"/>
  <c r="BA79" i="60"/>
  <c r="BF79" i="60"/>
  <c r="AY64" i="60"/>
  <c r="BC64" i="60"/>
  <c r="BG64" i="60"/>
  <c r="BH64" i="60"/>
  <c r="BF64" i="60"/>
  <c r="BA64" i="60"/>
  <c r="BI64" i="60"/>
  <c r="BC72" i="60"/>
  <c r="BA72" i="60"/>
  <c r="BI72" i="60"/>
  <c r="BJ72" i="60"/>
  <c r="AH46" i="89"/>
  <c r="AK46" i="89"/>
  <c r="BZ55" i="60"/>
  <c r="P51" i="60"/>
  <c r="AY46" i="60"/>
  <c r="BC46" i="60"/>
  <c r="BF46" i="60"/>
  <c r="BB46" i="60"/>
  <c r="BE46" i="60"/>
  <c r="BD78" i="60"/>
  <c r="BH78" i="60"/>
  <c r="AY78" i="60"/>
  <c r="BA78" i="60"/>
  <c r="BF78" i="60"/>
  <c r="BG78" i="60"/>
  <c r="BI78" i="60"/>
  <c r="BC50" i="60"/>
  <c r="BH50" i="60"/>
  <c r="BF50" i="60"/>
  <c r="BA50" i="60"/>
  <c r="BB50" i="60"/>
  <c r="BC75" i="60"/>
  <c r="BD75" i="60"/>
  <c r="BB75" i="60"/>
  <c r="BI75" i="60"/>
  <c r="BJ75" i="60"/>
  <c r="BA75" i="60"/>
  <c r="BC68" i="60"/>
  <c r="BG68" i="60"/>
  <c r="BF68" i="60"/>
  <c r="BI68" i="60"/>
  <c r="BJ68" i="60"/>
  <c r="BC53" i="60"/>
  <c r="BF53" i="60"/>
  <c r="BA53" i="60"/>
  <c r="BI53" i="60"/>
  <c r="P54" i="60"/>
  <c r="P44" i="60"/>
  <c r="BD63" i="60"/>
  <c r="BH63" i="60"/>
  <c r="BB63" i="60"/>
  <c r="BJ63" i="60"/>
  <c r="BA63" i="60"/>
  <c r="BI63" i="60"/>
  <c r="BF63" i="60"/>
  <c r="BC61" i="60"/>
  <c r="BD61" i="60"/>
  <c r="BH61" i="60"/>
  <c r="BJ61" i="60"/>
  <c r="BE61" i="60"/>
  <c r="BI61" i="60"/>
  <c r="P48" i="60"/>
  <c r="BG80" i="60"/>
  <c r="BF80" i="60"/>
  <c r="BC80" i="60"/>
  <c r="BI80" i="60"/>
  <c r="BA80" i="60"/>
  <c r="S46" i="89"/>
  <c r="S46" i="96"/>
  <c r="BT55" i="60"/>
  <c r="P52" i="60"/>
  <c r="P41" i="60"/>
  <c r="BC71" i="60"/>
  <c r="BG71" i="60"/>
  <c r="BW71" i="60" s="1"/>
  <c r="BD71" i="60"/>
  <c r="BB71" i="60"/>
  <c r="BI71" i="60"/>
  <c r="BF71" i="60"/>
  <c r="BD81" i="60"/>
  <c r="BA81" i="60"/>
  <c r="BF81" i="60"/>
  <c r="BB81" i="60"/>
  <c r="BG81" i="60"/>
  <c r="BJ81" i="60"/>
  <c r="BE81" i="60"/>
  <c r="P49" i="60"/>
  <c r="P42" i="60"/>
  <c r="AY66" i="60"/>
  <c r="BF66" i="60"/>
  <c r="BA66" i="60"/>
  <c r="BI66" i="60"/>
  <c r="BJ66" i="60"/>
  <c r="AY74" i="60"/>
  <c r="BC74" i="60"/>
  <c r="BH74" i="60"/>
  <c r="BB74" i="60"/>
  <c r="BJ74" i="60"/>
  <c r="J46" i="89"/>
  <c r="BQ55" i="60"/>
  <c r="M46" i="89"/>
  <c r="M46" i="96"/>
  <c r="BR55" i="60"/>
  <c r="AB46" i="89"/>
  <c r="AB46" i="96"/>
  <c r="BW55" i="60"/>
  <c r="BM84" i="60"/>
  <c r="BM73" i="60"/>
  <c r="BM72" i="60"/>
  <c r="BM81" i="60"/>
  <c r="BM43" i="60"/>
  <c r="BM46" i="60"/>
  <c r="BM48" i="60"/>
  <c r="BM45" i="60"/>
  <c r="BM41" i="60"/>
  <c r="BM78" i="60"/>
  <c r="BM50" i="60"/>
  <c r="BM82" i="60"/>
  <c r="BM58" i="60"/>
  <c r="BM62" i="60"/>
  <c r="BM47" i="60"/>
  <c r="BM49" i="60"/>
  <c r="BM83" i="60"/>
  <c r="BM85" i="60"/>
  <c r="BM76" i="60"/>
  <c r="BM60" i="60"/>
  <c r="BM54" i="60"/>
  <c r="AE65" i="60" l="1"/>
  <c r="BH65" i="60" s="1"/>
  <c r="AF58" i="60"/>
  <c r="BI58" i="60" s="1"/>
  <c r="AB58" i="60"/>
  <c r="BE58" i="60" s="1"/>
  <c r="AA58" i="60"/>
  <c r="BD58" i="60" s="1"/>
  <c r="Z58" i="60"/>
  <c r="BC58" i="60" s="1"/>
  <c r="V58" i="60"/>
  <c r="AY58" i="60" s="1"/>
  <c r="BS55" i="60"/>
  <c r="AB56" i="60"/>
  <c r="BE56" i="60" s="1"/>
  <c r="AA56" i="60"/>
  <c r="BD56" i="60" s="1"/>
  <c r="AG58" i="60"/>
  <c r="BJ58" i="60" s="1"/>
  <c r="AC58" i="60"/>
  <c r="BF58" i="60" s="1"/>
  <c r="Y49" i="89" s="1"/>
  <c r="Y58" i="60"/>
  <c r="BB58" i="60" s="1"/>
  <c r="M49" i="89" s="1"/>
  <c r="D46" i="89"/>
  <c r="BV55" i="60"/>
  <c r="Y46" i="96"/>
  <c r="V46" i="96"/>
  <c r="V46" i="89"/>
  <c r="AE60" i="60"/>
  <c r="BH60" i="60" s="1"/>
  <c r="AB60" i="60"/>
  <c r="BE60" i="60" s="1"/>
  <c r="AA60" i="60"/>
  <c r="BD60" i="60" s="1"/>
  <c r="AF60" i="60"/>
  <c r="BI60" i="60" s="1"/>
  <c r="AD60" i="60"/>
  <c r="BG60" i="60" s="1"/>
  <c r="Z60" i="60"/>
  <c r="BC60" i="60" s="1"/>
  <c r="BS60" i="60" s="1"/>
  <c r="X73" i="60"/>
  <c r="BA73" i="60" s="1"/>
  <c r="J64" i="89" s="1"/>
  <c r="V60" i="60"/>
  <c r="AY60" i="60" s="1"/>
  <c r="AE73" i="60"/>
  <c r="BH73" i="60" s="1"/>
  <c r="AG60" i="60"/>
  <c r="BJ60" i="60" s="1"/>
  <c r="BZ60" i="60" s="1"/>
  <c r="AD73" i="60"/>
  <c r="BG73" i="60" s="1"/>
  <c r="AC60" i="60"/>
  <c r="BF60" i="60" s="1"/>
  <c r="BV60" i="60" s="1"/>
  <c r="Z73" i="60"/>
  <c r="BC73" i="60" s="1"/>
  <c r="Y60" i="60"/>
  <c r="BB60" i="60" s="1"/>
  <c r="D46" i="96"/>
  <c r="X65" i="60"/>
  <c r="BA65" i="60" s="1"/>
  <c r="AE56" i="60"/>
  <c r="BH56" i="60" s="1"/>
  <c r="AD65" i="60"/>
  <c r="BG65" i="60" s="1"/>
  <c r="AB56" i="96" s="1"/>
  <c r="AD56" i="60"/>
  <c r="BG56" i="60" s="1"/>
  <c r="AB47" i="96" s="1"/>
  <c r="Z65" i="60"/>
  <c r="BC65" i="60" s="1"/>
  <c r="Z56" i="60"/>
  <c r="BC56" i="60" s="1"/>
  <c r="V65" i="60"/>
  <c r="AY65" i="60" s="1"/>
  <c r="V56" i="60"/>
  <c r="AY56" i="60" s="1"/>
  <c r="V73" i="60"/>
  <c r="AY73" i="60" s="1"/>
  <c r="BO73" i="60" s="1"/>
  <c r="AG65" i="60"/>
  <c r="BJ65" i="60" s="1"/>
  <c r="AG56" i="60"/>
  <c r="BJ56" i="60" s="1"/>
  <c r="AG73" i="60"/>
  <c r="BJ73" i="60" s="1"/>
  <c r="AC65" i="60"/>
  <c r="BF65" i="60" s="1"/>
  <c r="AC56" i="60"/>
  <c r="BF56" i="60" s="1"/>
  <c r="AC73" i="60"/>
  <c r="BF73" i="60" s="1"/>
  <c r="BV73" i="60" s="1"/>
  <c r="Y65" i="60"/>
  <c r="BB65" i="60" s="1"/>
  <c r="M56" i="89" s="1"/>
  <c r="Y56" i="60"/>
  <c r="BB56" i="60" s="1"/>
  <c r="Y73" i="60"/>
  <c r="BB73" i="60" s="1"/>
  <c r="AB65" i="60"/>
  <c r="BE65" i="60" s="1"/>
  <c r="X56" i="60"/>
  <c r="BA56" i="60" s="1"/>
  <c r="J47" i="89" s="1"/>
  <c r="AB73" i="60"/>
  <c r="BE73" i="60" s="1"/>
  <c r="V64" i="89" s="1"/>
  <c r="BX55" i="60"/>
  <c r="AE46" i="96"/>
  <c r="AA65" i="60"/>
  <c r="BD65" i="60" s="1"/>
  <c r="AA73" i="60"/>
  <c r="BD73" i="60" s="1"/>
  <c r="V41" i="60"/>
  <c r="Z41" i="60"/>
  <c r="BC41" i="60" s="1"/>
  <c r="AD41" i="60"/>
  <c r="BG41" i="60" s="1"/>
  <c r="AA41" i="60"/>
  <c r="AE41" i="60"/>
  <c r="BH41" i="60" s="1"/>
  <c r="X41" i="60"/>
  <c r="AB41" i="60"/>
  <c r="AF41" i="60"/>
  <c r="BI41" i="60" s="1"/>
  <c r="AG41" i="60"/>
  <c r="Y41" i="60"/>
  <c r="AC41" i="60"/>
  <c r="Y49" i="60"/>
  <c r="AC49" i="60"/>
  <c r="AG49" i="60"/>
  <c r="BJ49" i="60" s="1"/>
  <c r="V49" i="60"/>
  <c r="AY49" i="60" s="1"/>
  <c r="Z49" i="60"/>
  <c r="BC49" i="60" s="1"/>
  <c r="AD49" i="60"/>
  <c r="BG49" i="60" s="1"/>
  <c r="AE49" i="60"/>
  <c r="X49" i="60"/>
  <c r="AF49" i="60"/>
  <c r="BI49" i="60" s="1"/>
  <c r="AA49" i="60"/>
  <c r="AB49" i="60"/>
  <c r="Y54" i="60"/>
  <c r="AC54" i="60"/>
  <c r="AG54" i="60"/>
  <c r="V54" i="60"/>
  <c r="AY54" i="60" s="1"/>
  <c r="Z54" i="60"/>
  <c r="BC54" i="60" s="1"/>
  <c r="AD54" i="60"/>
  <c r="BG54" i="60" s="1"/>
  <c r="AA54" i="60"/>
  <c r="AB54" i="60"/>
  <c r="X54" i="60"/>
  <c r="AE54" i="60"/>
  <c r="BH54" i="60" s="1"/>
  <c r="AF54" i="60"/>
  <c r="Y51" i="60"/>
  <c r="AC51" i="60"/>
  <c r="AG51" i="60"/>
  <c r="V51" i="60"/>
  <c r="AY51" i="60" s="1"/>
  <c r="Z51" i="60"/>
  <c r="BC51" i="60" s="1"/>
  <c r="AD51" i="60"/>
  <c r="BG51" i="60" s="1"/>
  <c r="BW51" i="60" s="1"/>
  <c r="AE51" i="60"/>
  <c r="X51" i="60"/>
  <c r="AF51" i="60"/>
  <c r="BI51" i="60" s="1"/>
  <c r="AA51" i="60"/>
  <c r="AB51" i="60"/>
  <c r="BE51" i="60" s="1"/>
  <c r="AH46" i="96"/>
  <c r="V39" i="60"/>
  <c r="Z39" i="60"/>
  <c r="AD39" i="60"/>
  <c r="AA39" i="60"/>
  <c r="BD39" i="60" s="1"/>
  <c r="AE39" i="60"/>
  <c r="BH39" i="60" s="1"/>
  <c r="X39" i="60"/>
  <c r="BA39" i="60" s="1"/>
  <c r="AB39" i="60"/>
  <c r="AF39" i="60"/>
  <c r="Y39" i="60"/>
  <c r="AC39" i="60"/>
  <c r="AG39" i="60"/>
  <c r="P46" i="89"/>
  <c r="BY88" i="60"/>
  <c r="AH79" i="89"/>
  <c r="AH79" i="96"/>
  <c r="BW88" i="60"/>
  <c r="AB79" i="89"/>
  <c r="AB79" i="96"/>
  <c r="Y79" i="89"/>
  <c r="Y79" i="96"/>
  <c r="BV88" i="60"/>
  <c r="BX86" i="60"/>
  <c r="AE77" i="89"/>
  <c r="AE77" i="96"/>
  <c r="BT86" i="60"/>
  <c r="S77" i="96"/>
  <c r="S77" i="89"/>
  <c r="AK77" i="89"/>
  <c r="AK77" i="96"/>
  <c r="V78" i="89"/>
  <c r="V78" i="96"/>
  <c r="BU87" i="60"/>
  <c r="BX87" i="60"/>
  <c r="AE78" i="89"/>
  <c r="AE78" i="96"/>
  <c r="BO87" i="60"/>
  <c r="D78" i="89"/>
  <c r="D78" i="96"/>
  <c r="V76" i="89"/>
  <c r="V76" i="96"/>
  <c r="BU85" i="60"/>
  <c r="AE76" i="89"/>
  <c r="AE76" i="96"/>
  <c r="BX85" i="60"/>
  <c r="D76" i="89"/>
  <c r="D76" i="96"/>
  <c r="BO85" i="60"/>
  <c r="Y47" i="60"/>
  <c r="AC47" i="60"/>
  <c r="AG47" i="60"/>
  <c r="V47" i="60"/>
  <c r="AY47" i="60" s="1"/>
  <c r="Z47" i="60"/>
  <c r="BC47" i="60" s="1"/>
  <c r="AD47" i="60"/>
  <c r="AE47" i="60"/>
  <c r="BH47" i="60" s="1"/>
  <c r="X47" i="60"/>
  <c r="AF47" i="60"/>
  <c r="AA47" i="60"/>
  <c r="AB47" i="60"/>
  <c r="V40" i="60"/>
  <c r="AY40" i="60" s="1"/>
  <c r="D31" i="89" s="1"/>
  <c r="Z40" i="60"/>
  <c r="BC40" i="60" s="1"/>
  <c r="P31" i="96" s="1"/>
  <c r="AD40" i="60"/>
  <c r="BG40" i="60" s="1"/>
  <c r="AA40" i="60"/>
  <c r="BD40" i="60" s="1"/>
  <c r="BT40" i="60" s="1"/>
  <c r="AE40" i="60"/>
  <c r="BH40" i="60" s="1"/>
  <c r="X40" i="60"/>
  <c r="BA40" i="60" s="1"/>
  <c r="AB40" i="60"/>
  <c r="BE40" i="60" s="1"/>
  <c r="BU40" i="60" s="1"/>
  <c r="AF40" i="60"/>
  <c r="BI40" i="60" s="1"/>
  <c r="AC40" i="60"/>
  <c r="BF40" i="60" s="1"/>
  <c r="BV40" i="60" s="1"/>
  <c r="AG40" i="60"/>
  <c r="BJ40" i="60" s="1"/>
  <c r="Y40" i="60"/>
  <c r="BB40" i="60" s="1"/>
  <c r="BR40" i="60" s="1"/>
  <c r="BX88" i="60"/>
  <c r="AE79" i="89"/>
  <c r="AE79" i="96"/>
  <c r="BS88" i="60"/>
  <c r="P79" i="89"/>
  <c r="P79" i="96"/>
  <c r="M79" i="96"/>
  <c r="BR88" i="60"/>
  <c r="M79" i="89"/>
  <c r="BQ86" i="60"/>
  <c r="J77" i="89"/>
  <c r="J77" i="96"/>
  <c r="BW86" i="60"/>
  <c r="AB77" i="89"/>
  <c r="AB77" i="96"/>
  <c r="BV86" i="60"/>
  <c r="Y77" i="89"/>
  <c r="Y77" i="96"/>
  <c r="S78" i="89"/>
  <c r="S78" i="96"/>
  <c r="BT87" i="60"/>
  <c r="BZ87" i="60"/>
  <c r="AK78" i="89"/>
  <c r="AK78" i="96"/>
  <c r="S76" i="89"/>
  <c r="BT85" i="60"/>
  <c r="S76" i="96"/>
  <c r="AK76" i="89"/>
  <c r="BZ85" i="60"/>
  <c r="AK76" i="96"/>
  <c r="Y52" i="60"/>
  <c r="AC52" i="60"/>
  <c r="BF52" i="60" s="1"/>
  <c r="AG52" i="60"/>
  <c r="BJ52" i="60" s="1"/>
  <c r="V52" i="60"/>
  <c r="AY52" i="60" s="1"/>
  <c r="Z52" i="60"/>
  <c r="BC52" i="60" s="1"/>
  <c r="AD52" i="60"/>
  <c r="AA52" i="60"/>
  <c r="AB52" i="60"/>
  <c r="BE52" i="60" s="1"/>
  <c r="AE52" i="60"/>
  <c r="AF52" i="60"/>
  <c r="X52" i="60"/>
  <c r="BQ88" i="60"/>
  <c r="J79" i="89"/>
  <c r="J79" i="96"/>
  <c r="BU88" i="60"/>
  <c r="V79" i="89"/>
  <c r="V79" i="96"/>
  <c r="BO88" i="60"/>
  <c r="D79" i="89"/>
  <c r="D79" i="96"/>
  <c r="AJ79" i="89"/>
  <c r="AJ79" i="96"/>
  <c r="BS86" i="60"/>
  <c r="P77" i="89"/>
  <c r="P77" i="96"/>
  <c r="M77" i="96"/>
  <c r="BR86" i="60"/>
  <c r="M77" i="89"/>
  <c r="AH78" i="89"/>
  <c r="AH78" i="96"/>
  <c r="BY87" i="60"/>
  <c r="AB78" i="96"/>
  <c r="BW87" i="60"/>
  <c r="AB78" i="89"/>
  <c r="Y78" i="96"/>
  <c r="BV87" i="60"/>
  <c r="Y78" i="89"/>
  <c r="BY85" i="60"/>
  <c r="AH76" i="89"/>
  <c r="AH76" i="96"/>
  <c r="AB76" i="89"/>
  <c r="BW85" i="60"/>
  <c r="AB76" i="96"/>
  <c r="Y76" i="96"/>
  <c r="Y76" i="89"/>
  <c r="BV85" i="60"/>
  <c r="Y48" i="60"/>
  <c r="AC48" i="60"/>
  <c r="BF48" i="60" s="1"/>
  <c r="AG48" i="60"/>
  <c r="BJ48" i="60" s="1"/>
  <c r="BZ48" i="60" s="1"/>
  <c r="V48" i="60"/>
  <c r="AY48" i="60" s="1"/>
  <c r="Z48" i="60"/>
  <c r="BC48" i="60" s="1"/>
  <c r="AD48" i="60"/>
  <c r="BG48" i="60" s="1"/>
  <c r="AA48" i="60"/>
  <c r="BD48" i="60" s="1"/>
  <c r="AB48" i="60"/>
  <c r="AE48" i="60"/>
  <c r="X48" i="60"/>
  <c r="BA48" i="60" s="1"/>
  <c r="AF48" i="60"/>
  <c r="V42" i="60"/>
  <c r="AY42" i="60" s="1"/>
  <c r="Z42" i="60"/>
  <c r="BC42" i="60" s="1"/>
  <c r="AD42" i="60"/>
  <c r="BG42" i="60" s="1"/>
  <c r="AA42" i="60"/>
  <c r="AE42" i="60"/>
  <c r="BH42" i="60" s="1"/>
  <c r="X42" i="60"/>
  <c r="BA42" i="60" s="1"/>
  <c r="AB42" i="60"/>
  <c r="BE42" i="60" s="1"/>
  <c r="AF42" i="60"/>
  <c r="BI42" i="60" s="1"/>
  <c r="Y42" i="60"/>
  <c r="BB42" i="60" s="1"/>
  <c r="AC42" i="60"/>
  <c r="BF42" i="60" s="1"/>
  <c r="AG42" i="60"/>
  <c r="BJ42" i="60" s="1"/>
  <c r="Y44" i="60"/>
  <c r="AC44" i="60"/>
  <c r="BF44" i="60" s="1"/>
  <c r="AG44" i="60"/>
  <c r="BJ44" i="60" s="1"/>
  <c r="BZ44" i="60" s="1"/>
  <c r="V44" i="60"/>
  <c r="AY44" i="60" s="1"/>
  <c r="Z44" i="60"/>
  <c r="AD44" i="60"/>
  <c r="BG44" i="60" s="1"/>
  <c r="AA44" i="60"/>
  <c r="BD44" i="60" s="1"/>
  <c r="AB44" i="60"/>
  <c r="BE44" i="60" s="1"/>
  <c r="AE44" i="60"/>
  <c r="BH44" i="60" s="1"/>
  <c r="AF44" i="60"/>
  <c r="BI44" i="60" s="1"/>
  <c r="X44" i="60"/>
  <c r="BA44" i="60" s="1"/>
  <c r="BT88" i="60"/>
  <c r="S79" i="96"/>
  <c r="S79" i="89"/>
  <c r="AK79" i="89"/>
  <c r="AK79" i="96"/>
  <c r="BY86" i="60"/>
  <c r="AH77" i="89"/>
  <c r="AH77" i="96"/>
  <c r="BU86" i="60"/>
  <c r="V77" i="89"/>
  <c r="V77" i="96"/>
  <c r="BO86" i="60"/>
  <c r="D77" i="89"/>
  <c r="D77" i="96"/>
  <c r="BZ86" i="60"/>
  <c r="BQ87" i="60"/>
  <c r="J78" i="89"/>
  <c r="J78" i="96"/>
  <c r="P78" i="89"/>
  <c r="P78" i="96"/>
  <c r="BS87" i="60"/>
  <c r="BR87" i="60"/>
  <c r="M78" i="89"/>
  <c r="M78" i="96"/>
  <c r="J76" i="89"/>
  <c r="J76" i="96"/>
  <c r="BQ85" i="60"/>
  <c r="P76" i="96"/>
  <c r="BS85" i="60"/>
  <c r="P76" i="89"/>
  <c r="BR85" i="60"/>
  <c r="M76" i="89"/>
  <c r="M76" i="96"/>
  <c r="J74" i="96"/>
  <c r="J74" i="89"/>
  <c r="BQ83" i="60"/>
  <c r="AK74" i="89"/>
  <c r="AK74" i="96"/>
  <c r="BZ83" i="60"/>
  <c r="D74" i="89"/>
  <c r="D74" i="96"/>
  <c r="BO83" i="60"/>
  <c r="V73" i="89"/>
  <c r="V73" i="96"/>
  <c r="BU82" i="60"/>
  <c r="S73" i="89"/>
  <c r="S73" i="96"/>
  <c r="BT82" i="60"/>
  <c r="P73" i="89"/>
  <c r="P73" i="96"/>
  <c r="BS82" i="60"/>
  <c r="M75" i="89"/>
  <c r="M75" i="96"/>
  <c r="BR84" i="60"/>
  <c r="AE75" i="96"/>
  <c r="AE75" i="89"/>
  <c r="BX84" i="60"/>
  <c r="AB75" i="89"/>
  <c r="AB75" i="96"/>
  <c r="BW84" i="60"/>
  <c r="Y74" i="96"/>
  <c r="Y74" i="89"/>
  <c r="BV83" i="60"/>
  <c r="AE74" i="96"/>
  <c r="AE74" i="89"/>
  <c r="BX83" i="60"/>
  <c r="M74" i="96"/>
  <c r="M74" i="89"/>
  <c r="BR83" i="60"/>
  <c r="J73" i="89"/>
  <c r="J73" i="96"/>
  <c r="BQ82" i="60"/>
  <c r="D73" i="96"/>
  <c r="D73" i="89"/>
  <c r="BO82" i="60"/>
  <c r="BY84" i="60"/>
  <c r="AH75" i="89"/>
  <c r="AH75" i="96"/>
  <c r="S75" i="96"/>
  <c r="S75" i="89"/>
  <c r="BT84" i="60"/>
  <c r="P75" i="89"/>
  <c r="P75" i="96"/>
  <c r="BS84" i="60"/>
  <c r="AH74" i="96"/>
  <c r="AH74" i="89"/>
  <c r="BY83" i="60"/>
  <c r="S74" i="89"/>
  <c r="S74" i="96"/>
  <c r="BT83" i="60"/>
  <c r="AB74" i="96"/>
  <c r="AB74" i="89"/>
  <c r="BW83" i="60"/>
  <c r="M73" i="96"/>
  <c r="M73" i="89"/>
  <c r="BR82" i="60"/>
  <c r="AK73" i="96"/>
  <c r="AK73" i="89"/>
  <c r="Y73" i="96"/>
  <c r="Y73" i="89"/>
  <c r="BV82" i="60"/>
  <c r="BZ82" i="60"/>
  <c r="V75" i="89"/>
  <c r="V75" i="96"/>
  <c r="BU84" i="60"/>
  <c r="D75" i="89"/>
  <c r="D75" i="96"/>
  <c r="BO84" i="60"/>
  <c r="V74" i="96"/>
  <c r="V74" i="89"/>
  <c r="BU83" i="60"/>
  <c r="P74" i="96"/>
  <c r="P74" i="89"/>
  <c r="BS83" i="60"/>
  <c r="AH73" i="89"/>
  <c r="AH73" i="96"/>
  <c r="BY82" i="60"/>
  <c r="AE73" i="89"/>
  <c r="AE73" i="96"/>
  <c r="BX82" i="60"/>
  <c r="AB73" i="89"/>
  <c r="AB73" i="96"/>
  <c r="BW82" i="60"/>
  <c r="AK75" i="89"/>
  <c r="AK75" i="96"/>
  <c r="J75" i="89"/>
  <c r="J75" i="96"/>
  <c r="BQ84" i="60"/>
  <c r="Y75" i="89"/>
  <c r="Y75" i="96"/>
  <c r="BV84" i="60"/>
  <c r="BZ84" i="60"/>
  <c r="BZ40" i="60"/>
  <c r="AK31" i="89"/>
  <c r="AK31" i="96"/>
  <c r="BS40" i="60"/>
  <c r="P31" i="89"/>
  <c r="V31" i="89"/>
  <c r="AA46" i="89"/>
  <c r="AA46" i="96"/>
  <c r="S65" i="89"/>
  <c r="S65" i="96"/>
  <c r="BT74" i="60"/>
  <c r="AH57" i="89"/>
  <c r="AH57" i="96"/>
  <c r="BY66" i="60"/>
  <c r="BO66" i="60"/>
  <c r="D57" i="89"/>
  <c r="D57" i="96"/>
  <c r="AB72" i="89"/>
  <c r="AB72" i="96"/>
  <c r="J62" i="89"/>
  <c r="J62" i="96"/>
  <c r="BQ71" i="60"/>
  <c r="AA62" i="89"/>
  <c r="AA62" i="96"/>
  <c r="Y71" i="96"/>
  <c r="Y71" i="89"/>
  <c r="BV80" i="60"/>
  <c r="AH52" i="89"/>
  <c r="AH52" i="96"/>
  <c r="BY61" i="60"/>
  <c r="AK54" i="96"/>
  <c r="AK54" i="89"/>
  <c r="BZ63" i="60"/>
  <c r="BC44" i="60"/>
  <c r="BB44" i="60"/>
  <c r="AE44" i="89"/>
  <c r="AE44" i="96"/>
  <c r="BX53" i="60"/>
  <c r="V59" i="89"/>
  <c r="V59" i="96"/>
  <c r="BU68" i="60"/>
  <c r="V66" i="89"/>
  <c r="V66" i="96"/>
  <c r="BU75" i="60"/>
  <c r="V41" i="89"/>
  <c r="V41" i="96"/>
  <c r="BU50" i="60"/>
  <c r="M69" i="89"/>
  <c r="M69" i="96"/>
  <c r="BR78" i="60"/>
  <c r="AE37" i="89"/>
  <c r="AE37" i="96"/>
  <c r="BX46" i="60"/>
  <c r="M51" i="89"/>
  <c r="M51" i="96"/>
  <c r="BR60" i="60"/>
  <c r="Y47" i="89"/>
  <c r="Y47" i="96"/>
  <c r="BV56" i="60"/>
  <c r="BD51" i="60"/>
  <c r="BH51" i="60"/>
  <c r="BB51" i="60"/>
  <c r="BJ51" i="60"/>
  <c r="BF51" i="60"/>
  <c r="BA51" i="60"/>
  <c r="AE63" i="89"/>
  <c r="AE63" i="96"/>
  <c r="BX72" i="60"/>
  <c r="M55" i="89"/>
  <c r="M55" i="96"/>
  <c r="BR64" i="60"/>
  <c r="BS64" i="60"/>
  <c r="P55" i="89"/>
  <c r="P55" i="96"/>
  <c r="D70" i="96"/>
  <c r="D70" i="89"/>
  <c r="BO79" i="60"/>
  <c r="AH58" i="96"/>
  <c r="AH58" i="89"/>
  <c r="BY67" i="60"/>
  <c r="AB58" i="89"/>
  <c r="AB58" i="96"/>
  <c r="BW67" i="60"/>
  <c r="S61" i="96"/>
  <c r="S61" i="89"/>
  <c r="BT70" i="60"/>
  <c r="AH68" i="96"/>
  <c r="AH68" i="89"/>
  <c r="BY77" i="60"/>
  <c r="AE68" i="89"/>
  <c r="AE68" i="96"/>
  <c r="BX77" i="60"/>
  <c r="O46" i="89"/>
  <c r="O46" i="96"/>
  <c r="P67" i="96"/>
  <c r="P67" i="89"/>
  <c r="BS76" i="60"/>
  <c r="BY57" i="60"/>
  <c r="AH48" i="89"/>
  <c r="AH48" i="96"/>
  <c r="AB48" i="89"/>
  <c r="AB48" i="96"/>
  <c r="BW57" i="60"/>
  <c r="M50" i="89"/>
  <c r="M50" i="96"/>
  <c r="BR59" i="60"/>
  <c r="Y36" i="96"/>
  <c r="Y36" i="89"/>
  <c r="BV45" i="60"/>
  <c r="BW45" i="60"/>
  <c r="AB36" i="96"/>
  <c r="AB36" i="89"/>
  <c r="J34" i="89"/>
  <c r="J34" i="96"/>
  <c r="BQ43" i="60"/>
  <c r="BR58" i="60"/>
  <c r="AB49" i="89"/>
  <c r="AB49" i="96"/>
  <c r="BW58" i="60"/>
  <c r="Y56" i="89"/>
  <c r="Y56" i="96"/>
  <c r="BV65" i="60"/>
  <c r="J60" i="89"/>
  <c r="J60" i="96"/>
  <c r="BQ69" i="60"/>
  <c r="AK64" i="89"/>
  <c r="AK64" i="96"/>
  <c r="BZ73" i="60"/>
  <c r="V53" i="96"/>
  <c r="V53" i="89"/>
  <c r="BU62" i="60"/>
  <c r="BQ40" i="60"/>
  <c r="J31" i="89"/>
  <c r="J31" i="96"/>
  <c r="AK65" i="89"/>
  <c r="AK65" i="96"/>
  <c r="BZ74" i="60"/>
  <c r="J57" i="89"/>
  <c r="J57" i="96"/>
  <c r="BQ66" i="60"/>
  <c r="BD42" i="60"/>
  <c r="M72" i="96"/>
  <c r="M72" i="89"/>
  <c r="BR81" i="60"/>
  <c r="Y62" i="89"/>
  <c r="Y62" i="96"/>
  <c r="BV71" i="60"/>
  <c r="AB62" i="89"/>
  <c r="AB62" i="96"/>
  <c r="D71" i="89"/>
  <c r="D71" i="96"/>
  <c r="BO80" i="60"/>
  <c r="M52" i="89"/>
  <c r="M52" i="96"/>
  <c r="BR61" i="60"/>
  <c r="AH54" i="89"/>
  <c r="AH54" i="96"/>
  <c r="BY63" i="60"/>
  <c r="AB54" i="89"/>
  <c r="AB54" i="96"/>
  <c r="BW63" i="60"/>
  <c r="V44" i="89"/>
  <c r="V44" i="96"/>
  <c r="BU53" i="60"/>
  <c r="D44" i="89"/>
  <c r="D44" i="96"/>
  <c r="BO53" i="60"/>
  <c r="BM53" i="60"/>
  <c r="X46" i="89"/>
  <c r="X46" i="96"/>
  <c r="Y59" i="89"/>
  <c r="Y59" i="96"/>
  <c r="BV68" i="60"/>
  <c r="Y66" i="89"/>
  <c r="Y66" i="96"/>
  <c r="BV75" i="60"/>
  <c r="Y41" i="89"/>
  <c r="Y41" i="96"/>
  <c r="BV50" i="60"/>
  <c r="P69" i="89"/>
  <c r="P69" i="96"/>
  <c r="BS78" i="60"/>
  <c r="D69" i="89"/>
  <c r="D69" i="96"/>
  <c r="BO78" i="60"/>
  <c r="AJ69" i="89"/>
  <c r="AJ69" i="96"/>
  <c r="BO46" i="60"/>
  <c r="D37" i="89"/>
  <c r="D37" i="96"/>
  <c r="AH51" i="89"/>
  <c r="AH51" i="96"/>
  <c r="BY60" i="60"/>
  <c r="BO60" i="60"/>
  <c r="D51" i="89"/>
  <c r="D51" i="96"/>
  <c r="BS56" i="60"/>
  <c r="P47" i="96"/>
  <c r="P47" i="89"/>
  <c r="S63" i="89"/>
  <c r="S63" i="96"/>
  <c r="BT72" i="60"/>
  <c r="AH55" i="96"/>
  <c r="AH55" i="89"/>
  <c r="BY64" i="60"/>
  <c r="BO64" i="60"/>
  <c r="D55" i="89"/>
  <c r="D55" i="96"/>
  <c r="M70" i="89"/>
  <c r="M70" i="96"/>
  <c r="BR79" i="60"/>
  <c r="V58" i="89"/>
  <c r="V58" i="96"/>
  <c r="BU67" i="60"/>
  <c r="P58" i="89"/>
  <c r="P58" i="96"/>
  <c r="BS67" i="60"/>
  <c r="C46" i="89"/>
  <c r="C46" i="96"/>
  <c r="J61" i="96"/>
  <c r="J61" i="89"/>
  <c r="BQ70" i="60"/>
  <c r="P68" i="89"/>
  <c r="P68" i="96"/>
  <c r="BS77" i="60"/>
  <c r="S68" i="96"/>
  <c r="S68" i="89"/>
  <c r="BT77" i="60"/>
  <c r="V67" i="89"/>
  <c r="V67" i="96"/>
  <c r="BU76" i="60"/>
  <c r="S67" i="89"/>
  <c r="S67" i="96"/>
  <c r="BT76" i="60"/>
  <c r="AE48" i="89"/>
  <c r="AE48" i="96"/>
  <c r="BX57" i="60"/>
  <c r="Y50" i="89"/>
  <c r="Y50" i="96"/>
  <c r="BV59" i="60"/>
  <c r="P50" i="96"/>
  <c r="P50" i="89"/>
  <c r="BS59" i="60"/>
  <c r="AE36" i="89"/>
  <c r="AE36" i="96"/>
  <c r="BX45" i="60"/>
  <c r="V34" i="89"/>
  <c r="V34" i="96"/>
  <c r="BU43" i="60"/>
  <c r="P34" i="89"/>
  <c r="P34" i="96"/>
  <c r="BS43" i="60"/>
  <c r="AE49" i="89"/>
  <c r="AE49" i="96"/>
  <c r="BX58" i="60"/>
  <c r="BY65" i="60"/>
  <c r="AH56" i="89"/>
  <c r="AH56" i="96"/>
  <c r="P56" i="89"/>
  <c r="P56" i="96"/>
  <c r="BS65" i="60"/>
  <c r="M60" i="96"/>
  <c r="M60" i="89"/>
  <c r="BR69" i="60"/>
  <c r="Y64" i="89"/>
  <c r="AB64" i="89"/>
  <c r="AB64" i="96"/>
  <c r="BW73" i="60"/>
  <c r="AB53" i="89"/>
  <c r="AB53" i="96"/>
  <c r="BW62" i="60"/>
  <c r="I46" i="89"/>
  <c r="I46" i="96"/>
  <c r="Y65" i="96"/>
  <c r="Y65" i="89"/>
  <c r="BV74" i="60"/>
  <c r="BZ66" i="60"/>
  <c r="AK57" i="89"/>
  <c r="AK57" i="96"/>
  <c r="AB57" i="89"/>
  <c r="AB57" i="96"/>
  <c r="BW66" i="60"/>
  <c r="P72" i="89"/>
  <c r="P72" i="96"/>
  <c r="BS81" i="60"/>
  <c r="AE62" i="89"/>
  <c r="AE62" i="96"/>
  <c r="BX71" i="60"/>
  <c r="BG52" i="60"/>
  <c r="BD52" i="60"/>
  <c r="BH52" i="60"/>
  <c r="BA52" i="60"/>
  <c r="BI52" i="60"/>
  <c r="BB52" i="60"/>
  <c r="AH71" i="89"/>
  <c r="AH71" i="96"/>
  <c r="BY80" i="60"/>
  <c r="AE52" i="89"/>
  <c r="AE52" i="96"/>
  <c r="BX61" i="60"/>
  <c r="V54" i="89"/>
  <c r="V54" i="96"/>
  <c r="BU63" i="60"/>
  <c r="P54" i="89"/>
  <c r="P54" i="96"/>
  <c r="BS63" i="60"/>
  <c r="AK44" i="89"/>
  <c r="AK44" i="96"/>
  <c r="BZ53" i="60"/>
  <c r="AD46" i="89"/>
  <c r="AD46" i="96"/>
  <c r="M59" i="89"/>
  <c r="M59" i="96"/>
  <c r="BR68" i="60"/>
  <c r="BW40" i="60"/>
  <c r="AB31" i="89"/>
  <c r="AB31" i="96"/>
  <c r="J65" i="89"/>
  <c r="J65" i="96"/>
  <c r="BQ74" i="60"/>
  <c r="D65" i="89"/>
  <c r="D65" i="96"/>
  <c r="BO74" i="60"/>
  <c r="S57" i="89"/>
  <c r="S57" i="96"/>
  <c r="BT66" i="60"/>
  <c r="V72" i="96"/>
  <c r="V72" i="89"/>
  <c r="BU81" i="60"/>
  <c r="AE72" i="89"/>
  <c r="AE72" i="96"/>
  <c r="BX81" i="60"/>
  <c r="AK62" i="89"/>
  <c r="AK62" i="96"/>
  <c r="BZ71" i="60"/>
  <c r="V71" i="89"/>
  <c r="V71" i="96"/>
  <c r="BU80" i="60"/>
  <c r="S71" i="89"/>
  <c r="S71" i="96"/>
  <c r="BT80" i="60"/>
  <c r="AK52" i="96"/>
  <c r="AK52" i="89"/>
  <c r="BZ61" i="60"/>
  <c r="Y54" i="89"/>
  <c r="Y54" i="96"/>
  <c r="BV63" i="60"/>
  <c r="Y44" i="89"/>
  <c r="Y44" i="96"/>
  <c r="BV53" i="60"/>
  <c r="P44" i="89"/>
  <c r="P44" i="96"/>
  <c r="BS53" i="60"/>
  <c r="J59" i="89"/>
  <c r="J59" i="96"/>
  <c r="BQ68" i="60"/>
  <c r="AB66" i="89"/>
  <c r="AB66" i="96"/>
  <c r="BW75" i="60"/>
  <c r="S66" i="89"/>
  <c r="S66" i="96"/>
  <c r="BT75" i="60"/>
  <c r="AK41" i="96"/>
  <c r="AK41" i="89"/>
  <c r="BZ50" i="60"/>
  <c r="V69" i="96"/>
  <c r="V69" i="89"/>
  <c r="BU78" i="60"/>
  <c r="M37" i="89"/>
  <c r="M37" i="96"/>
  <c r="BR46" i="60"/>
  <c r="P37" i="96"/>
  <c r="P37" i="89"/>
  <c r="BS46" i="60"/>
  <c r="BX60" i="60"/>
  <c r="AE51" i="89"/>
  <c r="AE51" i="96"/>
  <c r="AK47" i="89"/>
  <c r="AK47" i="96"/>
  <c r="AJ46" i="89"/>
  <c r="AJ46" i="96"/>
  <c r="M63" i="89"/>
  <c r="M63" i="96"/>
  <c r="BR72" i="60"/>
  <c r="P63" i="89"/>
  <c r="P63" i="96"/>
  <c r="BS72" i="60"/>
  <c r="BX64" i="60"/>
  <c r="AE55" i="89"/>
  <c r="AE55" i="96"/>
  <c r="J70" i="89"/>
  <c r="J70" i="96"/>
  <c r="BQ79" i="60"/>
  <c r="AE70" i="96"/>
  <c r="AE70" i="89"/>
  <c r="BX79" i="60"/>
  <c r="M58" i="96"/>
  <c r="M58" i="89"/>
  <c r="BR67" i="60"/>
  <c r="AH61" i="89"/>
  <c r="AH61" i="96"/>
  <c r="BY70" i="60"/>
  <c r="D61" i="89"/>
  <c r="D61" i="96"/>
  <c r="BO70" i="60"/>
  <c r="BR77" i="60"/>
  <c r="M68" i="89"/>
  <c r="M68" i="96"/>
  <c r="AK67" i="89"/>
  <c r="AK67" i="96"/>
  <c r="BZ76" i="60"/>
  <c r="AE67" i="89"/>
  <c r="AE67" i="96"/>
  <c r="BX76" i="60"/>
  <c r="M48" i="89"/>
  <c r="M48" i="96"/>
  <c r="BR57" i="60"/>
  <c r="J50" i="89"/>
  <c r="J50" i="96"/>
  <c r="BQ59" i="60"/>
  <c r="AB50" i="89"/>
  <c r="AB50" i="96"/>
  <c r="BW59" i="60"/>
  <c r="M36" i="89"/>
  <c r="M36" i="96"/>
  <c r="BR45" i="60"/>
  <c r="BV43" i="60"/>
  <c r="Y34" i="89"/>
  <c r="Y34" i="96"/>
  <c r="AB34" i="89"/>
  <c r="AB34" i="96"/>
  <c r="BW43" i="60"/>
  <c r="AK60" i="89"/>
  <c r="AK60" i="96"/>
  <c r="BZ69" i="60"/>
  <c r="AH64" i="89"/>
  <c r="AH64" i="96"/>
  <c r="BY73" i="60"/>
  <c r="J53" i="89"/>
  <c r="J53" i="96"/>
  <c r="BQ62" i="60"/>
  <c r="S31" i="89"/>
  <c r="V65" i="89"/>
  <c r="V65" i="96"/>
  <c r="BU74" i="60"/>
  <c r="V57" i="89"/>
  <c r="V57" i="96"/>
  <c r="BU66" i="60"/>
  <c r="AH72" i="89"/>
  <c r="AH72" i="96"/>
  <c r="BY81" i="60"/>
  <c r="S72" i="96"/>
  <c r="S72" i="89"/>
  <c r="BT81" i="60"/>
  <c r="M62" i="89"/>
  <c r="M62" i="96"/>
  <c r="BR71" i="60"/>
  <c r="AY41" i="60"/>
  <c r="BD41" i="60"/>
  <c r="BA41" i="60"/>
  <c r="BE41" i="60"/>
  <c r="BJ41" i="60"/>
  <c r="BB41" i="60"/>
  <c r="BF41" i="60"/>
  <c r="AB71" i="89"/>
  <c r="AB71" i="96"/>
  <c r="BW80" i="60"/>
  <c r="Y52" i="89"/>
  <c r="Y52" i="96"/>
  <c r="BV61" i="60"/>
  <c r="AB52" i="89"/>
  <c r="AB52" i="96"/>
  <c r="BW61" i="60"/>
  <c r="M54" i="89"/>
  <c r="M54" i="96"/>
  <c r="BR63" i="60"/>
  <c r="BD54" i="60"/>
  <c r="BF54" i="60"/>
  <c r="BA54" i="60"/>
  <c r="BI54" i="60"/>
  <c r="BB54" i="60"/>
  <c r="BJ54" i="60"/>
  <c r="BE54" i="60"/>
  <c r="S44" i="89"/>
  <c r="S44" i="96"/>
  <c r="BT53" i="60"/>
  <c r="AK59" i="89"/>
  <c r="AK59" i="96"/>
  <c r="BZ68" i="60"/>
  <c r="AB59" i="89"/>
  <c r="AB59" i="96"/>
  <c r="BW68" i="60"/>
  <c r="AH66" i="96"/>
  <c r="AH66" i="89"/>
  <c r="BY75" i="60"/>
  <c r="M41" i="89"/>
  <c r="M41" i="96"/>
  <c r="BR50" i="60"/>
  <c r="AB41" i="89"/>
  <c r="AB41" i="96"/>
  <c r="BW50" i="60"/>
  <c r="Y69" i="96"/>
  <c r="Y69" i="89"/>
  <c r="BV78" i="60"/>
  <c r="AH37" i="89"/>
  <c r="AH37" i="96"/>
  <c r="BY46" i="60"/>
  <c r="S37" i="89"/>
  <c r="S37" i="96"/>
  <c r="BT46" i="60"/>
  <c r="BT60" i="60"/>
  <c r="S51" i="89"/>
  <c r="S51" i="96"/>
  <c r="M47" i="89"/>
  <c r="M47" i="96"/>
  <c r="BR56" i="60"/>
  <c r="BX56" i="60"/>
  <c r="AE47" i="89"/>
  <c r="AE47" i="96"/>
  <c r="AH63" i="89"/>
  <c r="AH63" i="96"/>
  <c r="BY72" i="60"/>
  <c r="D63" i="89"/>
  <c r="D63" i="96"/>
  <c r="BO72" i="60"/>
  <c r="BT64" i="60"/>
  <c r="S55" i="89"/>
  <c r="S55" i="96"/>
  <c r="AB70" i="96"/>
  <c r="AB70" i="89"/>
  <c r="BW79" i="60"/>
  <c r="S70" i="96"/>
  <c r="S70" i="89"/>
  <c r="BT79" i="60"/>
  <c r="AE58" i="96"/>
  <c r="AE58" i="89"/>
  <c r="BX67" i="60"/>
  <c r="AK61" i="89"/>
  <c r="AK61" i="96"/>
  <c r="BZ70" i="60"/>
  <c r="AD61" i="89"/>
  <c r="AD61" i="96"/>
  <c r="AK68" i="89"/>
  <c r="AK68" i="96"/>
  <c r="BZ77" i="60"/>
  <c r="Y67" i="89"/>
  <c r="Y67" i="96"/>
  <c r="BV76" i="60"/>
  <c r="Y48" i="89"/>
  <c r="Y48" i="96"/>
  <c r="BV57" i="60"/>
  <c r="P48" i="89"/>
  <c r="P48" i="96"/>
  <c r="BS57" i="60"/>
  <c r="AE50" i="89"/>
  <c r="AE50" i="96"/>
  <c r="BX59" i="60"/>
  <c r="J36" i="89"/>
  <c r="J36" i="96"/>
  <c r="BQ45" i="60"/>
  <c r="P36" i="89"/>
  <c r="P36" i="96"/>
  <c r="BS45" i="60"/>
  <c r="AE34" i="89"/>
  <c r="AE34" i="96"/>
  <c r="BX43" i="60"/>
  <c r="V49" i="89"/>
  <c r="V49" i="96"/>
  <c r="BU58" i="60"/>
  <c r="P49" i="89"/>
  <c r="P49" i="96"/>
  <c r="BS58" i="60"/>
  <c r="AE56" i="89"/>
  <c r="AE56" i="96"/>
  <c r="BV69" i="60"/>
  <c r="Y60" i="89"/>
  <c r="Y60" i="96"/>
  <c r="AB60" i="89"/>
  <c r="AB60" i="96"/>
  <c r="BW69" i="60"/>
  <c r="M64" i="89"/>
  <c r="M64" i="96"/>
  <c r="BR73" i="60"/>
  <c r="AK53" i="89"/>
  <c r="AK53" i="96"/>
  <c r="BZ62" i="60"/>
  <c r="Y53" i="89"/>
  <c r="Y53" i="96"/>
  <c r="BV62" i="60"/>
  <c r="BX40" i="60"/>
  <c r="AE31" i="96"/>
  <c r="AE31" i="89"/>
  <c r="M65" i="89"/>
  <c r="M65" i="96"/>
  <c r="BR74" i="60"/>
  <c r="AB65" i="89"/>
  <c r="AB65" i="96"/>
  <c r="BW74" i="60"/>
  <c r="Y57" i="96"/>
  <c r="Y57" i="89"/>
  <c r="BV66" i="60"/>
  <c r="BD49" i="60"/>
  <c r="BH49" i="60"/>
  <c r="BB49" i="60"/>
  <c r="BE49" i="60"/>
  <c r="BF49" i="60"/>
  <c r="BA49" i="60"/>
  <c r="Y72" i="89"/>
  <c r="Y72" i="96"/>
  <c r="BV81" i="60"/>
  <c r="V62" i="89"/>
  <c r="V62" i="96"/>
  <c r="BU71" i="60"/>
  <c r="P62" i="89"/>
  <c r="P62" i="96"/>
  <c r="BS71" i="60"/>
  <c r="J71" i="96"/>
  <c r="J71" i="89"/>
  <c r="BQ80" i="60"/>
  <c r="M71" i="89"/>
  <c r="M71" i="96"/>
  <c r="BR80" i="60"/>
  <c r="AJ71" i="89"/>
  <c r="AJ71" i="96"/>
  <c r="BQ61" i="60"/>
  <c r="J52" i="89"/>
  <c r="J52" i="96"/>
  <c r="P52" i="89"/>
  <c r="P52" i="96"/>
  <c r="BS61" i="60"/>
  <c r="AE54" i="89"/>
  <c r="AE54" i="96"/>
  <c r="BX63" i="60"/>
  <c r="AH44" i="89"/>
  <c r="AH44" i="96"/>
  <c r="BY53" i="60"/>
  <c r="AE59" i="89"/>
  <c r="AE59" i="96"/>
  <c r="BX68" i="60"/>
  <c r="P59" i="89"/>
  <c r="P59" i="96"/>
  <c r="BS68" i="60"/>
  <c r="J66" i="96"/>
  <c r="J66" i="89"/>
  <c r="BQ75" i="60"/>
  <c r="M66" i="89"/>
  <c r="M66" i="96"/>
  <c r="BR75" i="60"/>
  <c r="P66" i="89"/>
  <c r="P66" i="96"/>
  <c r="BS75" i="60"/>
  <c r="AH41" i="89"/>
  <c r="AH41" i="96"/>
  <c r="BY50" i="60"/>
  <c r="AE41" i="89"/>
  <c r="AE41" i="96"/>
  <c r="BX50" i="60"/>
  <c r="P41" i="89"/>
  <c r="P41" i="96"/>
  <c r="BS50" i="60"/>
  <c r="AH69" i="96"/>
  <c r="AH69" i="89"/>
  <c r="BY78" i="60"/>
  <c r="J69" i="96"/>
  <c r="J69" i="89"/>
  <c r="BQ78" i="60"/>
  <c r="AE69" i="89"/>
  <c r="AE69" i="96"/>
  <c r="BX78" i="60"/>
  <c r="V37" i="89"/>
  <c r="V37" i="96"/>
  <c r="BU46" i="60"/>
  <c r="J37" i="89"/>
  <c r="J37" i="96"/>
  <c r="BQ46" i="60"/>
  <c r="V51" i="89"/>
  <c r="V51" i="96"/>
  <c r="BU60" i="60"/>
  <c r="J51" i="89"/>
  <c r="J51" i="96"/>
  <c r="BQ60" i="60"/>
  <c r="AJ51" i="89"/>
  <c r="AJ51" i="96"/>
  <c r="AH47" i="89"/>
  <c r="AH47" i="96"/>
  <c r="BY56" i="60"/>
  <c r="S47" i="89"/>
  <c r="S47" i="96"/>
  <c r="BT56" i="60"/>
  <c r="BO56" i="60"/>
  <c r="D47" i="89"/>
  <c r="D47" i="96"/>
  <c r="V63" i="89"/>
  <c r="V63" i="96"/>
  <c r="BU72" i="60"/>
  <c r="J63" i="96"/>
  <c r="J63" i="89"/>
  <c r="BQ72" i="60"/>
  <c r="V55" i="89"/>
  <c r="V55" i="96"/>
  <c r="BU64" i="60"/>
  <c r="J55" i="89"/>
  <c r="J55" i="96"/>
  <c r="BQ64" i="60"/>
  <c r="AJ55" i="89"/>
  <c r="AJ55" i="96"/>
  <c r="AK70" i="89"/>
  <c r="AK70" i="96"/>
  <c r="BZ79" i="60"/>
  <c r="AH70" i="89"/>
  <c r="AH70" i="96"/>
  <c r="BY79" i="60"/>
  <c r="J58" i="89"/>
  <c r="J58" i="96"/>
  <c r="BQ67" i="60"/>
  <c r="S58" i="89"/>
  <c r="S58" i="96"/>
  <c r="BT67" i="60"/>
  <c r="D58" i="89"/>
  <c r="D58" i="96"/>
  <c r="BO67" i="60"/>
  <c r="U46" i="96"/>
  <c r="U46" i="89"/>
  <c r="M61" i="89"/>
  <c r="M61" i="96"/>
  <c r="BR70" i="60"/>
  <c r="Y61" i="89"/>
  <c r="Y61" i="96"/>
  <c r="BV70" i="60"/>
  <c r="AB61" i="89"/>
  <c r="AB61" i="96"/>
  <c r="BW70" i="60"/>
  <c r="AY39" i="60"/>
  <c r="BC39" i="60"/>
  <c r="BG39" i="60"/>
  <c r="BE39" i="60"/>
  <c r="BI39" i="60"/>
  <c r="BB39" i="60"/>
  <c r="BF39" i="60"/>
  <c r="BJ39" i="60"/>
  <c r="D68" i="89"/>
  <c r="D68" i="96"/>
  <c r="BO77" i="60"/>
  <c r="BV77" i="60"/>
  <c r="Y68" i="89"/>
  <c r="Y68" i="96"/>
  <c r="D67" i="89"/>
  <c r="D67" i="96"/>
  <c r="BO76" i="60"/>
  <c r="AB67" i="89"/>
  <c r="AB67" i="96"/>
  <c r="BW76" i="60"/>
  <c r="V48" i="89"/>
  <c r="V48" i="96"/>
  <c r="BU57" i="60"/>
  <c r="S48" i="89"/>
  <c r="S48" i="96"/>
  <c r="BT57" i="60"/>
  <c r="D48" i="89"/>
  <c r="D48" i="96"/>
  <c r="BO57" i="60"/>
  <c r="V50" i="89"/>
  <c r="V50" i="96"/>
  <c r="BU59" i="60"/>
  <c r="S50" i="89"/>
  <c r="S50" i="96"/>
  <c r="BT59" i="60"/>
  <c r="D50" i="89"/>
  <c r="D50" i="96"/>
  <c r="BO59" i="60"/>
  <c r="V36" i="89"/>
  <c r="V36" i="96"/>
  <c r="BU45" i="60"/>
  <c r="S36" i="89"/>
  <c r="S36" i="96"/>
  <c r="BT45" i="60"/>
  <c r="D36" i="89"/>
  <c r="D36" i="96"/>
  <c r="BO45" i="60"/>
  <c r="BZ43" i="60"/>
  <c r="AK34" i="89"/>
  <c r="AK34" i="96"/>
  <c r="S34" i="89"/>
  <c r="S34" i="96"/>
  <c r="BT43" i="60"/>
  <c r="BO43" i="60"/>
  <c r="D34" i="89"/>
  <c r="D34" i="96"/>
  <c r="AH49" i="96"/>
  <c r="AH49" i="89"/>
  <c r="BY58" i="60"/>
  <c r="S49" i="89"/>
  <c r="S49" i="96"/>
  <c r="BT58" i="60"/>
  <c r="BO58" i="60"/>
  <c r="D49" i="89"/>
  <c r="D49" i="96"/>
  <c r="BU65" i="60"/>
  <c r="V56" i="89"/>
  <c r="V56" i="96"/>
  <c r="S56" i="89"/>
  <c r="S56" i="96"/>
  <c r="BT65" i="60"/>
  <c r="D56" i="89"/>
  <c r="D56" i="96"/>
  <c r="BO65" i="60"/>
  <c r="V60" i="89"/>
  <c r="V60" i="96"/>
  <c r="BU69" i="60"/>
  <c r="AE60" i="89"/>
  <c r="AE60" i="96"/>
  <c r="BX69" i="60"/>
  <c r="P60" i="89"/>
  <c r="P60" i="96"/>
  <c r="BS69" i="60"/>
  <c r="AE64" i="89"/>
  <c r="AE64" i="96"/>
  <c r="BX73" i="60"/>
  <c r="P64" i="89"/>
  <c r="P64" i="96"/>
  <c r="BS73" i="60"/>
  <c r="M53" i="89"/>
  <c r="M53" i="96"/>
  <c r="BR62" i="60"/>
  <c r="AE53" i="96"/>
  <c r="AE53" i="89"/>
  <c r="BX62" i="60"/>
  <c r="P53" i="89"/>
  <c r="P53" i="96"/>
  <c r="BS62" i="60"/>
  <c r="BY40" i="60"/>
  <c r="AH31" i="89"/>
  <c r="AH31" i="96"/>
  <c r="L46" i="89"/>
  <c r="L46" i="96"/>
  <c r="AH65" i="96"/>
  <c r="AH65" i="89"/>
  <c r="BY74" i="60"/>
  <c r="AE65" i="89"/>
  <c r="AE65" i="96"/>
  <c r="BX74" i="60"/>
  <c r="P65" i="96"/>
  <c r="P65" i="89"/>
  <c r="BS74" i="60"/>
  <c r="M57" i="89"/>
  <c r="M57" i="96"/>
  <c r="BR66" i="60"/>
  <c r="AE57" i="89"/>
  <c r="AE57" i="96"/>
  <c r="BX66" i="60"/>
  <c r="P57" i="89"/>
  <c r="P57" i="96"/>
  <c r="BS66" i="60"/>
  <c r="D72" i="89"/>
  <c r="D72" i="96"/>
  <c r="BO81" i="60"/>
  <c r="AK72" i="89"/>
  <c r="AK72" i="96"/>
  <c r="BZ81" i="60"/>
  <c r="J72" i="89"/>
  <c r="J72" i="96"/>
  <c r="BQ81" i="60"/>
  <c r="BW81" i="60"/>
  <c r="AH62" i="89"/>
  <c r="AH62" i="96"/>
  <c r="BY71" i="60"/>
  <c r="S62" i="89"/>
  <c r="S62" i="96"/>
  <c r="BT71" i="60"/>
  <c r="D62" i="96"/>
  <c r="D62" i="89"/>
  <c r="BO71" i="60"/>
  <c r="R46" i="89"/>
  <c r="R46" i="96"/>
  <c r="AK71" i="89"/>
  <c r="AK71" i="96"/>
  <c r="P71" i="89"/>
  <c r="P71" i="96"/>
  <c r="BS80" i="60"/>
  <c r="AE71" i="89"/>
  <c r="AE71" i="96"/>
  <c r="BX80" i="60"/>
  <c r="BH48" i="60"/>
  <c r="BI48" i="60"/>
  <c r="BB48" i="60"/>
  <c r="BE48" i="60"/>
  <c r="BU61" i="60"/>
  <c r="V52" i="96"/>
  <c r="V52" i="89"/>
  <c r="S52" i="89"/>
  <c r="S52" i="96"/>
  <c r="BT61" i="60"/>
  <c r="D52" i="89"/>
  <c r="D52" i="96"/>
  <c r="BO61" i="60"/>
  <c r="J54" i="89"/>
  <c r="J54" i="96"/>
  <c r="BQ63" i="60"/>
  <c r="S54" i="89"/>
  <c r="S54" i="96"/>
  <c r="BT63" i="60"/>
  <c r="D54" i="89"/>
  <c r="D54" i="96"/>
  <c r="BO63" i="60"/>
  <c r="J44" i="89"/>
  <c r="J44" i="96"/>
  <c r="BQ53" i="60"/>
  <c r="M44" i="89"/>
  <c r="M44" i="96"/>
  <c r="BR53" i="60"/>
  <c r="BW53" i="60"/>
  <c r="AB44" i="89"/>
  <c r="AB44" i="96"/>
  <c r="AH59" i="89"/>
  <c r="AH59" i="96"/>
  <c r="BY68" i="60"/>
  <c r="S59" i="96"/>
  <c r="S59" i="89"/>
  <c r="BT68" i="60"/>
  <c r="D59" i="89"/>
  <c r="D59" i="96"/>
  <c r="BO68" i="60"/>
  <c r="AK66" i="89"/>
  <c r="AK66" i="96"/>
  <c r="BZ75" i="60"/>
  <c r="AE66" i="96"/>
  <c r="AE66" i="89"/>
  <c r="BX75" i="60"/>
  <c r="D66" i="89"/>
  <c r="D66" i="96"/>
  <c r="BO75" i="60"/>
  <c r="J41" i="89"/>
  <c r="J41" i="96"/>
  <c r="BQ50" i="60"/>
  <c r="S41" i="89"/>
  <c r="S41" i="96"/>
  <c r="BT50" i="60"/>
  <c r="BO50" i="60"/>
  <c r="D41" i="89"/>
  <c r="D41" i="96"/>
  <c r="AB69" i="89"/>
  <c r="AB69" i="96"/>
  <c r="BW78" i="60"/>
  <c r="AK69" i="89"/>
  <c r="AK69" i="96"/>
  <c r="S69" i="96"/>
  <c r="S69" i="89"/>
  <c r="BT78" i="60"/>
  <c r="AK37" i="96"/>
  <c r="AK37" i="89"/>
  <c r="BZ46" i="60"/>
  <c r="Y37" i="89"/>
  <c r="Y37" i="96"/>
  <c r="BV46" i="60"/>
  <c r="AB37" i="89"/>
  <c r="AB37" i="96"/>
  <c r="BW46" i="60"/>
  <c r="AK51" i="89"/>
  <c r="AK51" i="96"/>
  <c r="Y51" i="89"/>
  <c r="Y51" i="96"/>
  <c r="BW60" i="60"/>
  <c r="AB51" i="96"/>
  <c r="AB51" i="89"/>
  <c r="V47" i="89"/>
  <c r="V47" i="96"/>
  <c r="BU56" i="60"/>
  <c r="BZ56" i="60"/>
  <c r="AG46" i="89"/>
  <c r="AG46" i="96"/>
  <c r="AK63" i="89"/>
  <c r="AK63" i="96"/>
  <c r="BZ72" i="60"/>
  <c r="Y63" i="96"/>
  <c r="Y63" i="89"/>
  <c r="BV72" i="60"/>
  <c r="AB63" i="89"/>
  <c r="AB63" i="96"/>
  <c r="BW72" i="60"/>
  <c r="AK55" i="89"/>
  <c r="AK55" i="96"/>
  <c r="Y55" i="89"/>
  <c r="Y55" i="96"/>
  <c r="BV64" i="60"/>
  <c r="AB55" i="89"/>
  <c r="AB55" i="96"/>
  <c r="BW64" i="60"/>
  <c r="Y70" i="89"/>
  <c r="Y70" i="96"/>
  <c r="BV79" i="60"/>
  <c r="V70" i="89"/>
  <c r="V70" i="96"/>
  <c r="BU79" i="60"/>
  <c r="P70" i="89"/>
  <c r="P70" i="96"/>
  <c r="BS79" i="60"/>
  <c r="Y58" i="89"/>
  <c r="Y58" i="96"/>
  <c r="BV67" i="60"/>
  <c r="AK58" i="89"/>
  <c r="AK58" i="96"/>
  <c r="BZ67" i="60"/>
  <c r="V61" i="89"/>
  <c r="V61" i="96"/>
  <c r="BU70" i="60"/>
  <c r="AE61" i="89"/>
  <c r="AE61" i="96"/>
  <c r="P61" i="89"/>
  <c r="P61" i="96"/>
  <c r="BS70" i="60"/>
  <c r="V68" i="89"/>
  <c r="V68" i="96"/>
  <c r="BU77" i="60"/>
  <c r="AB68" i="96"/>
  <c r="AB68" i="89"/>
  <c r="BW77" i="60"/>
  <c r="J68" i="89"/>
  <c r="J68" i="96"/>
  <c r="BQ77" i="60"/>
  <c r="BG47" i="60"/>
  <c r="BD47" i="60"/>
  <c r="BB47" i="60"/>
  <c r="BJ47" i="60"/>
  <c r="BE47" i="60"/>
  <c r="BF47" i="60"/>
  <c r="BA47" i="60"/>
  <c r="BI47" i="60"/>
  <c r="J67" i="89"/>
  <c r="J67" i="96"/>
  <c r="BQ76" i="60"/>
  <c r="AH67" i="89"/>
  <c r="AH67" i="96"/>
  <c r="BY76" i="60"/>
  <c r="M67" i="89"/>
  <c r="M67" i="96"/>
  <c r="BR76" i="60"/>
  <c r="BQ57" i="60"/>
  <c r="J48" i="96"/>
  <c r="J48" i="89"/>
  <c r="AK48" i="89"/>
  <c r="AK48" i="96"/>
  <c r="BZ57" i="60"/>
  <c r="AH50" i="96"/>
  <c r="AH50" i="89"/>
  <c r="BY59" i="60"/>
  <c r="AK50" i="89"/>
  <c r="AK50" i="96"/>
  <c r="BZ59" i="60"/>
  <c r="AH36" i="89"/>
  <c r="AH36" i="96"/>
  <c r="BY45" i="60"/>
  <c r="AK36" i="89"/>
  <c r="AK36" i="96"/>
  <c r="BZ45" i="60"/>
  <c r="AH34" i="96"/>
  <c r="AH34" i="89"/>
  <c r="BY43" i="60"/>
  <c r="M34" i="89"/>
  <c r="M34" i="96"/>
  <c r="BR43" i="60"/>
  <c r="AK49" i="89"/>
  <c r="AK49" i="96"/>
  <c r="BZ58" i="60"/>
  <c r="J49" i="89"/>
  <c r="J49" i="96"/>
  <c r="BQ58" i="60"/>
  <c r="J56" i="89"/>
  <c r="J56" i="96"/>
  <c r="BQ65" i="60"/>
  <c r="AK56" i="89"/>
  <c r="AK56" i="96"/>
  <c r="BZ65" i="60"/>
  <c r="BX65" i="60"/>
  <c r="AH60" i="96"/>
  <c r="AH60" i="89"/>
  <c r="BY69" i="60"/>
  <c r="S60" i="89"/>
  <c r="S60" i="96"/>
  <c r="BT69" i="60"/>
  <c r="D60" i="89"/>
  <c r="D60" i="96"/>
  <c r="BO69" i="60"/>
  <c r="S64" i="96"/>
  <c r="S64" i="89"/>
  <c r="BT73" i="60"/>
  <c r="AH53" i="89"/>
  <c r="AH53" i="96"/>
  <c r="BY62" i="60"/>
  <c r="S53" i="96"/>
  <c r="S53" i="89"/>
  <c r="BT62" i="60"/>
  <c r="BO62" i="60"/>
  <c r="D53" i="89"/>
  <c r="D53" i="96"/>
  <c r="BO40" i="60"/>
  <c r="BM40" i="60"/>
  <c r="E80" i="96"/>
  <c r="Q84" i="96"/>
  <c r="W84" i="96"/>
  <c r="E84" i="96"/>
  <c r="W88" i="96"/>
  <c r="AL84" i="96"/>
  <c r="K88" i="96"/>
  <c r="T84" i="96"/>
  <c r="AF80" i="96"/>
  <c r="N84" i="96"/>
  <c r="AC80" i="96"/>
  <c r="Z80" i="96"/>
  <c r="K80" i="96"/>
  <c r="E88" i="96"/>
  <c r="AI80" i="96"/>
  <c r="AC88" i="96"/>
  <c r="AL80" i="96"/>
  <c r="AI88" i="96"/>
  <c r="AC84" i="96"/>
  <c r="N88" i="96"/>
  <c r="N80" i="96"/>
  <c r="AF88" i="96"/>
  <c r="Q80" i="96"/>
  <c r="AI84" i="96"/>
  <c r="AL88" i="96"/>
  <c r="AF84" i="96"/>
  <c r="Q88" i="96"/>
  <c r="W80" i="96"/>
  <c r="T88" i="96"/>
  <c r="Z84" i="96"/>
  <c r="T80" i="96"/>
  <c r="K84" i="96"/>
  <c r="Z88" i="96"/>
  <c r="AI36" i="60"/>
  <c r="AK36" i="60" s="1"/>
  <c r="Y64" i="96" l="1"/>
  <c r="V31" i="96"/>
  <c r="BW65" i="60"/>
  <c r="AB56" i="89"/>
  <c r="P51" i="96"/>
  <c r="BV58" i="60"/>
  <c r="P51" i="89"/>
  <c r="Y49" i="96"/>
  <c r="M49" i="96"/>
  <c r="BW56" i="60"/>
  <c r="AA47" i="96" s="1"/>
  <c r="BQ73" i="60"/>
  <c r="I64" i="89" s="1"/>
  <c r="BR65" i="60"/>
  <c r="AB47" i="89"/>
  <c r="Y31" i="89"/>
  <c r="J64" i="96"/>
  <c r="M56" i="96"/>
  <c r="M31" i="96"/>
  <c r="M31" i="89"/>
  <c r="D31" i="96"/>
  <c r="D64" i="96"/>
  <c r="D64" i="89"/>
  <c r="S31" i="96"/>
  <c r="BU73" i="60"/>
  <c r="U64" i="89" s="1"/>
  <c r="V64" i="96"/>
  <c r="BQ56" i="60"/>
  <c r="J47" i="96"/>
  <c r="Y31" i="96"/>
  <c r="L78" i="89"/>
  <c r="L78" i="96"/>
  <c r="AG77" i="89"/>
  <c r="AG77" i="96"/>
  <c r="AG78" i="96"/>
  <c r="AG78" i="89"/>
  <c r="L77" i="89"/>
  <c r="L77" i="96"/>
  <c r="N77" i="96" s="1"/>
  <c r="O77" i="96"/>
  <c r="Q77" i="96" s="1"/>
  <c r="O77" i="89"/>
  <c r="C79" i="89"/>
  <c r="C79" i="96"/>
  <c r="AJ76" i="89"/>
  <c r="AJ76" i="96"/>
  <c r="AD77" i="96"/>
  <c r="AF77" i="96" s="1"/>
  <c r="AD77" i="89"/>
  <c r="O76" i="89"/>
  <c r="O76" i="96"/>
  <c r="O78" i="89"/>
  <c r="O78" i="96"/>
  <c r="U77" i="89"/>
  <c r="U77" i="96"/>
  <c r="W77" i="96" s="1"/>
  <c r="R79" i="89"/>
  <c r="R79" i="96"/>
  <c r="X76" i="96"/>
  <c r="X76" i="89"/>
  <c r="AA76" i="96"/>
  <c r="AA76" i="89"/>
  <c r="AG76" i="89"/>
  <c r="AG76" i="96"/>
  <c r="I77" i="89"/>
  <c r="I77" i="96"/>
  <c r="K77" i="96" s="1"/>
  <c r="U76" i="96"/>
  <c r="U76" i="89"/>
  <c r="AD78" i="96"/>
  <c r="AD78" i="89"/>
  <c r="R77" i="89"/>
  <c r="R77" i="96"/>
  <c r="T77" i="96" s="1"/>
  <c r="X79" i="96"/>
  <c r="Z79" i="96" s="1"/>
  <c r="X79" i="89"/>
  <c r="AG79" i="89"/>
  <c r="AG79" i="96"/>
  <c r="I78" i="89"/>
  <c r="I78" i="96"/>
  <c r="C77" i="96"/>
  <c r="C77" i="89"/>
  <c r="AA78" i="89"/>
  <c r="AA78" i="96"/>
  <c r="I79" i="96"/>
  <c r="K79" i="96" s="1"/>
  <c r="I79" i="89"/>
  <c r="R76" i="96"/>
  <c r="R76" i="89"/>
  <c r="AJ78" i="89"/>
  <c r="AJ78" i="96"/>
  <c r="R78" i="89"/>
  <c r="R78" i="96"/>
  <c r="AA77" i="89"/>
  <c r="AA77" i="96"/>
  <c r="AC77" i="96" s="1"/>
  <c r="AD79" i="89"/>
  <c r="AD79" i="96"/>
  <c r="AD76" i="89"/>
  <c r="AD76" i="96"/>
  <c r="C78" i="89"/>
  <c r="C78" i="96"/>
  <c r="U78" i="96"/>
  <c r="U78" i="89"/>
  <c r="AA79" i="89"/>
  <c r="AA79" i="96"/>
  <c r="AC79" i="96" s="1"/>
  <c r="L76" i="89"/>
  <c r="L76" i="96"/>
  <c r="I76" i="89"/>
  <c r="I76" i="96"/>
  <c r="AJ77" i="89"/>
  <c r="AJ77" i="96"/>
  <c r="AL77" i="96" s="1"/>
  <c r="X78" i="89"/>
  <c r="X78" i="96"/>
  <c r="U79" i="89"/>
  <c r="U79" i="96"/>
  <c r="X77" i="96"/>
  <c r="X77" i="89"/>
  <c r="L79" i="89"/>
  <c r="L79" i="96"/>
  <c r="O79" i="96"/>
  <c r="O79" i="89"/>
  <c r="C76" i="96"/>
  <c r="C76" i="89"/>
  <c r="AJ75" i="96"/>
  <c r="AL75" i="96" s="1"/>
  <c r="AJ75" i="89"/>
  <c r="I75" i="89"/>
  <c r="I75" i="96"/>
  <c r="K75" i="96" s="1"/>
  <c r="AD73" i="96"/>
  <c r="AD73" i="89"/>
  <c r="U74" i="89"/>
  <c r="U74" i="96"/>
  <c r="AJ73" i="96"/>
  <c r="AL73" i="96" s="1"/>
  <c r="AJ73" i="89"/>
  <c r="R74" i="89"/>
  <c r="R74" i="96"/>
  <c r="L74" i="89"/>
  <c r="L74" i="96"/>
  <c r="AD75" i="96"/>
  <c r="AF75" i="96" s="1"/>
  <c r="AD75" i="89"/>
  <c r="U73" i="89"/>
  <c r="U73" i="96"/>
  <c r="W73" i="96" s="1"/>
  <c r="X75" i="96"/>
  <c r="Z75" i="96" s="1"/>
  <c r="X75" i="89"/>
  <c r="AA73" i="89"/>
  <c r="AA73" i="96"/>
  <c r="AC73" i="96" s="1"/>
  <c r="U75" i="89"/>
  <c r="U75" i="96"/>
  <c r="X73" i="96"/>
  <c r="Z73" i="96" s="1"/>
  <c r="X73" i="89"/>
  <c r="AA74" i="89"/>
  <c r="AA74" i="96"/>
  <c r="R75" i="96"/>
  <c r="T75" i="96" s="1"/>
  <c r="R75" i="89"/>
  <c r="I73" i="89"/>
  <c r="I73" i="96"/>
  <c r="K73" i="96" s="1"/>
  <c r="AA75" i="89"/>
  <c r="AA75" i="96"/>
  <c r="AC75" i="96" s="1"/>
  <c r="R73" i="96"/>
  <c r="T73" i="96" s="1"/>
  <c r="R73" i="89"/>
  <c r="I74" i="89"/>
  <c r="I74" i="96"/>
  <c r="O74" i="89"/>
  <c r="O74" i="96"/>
  <c r="L73" i="96"/>
  <c r="N73" i="96" s="1"/>
  <c r="L73" i="89"/>
  <c r="O75" i="89"/>
  <c r="O75" i="96"/>
  <c r="AG75" i="89"/>
  <c r="AG75" i="96"/>
  <c r="X74" i="89"/>
  <c r="X74" i="96"/>
  <c r="O73" i="89"/>
  <c r="O73" i="96"/>
  <c r="AJ74" i="89"/>
  <c r="AJ74" i="96"/>
  <c r="AG73" i="89"/>
  <c r="AG73" i="96"/>
  <c r="AI73" i="96" s="1"/>
  <c r="C75" i="89"/>
  <c r="C75" i="96"/>
  <c r="AG74" i="89"/>
  <c r="AG74" i="96"/>
  <c r="C73" i="89"/>
  <c r="C73" i="96"/>
  <c r="E73" i="96" s="1"/>
  <c r="AD74" i="89"/>
  <c r="AD74" i="96"/>
  <c r="L75" i="96"/>
  <c r="N75" i="96" s="1"/>
  <c r="L75" i="89"/>
  <c r="C74" i="89"/>
  <c r="C74" i="96"/>
  <c r="AG53" i="96"/>
  <c r="AG53" i="89"/>
  <c r="I56" i="89"/>
  <c r="I56" i="96"/>
  <c r="AJ36" i="96"/>
  <c r="AJ36" i="89"/>
  <c r="V38" i="89"/>
  <c r="V38" i="96"/>
  <c r="BU47" i="60"/>
  <c r="AA68" i="89"/>
  <c r="AA68" i="96"/>
  <c r="X37" i="89"/>
  <c r="X37" i="96"/>
  <c r="I41" i="89"/>
  <c r="I41" i="96"/>
  <c r="C59" i="89"/>
  <c r="C59" i="96"/>
  <c r="J39" i="89"/>
  <c r="J39" i="96"/>
  <c r="BQ48" i="60"/>
  <c r="O71" i="89"/>
  <c r="O71" i="96"/>
  <c r="AJ72" i="89"/>
  <c r="AJ72" i="96"/>
  <c r="L57" i="89"/>
  <c r="L57" i="96"/>
  <c r="N57" i="96" s="1"/>
  <c r="L53" i="89"/>
  <c r="L53" i="96"/>
  <c r="R56" i="89"/>
  <c r="R56" i="96"/>
  <c r="AG49" i="96"/>
  <c r="AG49" i="89"/>
  <c r="R50" i="89"/>
  <c r="R50" i="96"/>
  <c r="T50" i="96" s="1"/>
  <c r="AH30" i="89"/>
  <c r="AH30" i="96"/>
  <c r="BY39" i="60"/>
  <c r="X61" i="89"/>
  <c r="X61" i="96"/>
  <c r="I63" i="89"/>
  <c r="I63" i="96"/>
  <c r="K63" i="96" s="1"/>
  <c r="AG47" i="96"/>
  <c r="AG47" i="89"/>
  <c r="U37" i="89"/>
  <c r="U37" i="96"/>
  <c r="AK40" i="89"/>
  <c r="AK40" i="96"/>
  <c r="BZ49" i="60"/>
  <c r="O48" i="89"/>
  <c r="O48" i="96"/>
  <c r="Q48" i="96" s="1"/>
  <c r="AD58" i="89"/>
  <c r="AD58" i="96"/>
  <c r="R51" i="89"/>
  <c r="R51" i="96"/>
  <c r="AG66" i="89"/>
  <c r="AG66" i="96"/>
  <c r="J45" i="89"/>
  <c r="J45" i="96"/>
  <c r="BQ54" i="60"/>
  <c r="L54" i="89"/>
  <c r="L54" i="96"/>
  <c r="Y32" i="96"/>
  <c r="Y32" i="89"/>
  <c r="BV41" i="60"/>
  <c r="L62" i="89"/>
  <c r="L62" i="96"/>
  <c r="R31" i="89"/>
  <c r="R31" i="96"/>
  <c r="L56" i="89"/>
  <c r="L56" i="96"/>
  <c r="L68" i="89"/>
  <c r="L68" i="96"/>
  <c r="AJ41" i="96"/>
  <c r="AJ41" i="89"/>
  <c r="I59" i="89"/>
  <c r="I59" i="96"/>
  <c r="X54" i="89"/>
  <c r="X54" i="96"/>
  <c r="Z54" i="96" s="1"/>
  <c r="AJ44" i="96"/>
  <c r="AL44" i="96" s="1"/>
  <c r="AJ44" i="89"/>
  <c r="AG71" i="96"/>
  <c r="AI71" i="96" s="1"/>
  <c r="AG71" i="89"/>
  <c r="Y43" i="89"/>
  <c r="Y43" i="96"/>
  <c r="BV52" i="60"/>
  <c r="AA53" i="96"/>
  <c r="AA53" i="89"/>
  <c r="AD48" i="89"/>
  <c r="AD48" i="96"/>
  <c r="AF48" i="96" s="1"/>
  <c r="O68" i="89"/>
  <c r="O68" i="96"/>
  <c r="C55" i="89"/>
  <c r="C55" i="96"/>
  <c r="O69" i="89"/>
  <c r="O69" i="96"/>
  <c r="AA54" i="89"/>
  <c r="AA54" i="96"/>
  <c r="AC54" i="96" s="1"/>
  <c r="C71" i="89"/>
  <c r="C71" i="96"/>
  <c r="E71" i="96" s="1"/>
  <c r="Y33" i="89"/>
  <c r="Y33" i="96"/>
  <c r="BV42" i="60"/>
  <c r="I57" i="89"/>
  <c r="I57" i="96"/>
  <c r="K57" i="96" s="1"/>
  <c r="AA58" i="89"/>
  <c r="AA58" i="96"/>
  <c r="P42" i="89"/>
  <c r="P42" i="96"/>
  <c r="BS51" i="60"/>
  <c r="O51" i="89"/>
  <c r="O51" i="96"/>
  <c r="BQ44" i="60"/>
  <c r="J35" i="89"/>
  <c r="J35" i="96"/>
  <c r="AJ35" i="96"/>
  <c r="AJ35" i="89"/>
  <c r="X31" i="89"/>
  <c r="X31" i="96"/>
  <c r="C31" i="89"/>
  <c r="C31" i="96"/>
  <c r="AJ56" i="89"/>
  <c r="AJ56" i="96"/>
  <c r="AH38" i="89"/>
  <c r="AH38" i="96"/>
  <c r="BY47" i="60"/>
  <c r="I68" i="89"/>
  <c r="I68" i="96"/>
  <c r="R54" i="89"/>
  <c r="R54" i="96"/>
  <c r="T54" i="96" s="1"/>
  <c r="BW48" i="60"/>
  <c r="AB39" i="89"/>
  <c r="AB39" i="96"/>
  <c r="AD53" i="89"/>
  <c r="AD53" i="96"/>
  <c r="C56" i="89"/>
  <c r="C56" i="96"/>
  <c r="U56" i="96"/>
  <c r="U56" i="89"/>
  <c r="C34" i="89"/>
  <c r="C34" i="96"/>
  <c r="R48" i="89"/>
  <c r="R48" i="96"/>
  <c r="C67" i="89"/>
  <c r="C67" i="96"/>
  <c r="E67" i="96" s="1"/>
  <c r="X68" i="89"/>
  <c r="X68" i="96"/>
  <c r="AK30" i="89"/>
  <c r="AK30" i="96"/>
  <c r="BZ39" i="60"/>
  <c r="AA61" i="96"/>
  <c r="AA61" i="89"/>
  <c r="R47" i="89"/>
  <c r="R47" i="96"/>
  <c r="I37" i="89"/>
  <c r="I37" i="96"/>
  <c r="AG69" i="96"/>
  <c r="AI69" i="96" s="1"/>
  <c r="AG69" i="89"/>
  <c r="O66" i="89"/>
  <c r="O66" i="96"/>
  <c r="AD59" i="89"/>
  <c r="AD59" i="96"/>
  <c r="O52" i="89"/>
  <c r="O52" i="96"/>
  <c r="Q52" i="96" s="1"/>
  <c r="L71" i="89"/>
  <c r="L71" i="96"/>
  <c r="X72" i="89"/>
  <c r="X72" i="96"/>
  <c r="J40" i="89"/>
  <c r="J40" i="96"/>
  <c r="BQ49" i="60"/>
  <c r="M40" i="89"/>
  <c r="M40" i="96"/>
  <c r="BR49" i="60"/>
  <c r="BW49" i="60"/>
  <c r="AB40" i="89"/>
  <c r="AB40" i="96"/>
  <c r="X53" i="89"/>
  <c r="X53" i="96"/>
  <c r="U49" i="89"/>
  <c r="U49" i="96"/>
  <c r="AD50" i="89"/>
  <c r="AD50" i="96"/>
  <c r="AF50" i="96" s="1"/>
  <c r="AJ68" i="89"/>
  <c r="AJ68" i="96"/>
  <c r="AJ61" i="89"/>
  <c r="AJ61" i="96"/>
  <c r="R37" i="89"/>
  <c r="R37" i="96"/>
  <c r="L41" i="89"/>
  <c r="L41" i="96"/>
  <c r="R44" i="89"/>
  <c r="R44" i="96"/>
  <c r="T44" i="96" s="1"/>
  <c r="AK45" i="89"/>
  <c r="AK45" i="96"/>
  <c r="BZ54" i="60"/>
  <c r="Y45" i="89"/>
  <c r="Y45" i="96"/>
  <c r="BV54" i="60"/>
  <c r="AB45" i="89"/>
  <c r="AB45" i="96"/>
  <c r="BW54" i="60"/>
  <c r="AA71" i="96"/>
  <c r="AC71" i="96" s="1"/>
  <c r="AA71" i="89"/>
  <c r="BR41" i="60"/>
  <c r="M32" i="89"/>
  <c r="M32" i="96"/>
  <c r="J32" i="89"/>
  <c r="J32" i="96"/>
  <c r="BQ41" i="60"/>
  <c r="AB32" i="89"/>
  <c r="AB32" i="96"/>
  <c r="BW41" i="60"/>
  <c r="I53" i="89"/>
  <c r="I53" i="96"/>
  <c r="AA56" i="89"/>
  <c r="AA56" i="96"/>
  <c r="L48" i="89"/>
  <c r="L48" i="96"/>
  <c r="N48" i="96" s="1"/>
  <c r="C61" i="89"/>
  <c r="C61" i="96"/>
  <c r="I70" i="89"/>
  <c r="I70" i="96"/>
  <c r="U69" i="89"/>
  <c r="U69" i="96"/>
  <c r="W69" i="96" s="1"/>
  <c r="AA66" i="89"/>
  <c r="AA66" i="96"/>
  <c r="U71" i="89"/>
  <c r="U71" i="96"/>
  <c r="W71" i="96" s="1"/>
  <c r="R57" i="89"/>
  <c r="R57" i="96"/>
  <c r="T57" i="96" s="1"/>
  <c r="AD52" i="89"/>
  <c r="AD52" i="96"/>
  <c r="AF52" i="96" s="1"/>
  <c r="M43" i="89"/>
  <c r="M43" i="96"/>
  <c r="BR52" i="60"/>
  <c r="BX52" i="60"/>
  <c r="AE43" i="89"/>
  <c r="AE43" i="96"/>
  <c r="P43" i="89"/>
  <c r="P43" i="96"/>
  <c r="BS52" i="60"/>
  <c r="AA57" i="96"/>
  <c r="AC57" i="96" s="1"/>
  <c r="AA57" i="89"/>
  <c r="L60" i="89"/>
  <c r="L60" i="96"/>
  <c r="AG56" i="89"/>
  <c r="AG56" i="96"/>
  <c r="O34" i="89"/>
  <c r="O34" i="96"/>
  <c r="X50" i="89"/>
  <c r="X50" i="96"/>
  <c r="Z50" i="96" s="1"/>
  <c r="R68" i="89"/>
  <c r="R68" i="96"/>
  <c r="O58" i="89"/>
  <c r="O58" i="96"/>
  <c r="AG55" i="96"/>
  <c r="AG55" i="89"/>
  <c r="O47" i="89"/>
  <c r="O47" i="96"/>
  <c r="AG51" i="96"/>
  <c r="AG51" i="89"/>
  <c r="C69" i="89"/>
  <c r="C69" i="96"/>
  <c r="E69" i="96" s="1"/>
  <c r="X66" i="89"/>
  <c r="X66" i="96"/>
  <c r="U44" i="89"/>
  <c r="U44" i="96"/>
  <c r="W44" i="96" s="1"/>
  <c r="X62" i="89"/>
  <c r="X62" i="96"/>
  <c r="M33" i="89"/>
  <c r="M33" i="96"/>
  <c r="BR42" i="60"/>
  <c r="AE33" i="96"/>
  <c r="AE33" i="89"/>
  <c r="BX42" i="60"/>
  <c r="P33" i="89"/>
  <c r="P33" i="96"/>
  <c r="BS42" i="60"/>
  <c r="L49" i="89"/>
  <c r="L49" i="96"/>
  <c r="AA36" i="89"/>
  <c r="AA36" i="96"/>
  <c r="L50" i="89"/>
  <c r="L50" i="96"/>
  <c r="N50" i="96" s="1"/>
  <c r="AG48" i="89"/>
  <c r="AG48" i="96"/>
  <c r="R61" i="89"/>
  <c r="R61" i="96"/>
  <c r="V42" i="89"/>
  <c r="V42" i="96"/>
  <c r="BU51" i="60"/>
  <c r="S42" i="89"/>
  <c r="S42" i="96"/>
  <c r="BT51" i="60"/>
  <c r="BO51" i="60"/>
  <c r="D42" i="89"/>
  <c r="D42" i="96"/>
  <c r="BM51" i="60"/>
  <c r="L51" i="89"/>
  <c r="L51" i="96"/>
  <c r="U41" i="89"/>
  <c r="U41" i="96"/>
  <c r="AD44" i="89"/>
  <c r="AD44" i="96"/>
  <c r="AF44" i="96" s="1"/>
  <c r="AK35" i="89"/>
  <c r="AK35" i="96"/>
  <c r="Y35" i="89"/>
  <c r="Y35" i="96"/>
  <c r="BV44" i="60"/>
  <c r="AB35" i="89"/>
  <c r="AB35" i="96"/>
  <c r="BW44" i="60"/>
  <c r="AJ54" i="89"/>
  <c r="AJ54" i="96"/>
  <c r="C57" i="89"/>
  <c r="C57" i="96"/>
  <c r="E57" i="96" s="1"/>
  <c r="R65" i="89"/>
  <c r="R65" i="96"/>
  <c r="T65" i="96" s="1"/>
  <c r="O31" i="89"/>
  <c r="O31" i="96"/>
  <c r="C53" i="89"/>
  <c r="C53" i="96"/>
  <c r="C60" i="89"/>
  <c r="C60" i="96"/>
  <c r="AG50" i="89"/>
  <c r="AG50" i="96"/>
  <c r="S38" i="89"/>
  <c r="S38" i="96"/>
  <c r="BT47" i="60"/>
  <c r="X58" i="89"/>
  <c r="X58" i="96"/>
  <c r="AA63" i="96"/>
  <c r="AC63" i="96" s="1"/>
  <c r="AA63" i="89"/>
  <c r="X51" i="89"/>
  <c r="X51" i="96"/>
  <c r="C41" i="89"/>
  <c r="C41" i="96"/>
  <c r="I54" i="89"/>
  <c r="I54" i="96"/>
  <c r="K54" i="96" s="1"/>
  <c r="O60" i="96"/>
  <c r="O60" i="89"/>
  <c r="C49" i="89"/>
  <c r="C49" i="96"/>
  <c r="C36" i="89"/>
  <c r="C36" i="96"/>
  <c r="U48" i="89"/>
  <c r="U48" i="96"/>
  <c r="BO39" i="60"/>
  <c r="D30" i="89"/>
  <c r="D30" i="96"/>
  <c r="BM39" i="60"/>
  <c r="C47" i="89"/>
  <c r="C47" i="96"/>
  <c r="O41" i="89"/>
  <c r="O41" i="96"/>
  <c r="L66" i="89"/>
  <c r="L66" i="96"/>
  <c r="I71" i="89"/>
  <c r="I71" i="96"/>
  <c r="K71" i="96" s="1"/>
  <c r="AH40" i="89"/>
  <c r="AH40" i="96"/>
  <c r="BY49" i="60"/>
  <c r="X57" i="89"/>
  <c r="X57" i="96"/>
  <c r="Z57" i="96" s="1"/>
  <c r="AJ53" i="89"/>
  <c r="AJ53" i="96"/>
  <c r="AD34" i="89"/>
  <c r="AD34" i="96"/>
  <c r="U57" i="89"/>
  <c r="U57" i="96"/>
  <c r="W57" i="96" s="1"/>
  <c r="L36" i="89"/>
  <c r="L36" i="96"/>
  <c r="AD67" i="89"/>
  <c r="AD67" i="96"/>
  <c r="AF67" i="96" s="1"/>
  <c r="C65" i="89"/>
  <c r="C65" i="96"/>
  <c r="E65" i="96" s="1"/>
  <c r="AK43" i="89"/>
  <c r="AK43" i="96"/>
  <c r="AD62" i="89"/>
  <c r="AD62" i="96"/>
  <c r="O56" i="89"/>
  <c r="O56" i="96"/>
  <c r="U34" i="89"/>
  <c r="U34" i="96"/>
  <c r="C51" i="89"/>
  <c r="C51" i="96"/>
  <c r="X59" i="89"/>
  <c r="X59" i="96"/>
  <c r="L72" i="89"/>
  <c r="L72" i="96"/>
  <c r="BW42" i="60"/>
  <c r="AB33" i="89"/>
  <c r="AB33" i="96"/>
  <c r="I34" i="89"/>
  <c r="I34" i="96"/>
  <c r="AA48" i="89"/>
  <c r="AA48" i="96"/>
  <c r="AC48" i="96" s="1"/>
  <c r="L55" i="89"/>
  <c r="L55" i="96"/>
  <c r="AE42" i="89"/>
  <c r="AE42" i="96"/>
  <c r="BX51" i="60"/>
  <c r="AD37" i="89"/>
  <c r="AD37" i="96"/>
  <c r="U66" i="96"/>
  <c r="U66" i="89"/>
  <c r="R53" i="89"/>
  <c r="R53" i="96"/>
  <c r="AD56" i="89"/>
  <c r="AD56" i="96"/>
  <c r="AJ49" i="89"/>
  <c r="AJ49" i="96"/>
  <c r="AJ50" i="89"/>
  <c r="AJ50" i="96"/>
  <c r="AL50" i="96" s="1"/>
  <c r="AK38" i="89"/>
  <c r="AK38" i="96"/>
  <c r="BZ47" i="60"/>
  <c r="X70" i="89"/>
  <c r="X70" i="96"/>
  <c r="R41" i="89"/>
  <c r="R41" i="96"/>
  <c r="AJ66" i="89"/>
  <c r="AJ66" i="96"/>
  <c r="AK39" i="89"/>
  <c r="AK39" i="96"/>
  <c r="AD71" i="89"/>
  <c r="AD71" i="96"/>
  <c r="AF71" i="96" s="1"/>
  <c r="I72" i="89"/>
  <c r="I72" i="96"/>
  <c r="AD57" i="89"/>
  <c r="AD57" i="96"/>
  <c r="AF57" i="96" s="1"/>
  <c r="AG65" i="96"/>
  <c r="AI65" i="96" s="1"/>
  <c r="AG65" i="89"/>
  <c r="R49" i="89"/>
  <c r="R49" i="96"/>
  <c r="C50" i="89"/>
  <c r="C50" i="96"/>
  <c r="BU39" i="60"/>
  <c r="V30" i="89"/>
  <c r="V30" i="96"/>
  <c r="AG34" i="89"/>
  <c r="AG34" i="96"/>
  <c r="AJ48" i="89"/>
  <c r="AJ48" i="96"/>
  <c r="I67" i="89"/>
  <c r="I67" i="96"/>
  <c r="K67" i="96" s="1"/>
  <c r="M38" i="89"/>
  <c r="M38" i="96"/>
  <c r="BR47" i="60"/>
  <c r="U47" i="89"/>
  <c r="U47" i="96"/>
  <c r="R69" i="89"/>
  <c r="R69" i="96"/>
  <c r="T69" i="96" s="1"/>
  <c r="AD66" i="89"/>
  <c r="AD66" i="96"/>
  <c r="C54" i="89"/>
  <c r="C54" i="96"/>
  <c r="E54" i="96" s="1"/>
  <c r="M39" i="89"/>
  <c r="M39" i="96"/>
  <c r="BR48" i="60"/>
  <c r="BS48" i="60"/>
  <c r="P39" i="89"/>
  <c r="P39" i="96"/>
  <c r="AD65" i="89"/>
  <c r="AD65" i="96"/>
  <c r="AF65" i="96" s="1"/>
  <c r="U36" i="89"/>
  <c r="U36" i="96"/>
  <c r="Y30" i="89"/>
  <c r="Y30" i="96"/>
  <c r="BV39" i="60"/>
  <c r="BQ39" i="60"/>
  <c r="J30" i="89"/>
  <c r="J30" i="96"/>
  <c r="I58" i="89"/>
  <c r="I58" i="96"/>
  <c r="I69" i="89"/>
  <c r="I69" i="96"/>
  <c r="O59" i="89"/>
  <c r="O59" i="96"/>
  <c r="AD54" i="89"/>
  <c r="AD54" i="96"/>
  <c r="AF54" i="96" s="1"/>
  <c r="I52" i="89"/>
  <c r="I52" i="96"/>
  <c r="K52" i="96" s="1"/>
  <c r="U62" i="89"/>
  <c r="U62" i="96"/>
  <c r="Y40" i="89"/>
  <c r="Y40" i="96"/>
  <c r="BV49" i="60"/>
  <c r="AE40" i="89"/>
  <c r="AE40" i="96"/>
  <c r="BX49" i="60"/>
  <c r="P40" i="89"/>
  <c r="P40" i="96"/>
  <c r="BS49" i="60"/>
  <c r="L65" i="89"/>
  <c r="L65" i="96"/>
  <c r="N65" i="96" s="1"/>
  <c r="AA60" i="96"/>
  <c r="AA60" i="89"/>
  <c r="O49" i="89"/>
  <c r="O49" i="96"/>
  <c r="I36" i="89"/>
  <c r="I36" i="96"/>
  <c r="X67" i="89"/>
  <c r="X67" i="96"/>
  <c r="Z67" i="96" s="1"/>
  <c r="AA70" i="96"/>
  <c r="AA70" i="89"/>
  <c r="AD47" i="89"/>
  <c r="AD47" i="96"/>
  <c r="AA41" i="89"/>
  <c r="AA41" i="96"/>
  <c r="AJ59" i="89"/>
  <c r="AJ59" i="96"/>
  <c r="M45" i="89"/>
  <c r="M45" i="96"/>
  <c r="BR54" i="60"/>
  <c r="AE45" i="89"/>
  <c r="AE45" i="96"/>
  <c r="BX54" i="60"/>
  <c r="P45" i="89"/>
  <c r="P45" i="96"/>
  <c r="BS54" i="60"/>
  <c r="X52" i="89"/>
  <c r="X52" i="96"/>
  <c r="AK32" i="89"/>
  <c r="AK32" i="96"/>
  <c r="BZ41" i="60"/>
  <c r="AE32" i="89"/>
  <c r="AE32" i="96"/>
  <c r="BX41" i="60"/>
  <c r="P32" i="89"/>
  <c r="P32" i="96"/>
  <c r="BS41" i="60"/>
  <c r="AG72" i="89"/>
  <c r="AG72" i="96"/>
  <c r="AJ60" i="89"/>
  <c r="AJ60" i="96"/>
  <c r="AA34" i="89"/>
  <c r="AA34" i="96"/>
  <c r="I50" i="89"/>
  <c r="I50" i="96"/>
  <c r="K50" i="96" s="1"/>
  <c r="AD70" i="89"/>
  <c r="AD70" i="96"/>
  <c r="AD55" i="89"/>
  <c r="AD55" i="96"/>
  <c r="L63" i="89"/>
  <c r="L63" i="96"/>
  <c r="N63" i="96" s="1"/>
  <c r="AD51" i="89"/>
  <c r="AD51" i="96"/>
  <c r="L37" i="89"/>
  <c r="L37" i="96"/>
  <c r="R66" i="89"/>
  <c r="R66" i="96"/>
  <c r="X44" i="89"/>
  <c r="X44" i="96"/>
  <c r="Z44" i="96" s="1"/>
  <c r="R71" i="89"/>
  <c r="R71" i="96"/>
  <c r="T71" i="96" s="1"/>
  <c r="U72" i="96"/>
  <c r="U72" i="89"/>
  <c r="U54" i="89"/>
  <c r="U54" i="96"/>
  <c r="W54" i="96" s="1"/>
  <c r="AH43" i="89"/>
  <c r="AH43" i="96"/>
  <c r="BY52" i="60"/>
  <c r="BT52" i="60"/>
  <c r="S43" i="89"/>
  <c r="S43" i="96"/>
  <c r="BO52" i="60"/>
  <c r="D43" i="89"/>
  <c r="D43" i="96"/>
  <c r="BM52" i="60"/>
  <c r="O72" i="89"/>
  <c r="O72" i="96"/>
  <c r="AJ57" i="89"/>
  <c r="AJ57" i="96"/>
  <c r="AL57" i="96" s="1"/>
  <c r="X64" i="89"/>
  <c r="X64" i="96"/>
  <c r="Z64" i="96" s="1"/>
  <c r="AD49" i="89"/>
  <c r="AD49" i="96"/>
  <c r="O50" i="89"/>
  <c r="O50" i="96"/>
  <c r="Q50" i="96" s="1"/>
  <c r="U67" i="89"/>
  <c r="U67" i="96"/>
  <c r="W67" i="96" s="1"/>
  <c r="C37" i="89"/>
  <c r="C37" i="96"/>
  <c r="C44" i="89"/>
  <c r="C44" i="96"/>
  <c r="E44" i="96" s="1"/>
  <c r="L52" i="89"/>
  <c r="L52" i="96"/>
  <c r="N52" i="96" s="1"/>
  <c r="BY42" i="60"/>
  <c r="AH33" i="89"/>
  <c r="AH33" i="96"/>
  <c r="S33" i="89"/>
  <c r="S33" i="96"/>
  <c r="BT42" i="60"/>
  <c r="BO42" i="60"/>
  <c r="D33" i="89"/>
  <c r="D33" i="96"/>
  <c r="AJ65" i="89"/>
  <c r="AJ65" i="96"/>
  <c r="AL65" i="96" s="1"/>
  <c r="AJ64" i="89"/>
  <c r="AJ64" i="96"/>
  <c r="AL64" i="96" s="1"/>
  <c r="AA49" i="89"/>
  <c r="AA49" i="96"/>
  <c r="X36" i="89"/>
  <c r="X36" i="96"/>
  <c r="O67" i="89"/>
  <c r="O67" i="96"/>
  <c r="Q67" i="96" s="1"/>
  <c r="AG68" i="89"/>
  <c r="AG68" i="96"/>
  <c r="C70" i="89"/>
  <c r="C70" i="96"/>
  <c r="AH42" i="89"/>
  <c r="AH42" i="96"/>
  <c r="BY51" i="60"/>
  <c r="AK42" i="89"/>
  <c r="AK42" i="96"/>
  <c r="BZ51" i="60"/>
  <c r="AA42" i="89"/>
  <c r="AA42" i="96"/>
  <c r="AC42" i="96" s="1"/>
  <c r="L69" i="89"/>
  <c r="L69" i="96"/>
  <c r="N69" i="96" s="1"/>
  <c r="U59" i="89"/>
  <c r="U59" i="96"/>
  <c r="M35" i="89"/>
  <c r="M35" i="96"/>
  <c r="BR44" i="60"/>
  <c r="AE35" i="89"/>
  <c r="AE35" i="96"/>
  <c r="BX44" i="60"/>
  <c r="P35" i="89"/>
  <c r="P35" i="96"/>
  <c r="BS44" i="60"/>
  <c r="X71" i="89"/>
  <c r="X71" i="96"/>
  <c r="Z71" i="96" s="1"/>
  <c r="I62" i="89"/>
  <c r="I62" i="96"/>
  <c r="AG57" i="96"/>
  <c r="AI57" i="96" s="1"/>
  <c r="AG57" i="89"/>
  <c r="L31" i="89"/>
  <c r="L31" i="96"/>
  <c r="L67" i="89"/>
  <c r="L67" i="96"/>
  <c r="N67" i="96" s="1"/>
  <c r="BO47" i="60"/>
  <c r="D38" i="89"/>
  <c r="D38" i="96"/>
  <c r="AA55" i="96"/>
  <c r="AA55" i="89"/>
  <c r="L44" i="89"/>
  <c r="L44" i="96"/>
  <c r="N44" i="96" s="1"/>
  <c r="V39" i="89"/>
  <c r="V39" i="96"/>
  <c r="BU48" i="60"/>
  <c r="AJ39" i="96"/>
  <c r="AL39" i="96" s="1"/>
  <c r="AJ39" i="89"/>
  <c r="AA72" i="89"/>
  <c r="AA72" i="96"/>
  <c r="AG31" i="89"/>
  <c r="AG31" i="96"/>
  <c r="S30" i="89"/>
  <c r="S30" i="96"/>
  <c r="BT39" i="60"/>
  <c r="C58" i="89"/>
  <c r="C58" i="96"/>
  <c r="AG70" i="89"/>
  <c r="AG70" i="96"/>
  <c r="I51" i="89"/>
  <c r="I51" i="96"/>
  <c r="C63" i="89"/>
  <c r="C63" i="96"/>
  <c r="E63" i="96" s="1"/>
  <c r="AG37" i="89"/>
  <c r="AG37" i="96"/>
  <c r="V45" i="96"/>
  <c r="V45" i="89"/>
  <c r="BU54" i="60"/>
  <c r="V32" i="89"/>
  <c r="V32" i="96"/>
  <c r="BU41" i="60"/>
  <c r="AG61" i="96"/>
  <c r="AG61" i="89"/>
  <c r="AJ62" i="89"/>
  <c r="AJ62" i="96"/>
  <c r="AA31" i="89"/>
  <c r="AA31" i="96"/>
  <c r="AB43" i="89"/>
  <c r="AB43" i="96"/>
  <c r="BW52" i="60"/>
  <c r="U58" i="96"/>
  <c r="U58" i="89"/>
  <c r="R63" i="89"/>
  <c r="R63" i="96"/>
  <c r="T63" i="96" s="1"/>
  <c r="BQ42" i="60"/>
  <c r="J33" i="89"/>
  <c r="J33" i="96"/>
  <c r="I60" i="89"/>
  <c r="I60" i="96"/>
  <c r="Y42" i="89"/>
  <c r="Y42" i="96"/>
  <c r="BV51" i="60"/>
  <c r="BU44" i="60"/>
  <c r="V35" i="89"/>
  <c r="V35" i="96"/>
  <c r="AJ58" i="89"/>
  <c r="AJ58" i="96"/>
  <c r="AA37" i="89"/>
  <c r="AA37" i="96"/>
  <c r="Y39" i="89"/>
  <c r="Y39" i="96"/>
  <c r="BV48" i="60"/>
  <c r="AG62" i="89"/>
  <c r="AG62" i="96"/>
  <c r="R64" i="89"/>
  <c r="R64" i="96"/>
  <c r="T64" i="96" s="1"/>
  <c r="AG60" i="89"/>
  <c r="AG60" i="96"/>
  <c r="I49" i="89"/>
  <c r="I49" i="96"/>
  <c r="J38" i="89"/>
  <c r="J38" i="96"/>
  <c r="BQ47" i="60"/>
  <c r="AB38" i="89"/>
  <c r="AB38" i="96"/>
  <c r="BW47" i="60"/>
  <c r="O61" i="89"/>
  <c r="O61" i="96"/>
  <c r="U70" i="96"/>
  <c r="U70" i="89"/>
  <c r="AJ63" i="89"/>
  <c r="AJ63" i="96"/>
  <c r="AL63" i="96" s="1"/>
  <c r="AG59" i="96"/>
  <c r="AG59" i="89"/>
  <c r="R52" i="89"/>
  <c r="R52" i="96"/>
  <c r="T52" i="96" s="1"/>
  <c r="BX48" i="60"/>
  <c r="AE39" i="89"/>
  <c r="AE39" i="96"/>
  <c r="R62" i="89"/>
  <c r="R62" i="96"/>
  <c r="O57" i="96"/>
  <c r="Q57" i="96" s="1"/>
  <c r="O57" i="89"/>
  <c r="O53" i="89"/>
  <c r="O53" i="96"/>
  <c r="AD64" i="89"/>
  <c r="AD64" i="96"/>
  <c r="AF64" i="96" s="1"/>
  <c r="U60" i="89"/>
  <c r="U60" i="96"/>
  <c r="R34" i="89"/>
  <c r="R34" i="96"/>
  <c r="C48" i="89"/>
  <c r="C48" i="96"/>
  <c r="E48" i="96" s="1"/>
  <c r="AA67" i="96"/>
  <c r="AC67" i="96" s="1"/>
  <c r="AA67" i="89"/>
  <c r="C68" i="89"/>
  <c r="C68" i="96"/>
  <c r="AB30" i="89"/>
  <c r="AB30" i="96"/>
  <c r="BW39" i="60"/>
  <c r="U55" i="89"/>
  <c r="U55" i="96"/>
  <c r="AG41" i="89"/>
  <c r="AG41" i="96"/>
  <c r="C64" i="89"/>
  <c r="C64" i="96"/>
  <c r="E64" i="96" s="1"/>
  <c r="R60" i="89"/>
  <c r="R60" i="96"/>
  <c r="L34" i="89"/>
  <c r="L34" i="96"/>
  <c r="AG36" i="89"/>
  <c r="AG36" i="96"/>
  <c r="I48" i="89"/>
  <c r="I48" i="96"/>
  <c r="K48" i="96" s="1"/>
  <c r="AG67" i="96"/>
  <c r="AI67" i="96" s="1"/>
  <c r="AG67" i="89"/>
  <c r="Y38" i="89"/>
  <c r="Y38" i="96"/>
  <c r="BV47" i="60"/>
  <c r="AE38" i="89"/>
  <c r="AE38" i="96"/>
  <c r="BX47" i="60"/>
  <c r="P38" i="89"/>
  <c r="P38" i="96"/>
  <c r="BS47" i="60"/>
  <c r="U68" i="89"/>
  <c r="U68" i="96"/>
  <c r="U61" i="89"/>
  <c r="U61" i="96"/>
  <c r="O70" i="89"/>
  <c r="O70" i="96"/>
  <c r="X55" i="89"/>
  <c r="X55" i="96"/>
  <c r="X63" i="89"/>
  <c r="X63" i="96"/>
  <c r="Z63" i="96" s="1"/>
  <c r="AJ47" i="89"/>
  <c r="AJ47" i="96"/>
  <c r="I47" i="89"/>
  <c r="I47" i="96"/>
  <c r="AA51" i="89"/>
  <c r="AA51" i="96"/>
  <c r="AJ37" i="96"/>
  <c r="AJ37" i="89"/>
  <c r="AA69" i="96"/>
  <c r="AC69" i="96" s="1"/>
  <c r="AA69" i="89"/>
  <c r="C66" i="96"/>
  <c r="C66" i="89"/>
  <c r="R59" i="89"/>
  <c r="R59" i="96"/>
  <c r="AA44" i="89"/>
  <c r="AA44" i="96"/>
  <c r="AC44" i="96" s="1"/>
  <c r="I44" i="89"/>
  <c r="I44" i="96"/>
  <c r="K44" i="96" s="1"/>
  <c r="C52" i="89"/>
  <c r="C52" i="96"/>
  <c r="E52" i="96" s="1"/>
  <c r="U52" i="89"/>
  <c r="U52" i="96"/>
  <c r="W52" i="96" s="1"/>
  <c r="AH39" i="89"/>
  <c r="AH39" i="96"/>
  <c r="BY48" i="60"/>
  <c r="BT48" i="60"/>
  <c r="S39" i="89"/>
  <c r="S39" i="96"/>
  <c r="D39" i="89"/>
  <c r="D39" i="96"/>
  <c r="BO48" i="60"/>
  <c r="C62" i="89"/>
  <c r="C62" i="96"/>
  <c r="C72" i="96"/>
  <c r="C72" i="89"/>
  <c r="O65" i="96"/>
  <c r="Q65" i="96" s="1"/>
  <c r="O65" i="89"/>
  <c r="O64" i="89"/>
  <c r="O64" i="96"/>
  <c r="Q64" i="96" s="1"/>
  <c r="AD60" i="89"/>
  <c r="AD60" i="96"/>
  <c r="AJ34" i="96"/>
  <c r="AJ34" i="89"/>
  <c r="R36" i="89"/>
  <c r="R36" i="96"/>
  <c r="U50" i="96"/>
  <c r="W50" i="96" s="1"/>
  <c r="U50" i="89"/>
  <c r="M30" i="89"/>
  <c r="M30" i="96"/>
  <c r="BR39" i="60"/>
  <c r="AE30" i="89"/>
  <c r="AE30" i="96"/>
  <c r="BX39" i="60"/>
  <c r="P30" i="89"/>
  <c r="P30" i="96"/>
  <c r="BS39" i="60"/>
  <c r="L61" i="89"/>
  <c r="L61" i="96"/>
  <c r="R58" i="89"/>
  <c r="R58" i="96"/>
  <c r="AJ70" i="89"/>
  <c r="AJ70" i="96"/>
  <c r="I55" i="89"/>
  <c r="I55" i="96"/>
  <c r="U63" i="89"/>
  <c r="U63" i="96"/>
  <c r="W63" i="96" s="1"/>
  <c r="U51" i="89"/>
  <c r="U51" i="96"/>
  <c r="AD69" i="89"/>
  <c r="AD69" i="96"/>
  <c r="AF69" i="96" s="1"/>
  <c r="AD41" i="89"/>
  <c r="AD41" i="96"/>
  <c r="I66" i="89"/>
  <c r="I66" i="96"/>
  <c r="AG44" i="89"/>
  <c r="AG44" i="96"/>
  <c r="AI44" i="96" s="1"/>
  <c r="O62" i="89"/>
  <c r="O62" i="96"/>
  <c r="V40" i="89"/>
  <c r="V40" i="96"/>
  <c r="BU49" i="60"/>
  <c r="S40" i="89"/>
  <c r="S40" i="96"/>
  <c r="BT49" i="60"/>
  <c r="D40" i="89"/>
  <c r="D40" i="96"/>
  <c r="BO49" i="60"/>
  <c r="AA65" i="96"/>
  <c r="AC65" i="96" s="1"/>
  <c r="AA65" i="89"/>
  <c r="AD31" i="89"/>
  <c r="AD31" i="96"/>
  <c r="L64" i="89"/>
  <c r="L64" i="96"/>
  <c r="N64" i="96" s="1"/>
  <c r="X60" i="89"/>
  <c r="X60" i="96"/>
  <c r="O36" i="89"/>
  <c r="O36" i="96"/>
  <c r="X48" i="89"/>
  <c r="X48" i="96"/>
  <c r="Z48" i="96" s="1"/>
  <c r="R70" i="89"/>
  <c r="R70" i="96"/>
  <c r="R55" i="89"/>
  <c r="R55" i="96"/>
  <c r="AG63" i="96"/>
  <c r="AI63" i="96" s="1"/>
  <c r="AG63" i="89"/>
  <c r="L47" i="89"/>
  <c r="L47" i="96"/>
  <c r="X69" i="89"/>
  <c r="X69" i="96"/>
  <c r="Z69" i="96" s="1"/>
  <c r="AA59" i="96"/>
  <c r="AA59" i="89"/>
  <c r="AH45" i="96"/>
  <c r="AH45" i="89"/>
  <c r="BY54" i="60"/>
  <c r="S45" i="89"/>
  <c r="S45" i="96"/>
  <c r="BT54" i="60"/>
  <c r="BO54" i="60"/>
  <c r="D45" i="89"/>
  <c r="D45" i="96"/>
  <c r="AA52" i="89"/>
  <c r="AA52" i="96"/>
  <c r="AC52" i="96" s="1"/>
  <c r="AH32" i="89"/>
  <c r="AH32" i="96"/>
  <c r="BY41" i="60"/>
  <c r="S32" i="89"/>
  <c r="S32" i="96"/>
  <c r="BT41" i="60"/>
  <c r="D32" i="89"/>
  <c r="D32" i="96"/>
  <c r="BO41" i="60"/>
  <c r="R72" i="89"/>
  <c r="R72" i="96"/>
  <c r="U65" i="89"/>
  <c r="U65" i="96"/>
  <c r="W65" i="96" s="1"/>
  <c r="AG64" i="89"/>
  <c r="AG64" i="96"/>
  <c r="AI64" i="96" s="1"/>
  <c r="X49" i="89"/>
  <c r="X49" i="96"/>
  <c r="X34" i="89"/>
  <c r="X34" i="96"/>
  <c r="AA50" i="89"/>
  <c r="AA50" i="96"/>
  <c r="AC50" i="96" s="1"/>
  <c r="AJ67" i="89"/>
  <c r="AJ67" i="96"/>
  <c r="AL67" i="96" s="1"/>
  <c r="L58" i="89"/>
  <c r="L58" i="96"/>
  <c r="O63" i="89"/>
  <c r="O63" i="96"/>
  <c r="Q63" i="96" s="1"/>
  <c r="AA47" i="89"/>
  <c r="O37" i="89"/>
  <c r="O37" i="96"/>
  <c r="O44" i="89"/>
  <c r="O44" i="96"/>
  <c r="Q44" i="96" s="1"/>
  <c r="AJ52" i="89"/>
  <c r="AJ52" i="96"/>
  <c r="AL52" i="96" s="1"/>
  <c r="AD72" i="89"/>
  <c r="AD72" i="96"/>
  <c r="I65" i="89"/>
  <c r="I65" i="96"/>
  <c r="K65" i="96" s="1"/>
  <c r="L59" i="89"/>
  <c r="L59" i="96"/>
  <c r="O54" i="96"/>
  <c r="Q54" i="96" s="1"/>
  <c r="O54" i="89"/>
  <c r="V43" i="89"/>
  <c r="V43" i="96"/>
  <c r="BU52" i="60"/>
  <c r="J43" i="89"/>
  <c r="J43" i="96"/>
  <c r="BQ52" i="60"/>
  <c r="BZ52" i="60"/>
  <c r="X65" i="89"/>
  <c r="X65" i="96"/>
  <c r="Z65" i="96" s="1"/>
  <c r="AA64" i="89"/>
  <c r="AA64" i="96"/>
  <c r="AC64" i="96" s="1"/>
  <c r="AD36" i="89"/>
  <c r="AD36" i="96"/>
  <c r="R67" i="89"/>
  <c r="R67" i="96"/>
  <c r="T67" i="96" s="1"/>
  <c r="I61" i="89"/>
  <c r="I61" i="96"/>
  <c r="L70" i="89"/>
  <c r="L70" i="96"/>
  <c r="X41" i="89"/>
  <c r="X41" i="96"/>
  <c r="AG54" i="89"/>
  <c r="AG54" i="96"/>
  <c r="AI54" i="96" s="1"/>
  <c r="AK33" i="96"/>
  <c r="AK33" i="89"/>
  <c r="V33" i="89"/>
  <c r="V33" i="96"/>
  <c r="BU42" i="60"/>
  <c r="BZ42" i="60"/>
  <c r="I31" i="89"/>
  <c r="I31" i="96"/>
  <c r="U53" i="89"/>
  <c r="U53" i="96"/>
  <c r="X56" i="89"/>
  <c r="X56" i="96"/>
  <c r="AD68" i="89"/>
  <c r="AD68" i="96"/>
  <c r="AG58" i="89"/>
  <c r="AG58" i="96"/>
  <c r="O55" i="89"/>
  <c r="O55" i="96"/>
  <c r="AD63" i="89"/>
  <c r="AD63" i="96"/>
  <c r="AF63" i="96" s="1"/>
  <c r="J42" i="89"/>
  <c r="J42" i="96"/>
  <c r="BQ51" i="60"/>
  <c r="M42" i="89"/>
  <c r="M42" i="96"/>
  <c r="BR51" i="60"/>
  <c r="AB42" i="89"/>
  <c r="AB42" i="96"/>
  <c r="X47" i="89"/>
  <c r="X47" i="96"/>
  <c r="BY44" i="60"/>
  <c r="AH35" i="89"/>
  <c r="AH35" i="96"/>
  <c r="S35" i="89"/>
  <c r="S35" i="96"/>
  <c r="BT44" i="60"/>
  <c r="BO44" i="60"/>
  <c r="D35" i="89"/>
  <c r="D35" i="96"/>
  <c r="AG52" i="89"/>
  <c r="AG52" i="96"/>
  <c r="AI52" i="96" s="1"/>
  <c r="U31" i="89"/>
  <c r="U31" i="96"/>
  <c r="AJ31" i="96"/>
  <c r="AJ31" i="89"/>
  <c r="T48" i="96"/>
  <c r="AI83" i="96"/>
  <c r="AC87" i="96"/>
  <c r="W75" i="96"/>
  <c r="AI82" i="96"/>
  <c r="AI48" i="96"/>
  <c r="AI46" i="96"/>
  <c r="T46" i="96"/>
  <c r="N83" i="96"/>
  <c r="N87" i="96"/>
  <c r="AI77" i="96"/>
  <c r="Q86" i="96"/>
  <c r="E79" i="96"/>
  <c r="T79" i="96"/>
  <c r="Q73" i="96"/>
  <c r="AF46" i="96"/>
  <c r="K87" i="96"/>
  <c r="E86" i="96"/>
  <c r="K69" i="96"/>
  <c r="W83" i="96"/>
  <c r="AL86" i="96"/>
  <c r="W46" i="96"/>
  <c r="T83" i="96"/>
  <c r="AI87" i="96"/>
  <c r="T82" i="96"/>
  <c r="AC82" i="96"/>
  <c r="AI86" i="96"/>
  <c r="W79" i="96"/>
  <c r="E46" i="96"/>
  <c r="E87" i="96"/>
  <c r="AI75" i="96"/>
  <c r="AI50" i="96"/>
  <c r="Q82" i="96"/>
  <c r="E77" i="96"/>
  <c r="N86" i="96"/>
  <c r="Q83" i="96"/>
  <c r="E82" i="96"/>
  <c r="Z86" i="96"/>
  <c r="N54" i="96"/>
  <c r="N79" i="96"/>
  <c r="K46" i="96"/>
  <c r="W87" i="96"/>
  <c r="AL87" i="96"/>
  <c r="AL82" i="96"/>
  <c r="Z77" i="96"/>
  <c r="Z52" i="96"/>
  <c r="W48" i="96"/>
  <c r="AL46" i="96"/>
  <c r="AL71" i="96"/>
  <c r="AL69" i="96"/>
  <c r="T87" i="96"/>
  <c r="T86" i="96"/>
  <c r="AC86" i="96"/>
  <c r="AL79" i="96"/>
  <c r="AL54" i="96"/>
  <c r="AF83" i="96"/>
  <c r="E50" i="96"/>
  <c r="E75" i="96"/>
  <c r="N82" i="96"/>
  <c r="Z83" i="96"/>
  <c r="Q87" i="96"/>
  <c r="Q75" i="96"/>
  <c r="Z82" i="96"/>
  <c r="K86" i="96"/>
  <c r="Q79" i="96"/>
  <c r="Z46" i="96"/>
  <c r="W82" i="96"/>
  <c r="W86" i="96"/>
  <c r="AL48" i="96"/>
  <c r="AC83" i="96"/>
  <c r="AF73" i="96"/>
  <c r="E83" i="96"/>
  <c r="AF87" i="96"/>
  <c r="AF82" i="96"/>
  <c r="AF86" i="96"/>
  <c r="AI79" i="96"/>
  <c r="N71" i="96"/>
  <c r="N46" i="96"/>
  <c r="Q46" i="96"/>
  <c r="Q71" i="96"/>
  <c r="Q69" i="96"/>
  <c r="K83" i="96"/>
  <c r="Z87" i="96"/>
  <c r="K82" i="96"/>
  <c r="AF79" i="96"/>
  <c r="AC46" i="96"/>
  <c r="AL83" i="96"/>
  <c r="J12" i="67"/>
  <c r="H3" i="71"/>
  <c r="U64" i="96" l="1"/>
  <c r="W64" i="96" s="1"/>
  <c r="I64" i="96"/>
  <c r="K64" i="96" s="1"/>
  <c r="O38" i="89"/>
  <c r="O38" i="96"/>
  <c r="Q38" i="96" s="1"/>
  <c r="U32" i="89"/>
  <c r="U32" i="96"/>
  <c r="W32" i="96" s="1"/>
  <c r="U39" i="89"/>
  <c r="U39" i="96"/>
  <c r="W39" i="96" s="1"/>
  <c r="O35" i="89"/>
  <c r="O35" i="96"/>
  <c r="Q35" i="96" s="1"/>
  <c r="AG33" i="89"/>
  <c r="AG33" i="96"/>
  <c r="AI33" i="96" s="1"/>
  <c r="R43" i="89"/>
  <c r="R43" i="96"/>
  <c r="T43" i="96" s="1"/>
  <c r="AD32" i="89"/>
  <c r="AD32" i="96"/>
  <c r="AF32" i="96" s="1"/>
  <c r="O45" i="89"/>
  <c r="O45" i="96"/>
  <c r="AD40" i="89"/>
  <c r="AD40" i="96"/>
  <c r="AF40" i="96" s="1"/>
  <c r="O39" i="89"/>
  <c r="O39" i="96"/>
  <c r="Q39" i="96" s="1"/>
  <c r="AA33" i="89"/>
  <c r="AA33" i="96"/>
  <c r="AC33" i="96" s="1"/>
  <c r="C30" i="89"/>
  <c r="C30" i="96"/>
  <c r="E30" i="96" s="1"/>
  <c r="AA35" i="89"/>
  <c r="AA35" i="96"/>
  <c r="AD33" i="89"/>
  <c r="AD33" i="96"/>
  <c r="AF33" i="96" s="1"/>
  <c r="O43" i="89"/>
  <c r="O43" i="96"/>
  <c r="AA32" i="89"/>
  <c r="AA32" i="96"/>
  <c r="AC32" i="96" s="1"/>
  <c r="L32" i="89"/>
  <c r="L32" i="96"/>
  <c r="N32" i="96" s="1"/>
  <c r="L40" i="89"/>
  <c r="L40" i="96"/>
  <c r="N40" i="96" s="1"/>
  <c r="AG38" i="89"/>
  <c r="AG38" i="96"/>
  <c r="AI38" i="96" s="1"/>
  <c r="I35" i="89"/>
  <c r="I35" i="96"/>
  <c r="K35" i="96" s="1"/>
  <c r="R32" i="89"/>
  <c r="R32" i="96"/>
  <c r="T32" i="96" s="1"/>
  <c r="O30" i="89"/>
  <c r="O30" i="96"/>
  <c r="Q30" i="96" s="1"/>
  <c r="C39" i="89"/>
  <c r="C39" i="96"/>
  <c r="E39" i="96" s="1"/>
  <c r="I38" i="89"/>
  <c r="I38" i="96"/>
  <c r="K38" i="96" s="1"/>
  <c r="R30" i="89"/>
  <c r="R30" i="96"/>
  <c r="C38" i="89"/>
  <c r="C38" i="96"/>
  <c r="E38" i="96" s="1"/>
  <c r="C43" i="89"/>
  <c r="C43" i="96"/>
  <c r="AG43" i="89"/>
  <c r="AG43" i="96"/>
  <c r="AI43" i="96" s="1"/>
  <c r="O32" i="89"/>
  <c r="O32" i="96"/>
  <c r="Q32" i="96" s="1"/>
  <c r="O40" i="89"/>
  <c r="O40" i="96"/>
  <c r="Q40" i="96" s="1"/>
  <c r="L39" i="89"/>
  <c r="L39" i="96"/>
  <c r="N39" i="96" s="1"/>
  <c r="L38" i="89"/>
  <c r="L38" i="96"/>
  <c r="N38" i="96" s="1"/>
  <c r="C42" i="89"/>
  <c r="C42" i="96"/>
  <c r="E42" i="96" s="1"/>
  <c r="U42" i="89"/>
  <c r="U42" i="96"/>
  <c r="W42" i="96" s="1"/>
  <c r="O33" i="89"/>
  <c r="O33" i="96"/>
  <c r="Q33" i="96" s="1"/>
  <c r="AD43" i="89"/>
  <c r="AD43" i="96"/>
  <c r="AF43" i="96" s="1"/>
  <c r="AJ45" i="89"/>
  <c r="AJ45" i="96"/>
  <c r="AJ30" i="89"/>
  <c r="AJ30" i="96"/>
  <c r="X43" i="89"/>
  <c r="X43" i="96"/>
  <c r="AG30" i="89"/>
  <c r="AG30" i="96"/>
  <c r="AI30" i="96" s="1"/>
  <c r="U43" i="89"/>
  <c r="U43" i="96"/>
  <c r="W43" i="96" s="1"/>
  <c r="AJ43" i="96"/>
  <c r="AL43" i="96" s="1"/>
  <c r="AJ43" i="89"/>
  <c r="C40" i="89"/>
  <c r="C40" i="96"/>
  <c r="E40" i="96" s="1"/>
  <c r="R35" i="89"/>
  <c r="R35" i="96"/>
  <c r="T35" i="96" s="1"/>
  <c r="AJ33" i="96"/>
  <c r="AJ33" i="89"/>
  <c r="U33" i="89"/>
  <c r="U33" i="96"/>
  <c r="W33" i="96" s="1"/>
  <c r="C45" i="89"/>
  <c r="C45" i="96"/>
  <c r="E45" i="96" s="1"/>
  <c r="AG45" i="96"/>
  <c r="AI45" i="96" s="1"/>
  <c r="AG45" i="89"/>
  <c r="L30" i="96"/>
  <c r="L30" i="89"/>
  <c r="R39" i="89"/>
  <c r="R39" i="96"/>
  <c r="T39" i="96" s="1"/>
  <c r="X38" i="89"/>
  <c r="X38" i="96"/>
  <c r="Z38" i="96" s="1"/>
  <c r="AA30" i="89"/>
  <c r="AA30" i="96"/>
  <c r="AC30" i="96" s="1"/>
  <c r="AA38" i="89"/>
  <c r="AA38" i="96"/>
  <c r="AC38" i="96" s="1"/>
  <c r="X39" i="96"/>
  <c r="Z39" i="96" s="1"/>
  <c r="X39" i="89"/>
  <c r="U35" i="89"/>
  <c r="U35" i="96"/>
  <c r="I33" i="89"/>
  <c r="I33" i="96"/>
  <c r="K33" i="96" s="1"/>
  <c r="L35" i="89"/>
  <c r="L35" i="96"/>
  <c r="N35" i="96" s="1"/>
  <c r="AG42" i="89"/>
  <c r="AG42" i="96"/>
  <c r="AI42" i="96" s="1"/>
  <c r="C33" i="89"/>
  <c r="C33" i="96"/>
  <c r="E33" i="96" s="1"/>
  <c r="L45" i="89"/>
  <c r="L45" i="96"/>
  <c r="N45" i="96" s="1"/>
  <c r="I30" i="89"/>
  <c r="I30" i="96"/>
  <c r="K30" i="96" s="1"/>
  <c r="R42" i="89"/>
  <c r="R42" i="96"/>
  <c r="T42" i="96" s="1"/>
  <c r="L43" i="89"/>
  <c r="L43" i="96"/>
  <c r="X45" i="89"/>
  <c r="X45" i="96"/>
  <c r="Z45" i="96" s="1"/>
  <c r="X33" i="89"/>
  <c r="X33" i="96"/>
  <c r="Z33" i="96" s="1"/>
  <c r="X32" i="89"/>
  <c r="X32" i="96"/>
  <c r="Z32" i="96" s="1"/>
  <c r="AJ40" i="89"/>
  <c r="AJ40" i="96"/>
  <c r="AL40" i="96" s="1"/>
  <c r="L42" i="89"/>
  <c r="L42" i="96"/>
  <c r="N42" i="96" s="1"/>
  <c r="R40" i="89"/>
  <c r="R40" i="96"/>
  <c r="T40" i="96" s="1"/>
  <c r="C35" i="89"/>
  <c r="C35" i="96"/>
  <c r="I43" i="89"/>
  <c r="I43" i="96"/>
  <c r="K43" i="96" s="1"/>
  <c r="C32" i="89"/>
  <c r="C32" i="96"/>
  <c r="E32" i="96" s="1"/>
  <c r="AG35" i="89"/>
  <c r="AG35" i="96"/>
  <c r="I42" i="89"/>
  <c r="I42" i="96"/>
  <c r="K42" i="96" s="1"/>
  <c r="AG32" i="89"/>
  <c r="AG32" i="96"/>
  <c r="AI32" i="96" s="1"/>
  <c r="R45" i="89"/>
  <c r="R45" i="96"/>
  <c r="T45" i="96" s="1"/>
  <c r="U40" i="89"/>
  <c r="U40" i="96"/>
  <c r="W40" i="96" s="1"/>
  <c r="AD30" i="89"/>
  <c r="AD30" i="96"/>
  <c r="AF30" i="96" s="1"/>
  <c r="AG39" i="89"/>
  <c r="AG39" i="96"/>
  <c r="AI39" i="96" s="1"/>
  <c r="AD38" i="89"/>
  <c r="AD38" i="96"/>
  <c r="AF38" i="96" s="1"/>
  <c r="AD39" i="96"/>
  <c r="AF39" i="96" s="1"/>
  <c r="AD39" i="89"/>
  <c r="X42" i="89"/>
  <c r="X42" i="96"/>
  <c r="Z42" i="96" s="1"/>
  <c r="AA43" i="89"/>
  <c r="AA43" i="96"/>
  <c r="AC43" i="96" s="1"/>
  <c r="U45" i="89"/>
  <c r="U45" i="96"/>
  <c r="W45" i="96" s="1"/>
  <c r="AD35" i="89"/>
  <c r="AD35" i="96"/>
  <c r="AJ42" i="89"/>
  <c r="AJ42" i="96"/>
  <c r="AL42" i="96" s="1"/>
  <c r="R33" i="89"/>
  <c r="R33" i="96"/>
  <c r="T33" i="96" s="1"/>
  <c r="AJ32" i="89"/>
  <c r="AJ32" i="96"/>
  <c r="AL32" i="96" s="1"/>
  <c r="AD45" i="89"/>
  <c r="AD45" i="96"/>
  <c r="AF45" i="96" s="1"/>
  <c r="X40" i="89"/>
  <c r="X40" i="96"/>
  <c r="Z40" i="96" s="1"/>
  <c r="X30" i="89"/>
  <c r="X30" i="96"/>
  <c r="U30" i="89"/>
  <c r="U30" i="96"/>
  <c r="W30" i="96" s="1"/>
  <c r="AJ38" i="89"/>
  <c r="AJ38" i="96"/>
  <c r="AL38" i="96" s="1"/>
  <c r="AD42" i="89"/>
  <c r="AD42" i="96"/>
  <c r="AF42" i="96" s="1"/>
  <c r="AG40" i="89"/>
  <c r="AG40" i="96"/>
  <c r="AI40" i="96" s="1"/>
  <c r="R38" i="89"/>
  <c r="R38" i="96"/>
  <c r="T38" i="96" s="1"/>
  <c r="X35" i="89"/>
  <c r="X35" i="96"/>
  <c r="Z35" i="96" s="1"/>
  <c r="L33" i="89"/>
  <c r="L33" i="96"/>
  <c r="N33" i="96" s="1"/>
  <c r="I32" i="89"/>
  <c r="I32" i="96"/>
  <c r="K32" i="96" s="1"/>
  <c r="AA45" i="89"/>
  <c r="AA45" i="96"/>
  <c r="AC45" i="96" s="1"/>
  <c r="AA40" i="89"/>
  <c r="AA40" i="96"/>
  <c r="AC40" i="96" s="1"/>
  <c r="I40" i="89"/>
  <c r="I40" i="96"/>
  <c r="K40" i="96" s="1"/>
  <c r="AA39" i="89"/>
  <c r="AA39" i="96"/>
  <c r="AC39" i="96" s="1"/>
  <c r="O42" i="89"/>
  <c r="O42" i="96"/>
  <c r="Q42" i="96" s="1"/>
  <c r="I45" i="89"/>
  <c r="I45" i="96"/>
  <c r="K45" i="96" s="1"/>
  <c r="I39" i="89"/>
  <c r="I39" i="96"/>
  <c r="K39" i="96" s="1"/>
  <c r="U38" i="89"/>
  <c r="U38" i="96"/>
  <c r="W38" i="96" s="1"/>
  <c r="W81" i="96"/>
  <c r="AL61" i="96"/>
  <c r="AL36" i="96"/>
  <c r="T61" i="96"/>
  <c r="T36" i="96"/>
  <c r="AI58" i="96"/>
  <c r="AF66" i="96"/>
  <c r="AF41" i="96"/>
  <c r="Z34" i="96"/>
  <c r="Z59" i="96"/>
  <c r="AL70" i="96"/>
  <c r="AL45" i="96"/>
  <c r="W53" i="96"/>
  <c r="W78" i="96"/>
  <c r="AF53" i="96"/>
  <c r="AF78" i="96"/>
  <c r="N60" i="96"/>
  <c r="T89" i="96"/>
  <c r="Q89" i="96"/>
  <c r="AL76" i="96"/>
  <c r="AL51" i="96"/>
  <c r="AF37" i="96"/>
  <c r="AF62" i="96"/>
  <c r="E47" i="96"/>
  <c r="E72" i="96"/>
  <c r="E36" i="96"/>
  <c r="E61" i="96"/>
  <c r="K58" i="96"/>
  <c r="AF85" i="96"/>
  <c r="W55" i="96"/>
  <c r="AI53" i="96"/>
  <c r="AI78" i="96"/>
  <c r="K60" i="96"/>
  <c r="AI76" i="96"/>
  <c r="AI51" i="96"/>
  <c r="E37" i="96"/>
  <c r="E62" i="96"/>
  <c r="AI81" i="96"/>
  <c r="T56" i="96"/>
  <c r="T31" i="96"/>
  <c r="AF47" i="96"/>
  <c r="AF72" i="96"/>
  <c r="Q36" i="96"/>
  <c r="Q61" i="96"/>
  <c r="E58" i="96"/>
  <c r="N66" i="96"/>
  <c r="N41" i="96"/>
  <c r="T34" i="96"/>
  <c r="T59" i="96"/>
  <c r="Q45" i="96"/>
  <c r="Q70" i="96"/>
  <c r="K89" i="96"/>
  <c r="N76" i="96"/>
  <c r="N51" i="96"/>
  <c r="AF51" i="96"/>
  <c r="AF76" i="96"/>
  <c r="Q62" i="96"/>
  <c r="Q37" i="96"/>
  <c r="T74" i="96"/>
  <c r="T49" i="96"/>
  <c r="Z81" i="96"/>
  <c r="Q31" i="96"/>
  <c r="Q56" i="96"/>
  <c r="AC72" i="96"/>
  <c r="AC47" i="96"/>
  <c r="N58" i="96"/>
  <c r="Z41" i="96"/>
  <c r="Z66" i="96"/>
  <c r="AF59" i="96"/>
  <c r="AF34" i="96"/>
  <c r="Z62" i="96"/>
  <c r="Z37" i="96"/>
  <c r="AC49" i="96"/>
  <c r="AC74" i="96"/>
  <c r="Z56" i="96"/>
  <c r="Z31" i="96"/>
  <c r="AL66" i="96"/>
  <c r="AL41" i="96"/>
  <c r="AC34" i="96"/>
  <c r="AC59" i="96"/>
  <c r="Q85" i="96"/>
  <c r="AC35" i="96"/>
  <c r="AC60" i="96"/>
  <c r="W37" i="96"/>
  <c r="W62" i="96"/>
  <c r="W74" i="96"/>
  <c r="W49" i="96"/>
  <c r="W56" i="96"/>
  <c r="W31" i="96"/>
  <c r="T47" i="96"/>
  <c r="T72" i="96"/>
  <c r="AI66" i="96"/>
  <c r="AI41" i="96"/>
  <c r="AL59" i="96"/>
  <c r="AL34" i="96"/>
  <c r="AI70" i="96"/>
  <c r="E70" i="96"/>
  <c r="Z60" i="96"/>
  <c r="AC89" i="96"/>
  <c r="T51" i="96"/>
  <c r="T76" i="96"/>
  <c r="AI37" i="96"/>
  <c r="AI62" i="96"/>
  <c r="E74" i="96"/>
  <c r="E49" i="96"/>
  <c r="T68" i="96"/>
  <c r="AC81" i="96"/>
  <c r="AI31" i="96"/>
  <c r="AI56" i="96"/>
  <c r="Q66" i="96"/>
  <c r="Q41" i="96"/>
  <c r="T41" i="96"/>
  <c r="T66" i="96"/>
  <c r="T70" i="96"/>
  <c r="Z85" i="96"/>
  <c r="E85" i="96"/>
  <c r="E55" i="96"/>
  <c r="Q53" i="96"/>
  <c r="Q78" i="96"/>
  <c r="W35" i="96"/>
  <c r="W60" i="96"/>
  <c r="N43" i="96"/>
  <c r="N68" i="96"/>
  <c r="Q81" i="96"/>
  <c r="AF31" i="96"/>
  <c r="AF56" i="96"/>
  <c r="K61" i="96"/>
  <c r="K36" i="96"/>
  <c r="Q58" i="96"/>
  <c r="K66" i="96"/>
  <c r="K41" i="96"/>
  <c r="AC66" i="96"/>
  <c r="AC41" i="96"/>
  <c r="Z70" i="96"/>
  <c r="N30" i="96"/>
  <c r="N55" i="96"/>
  <c r="AF55" i="96"/>
  <c r="Z78" i="96"/>
  <c r="Z53" i="96"/>
  <c r="AI35" i="96"/>
  <c r="AI60" i="96"/>
  <c r="AL89" i="96"/>
  <c r="Z51" i="96"/>
  <c r="Z76" i="96"/>
  <c r="AC62" i="96"/>
  <c r="AC37" i="96"/>
  <c r="K68" i="96"/>
  <c r="Z68" i="96"/>
  <c r="Z43" i="96"/>
  <c r="AL72" i="96"/>
  <c r="AL47" i="96"/>
  <c r="W41" i="96"/>
  <c r="W66" i="96"/>
  <c r="AF70" i="96"/>
  <c r="Z30" i="96"/>
  <c r="Z55" i="96"/>
  <c r="AL78" i="96"/>
  <c r="AL53" i="96"/>
  <c r="AL81" i="96"/>
  <c r="AC31" i="96"/>
  <c r="AC56" i="96"/>
  <c r="W72" i="96"/>
  <c r="W47" i="96"/>
  <c r="W61" i="96"/>
  <c r="W36" i="96"/>
  <c r="Z58" i="96"/>
  <c r="W70" i="96"/>
  <c r="T85" i="96"/>
  <c r="AI85" i="96"/>
  <c r="AC55" i="96"/>
  <c r="AL74" i="96"/>
  <c r="AL49" i="96"/>
  <c r="W68" i="96"/>
  <c r="AL68" i="96"/>
  <c r="N81" i="96"/>
  <c r="AI47" i="96"/>
  <c r="AI72" i="96"/>
  <c r="AI61" i="96"/>
  <c r="AI36" i="96"/>
  <c r="AF61" i="96"/>
  <c r="AF36" i="96"/>
  <c r="AL33" i="96"/>
  <c r="AL58" i="96"/>
  <c r="E66" i="96"/>
  <c r="E41" i="96"/>
  <c r="AC85" i="96"/>
  <c r="E78" i="96"/>
  <c r="E53" i="96"/>
  <c r="T60" i="96"/>
  <c r="N89" i="96"/>
  <c r="AI74" i="96"/>
  <c r="AI49" i="96"/>
  <c r="E56" i="96"/>
  <c r="E31" i="96"/>
  <c r="N47" i="96"/>
  <c r="N72" i="96"/>
  <c r="T58" i="96"/>
  <c r="AI34" i="96"/>
  <c r="AI59" i="96"/>
  <c r="K85" i="96"/>
  <c r="T55" i="96"/>
  <c r="T30" i="96"/>
  <c r="AL35" i="96"/>
  <c r="AL60" i="96"/>
  <c r="N74" i="96"/>
  <c r="N49" i="96"/>
  <c r="K81" i="96"/>
  <c r="K47" i="96"/>
  <c r="K72" i="96"/>
  <c r="Z72" i="96"/>
  <c r="Z47" i="96"/>
  <c r="Z36" i="96"/>
  <c r="Z61" i="96"/>
  <c r="AF58" i="96"/>
  <c r="N59" i="96"/>
  <c r="N34" i="96"/>
  <c r="K70" i="96"/>
  <c r="AL85" i="96"/>
  <c r="Q55" i="96"/>
  <c r="K53" i="96"/>
  <c r="K78" i="96"/>
  <c r="AC53" i="96"/>
  <c r="AC78" i="96"/>
  <c r="Q60" i="96"/>
  <c r="W89" i="96"/>
  <c r="AC76" i="96"/>
  <c r="AC51" i="96"/>
  <c r="K49" i="96"/>
  <c r="K74" i="96"/>
  <c r="AF81" i="96"/>
  <c r="K56" i="96"/>
  <c r="K31" i="96"/>
  <c r="AC58" i="96"/>
  <c r="K59" i="96"/>
  <c r="K34" i="96"/>
  <c r="K55" i="96"/>
  <c r="AI89" i="96"/>
  <c r="W76" i="96"/>
  <c r="W51" i="96"/>
  <c r="AL62" i="96"/>
  <c r="AL37" i="96"/>
  <c r="AF49" i="96"/>
  <c r="AF74" i="96"/>
  <c r="T81" i="96"/>
  <c r="AL31" i="96"/>
  <c r="AL56" i="96"/>
  <c r="W59" i="96"/>
  <c r="W34" i="96"/>
  <c r="N85" i="96"/>
  <c r="AL55" i="96"/>
  <c r="AL30" i="96"/>
  <c r="AF89" i="96"/>
  <c r="E76" i="96"/>
  <c r="E51" i="96"/>
  <c r="AI68" i="96"/>
  <c r="E68" i="96"/>
  <c r="E43" i="96"/>
  <c r="E81" i="96"/>
  <c r="Q47" i="96"/>
  <c r="Q72" i="96"/>
  <c r="N61" i="96"/>
  <c r="N36" i="96"/>
  <c r="W58" i="96"/>
  <c r="E59" i="96"/>
  <c r="E34" i="96"/>
  <c r="N70" i="96"/>
  <c r="AI55" i="96"/>
  <c r="N53" i="96"/>
  <c r="N78" i="96"/>
  <c r="T53" i="96"/>
  <c r="T78" i="96"/>
  <c r="AF60" i="96"/>
  <c r="AF35" i="96"/>
  <c r="Z89" i="96"/>
  <c r="E89" i="96"/>
  <c r="Q76" i="96"/>
  <c r="Q51" i="96"/>
  <c r="N37" i="96"/>
  <c r="N62" i="96"/>
  <c r="T37" i="96"/>
  <c r="T62" i="96"/>
  <c r="Q74" i="96"/>
  <c r="Q49" i="96"/>
  <c r="Q68" i="96"/>
  <c r="Q43" i="96"/>
  <c r="AF68" i="96"/>
  <c r="N56" i="96"/>
  <c r="N31" i="96"/>
  <c r="AC36" i="96"/>
  <c r="AC61" i="96"/>
  <c r="Q59" i="96"/>
  <c r="Q34" i="96"/>
  <c r="AC70" i="96"/>
  <c r="W85" i="96"/>
  <c r="E35" i="96"/>
  <c r="E60" i="96"/>
  <c r="K51" i="96"/>
  <c r="K76" i="96"/>
  <c r="K37" i="96"/>
  <c r="K62" i="96"/>
  <c r="Z74" i="96"/>
  <c r="Z49" i="96"/>
  <c r="AC68" i="96"/>
  <c r="F44" i="71"/>
  <c r="C15" i="78" l="1"/>
  <c r="A18" i="78"/>
  <c r="J12" i="74" l="1"/>
  <c r="J12" i="73"/>
  <c r="G19" i="74" l="1"/>
  <c r="B23" i="78" s="1"/>
  <c r="I5" i="71"/>
  <c r="AH19" i="60" l="1"/>
  <c r="AI19" i="60"/>
  <c r="AK19" i="60" s="1"/>
  <c r="AJ14" i="60"/>
  <c r="AH15" i="60"/>
  <c r="AI15" i="60"/>
  <c r="AH16" i="60"/>
  <c r="AI16" i="60"/>
  <c r="AK16" i="60" s="1"/>
  <c r="AH17" i="60"/>
  <c r="AI17" i="60"/>
  <c r="AK17" i="60" s="1"/>
  <c r="AH18" i="60"/>
  <c r="AI18" i="60"/>
  <c r="AK18" i="60" s="1"/>
  <c r="AH21" i="60"/>
  <c r="AI21" i="60"/>
  <c r="AK21" i="60" s="1"/>
  <c r="AH22" i="60"/>
  <c r="AI22" i="60"/>
  <c r="AK22" i="60" s="1"/>
  <c r="AH23" i="60"/>
  <c r="AI23" i="60"/>
  <c r="AK23" i="60" s="1"/>
  <c r="AH24" i="60"/>
  <c r="AJ24" i="60" s="1"/>
  <c r="AK24" i="60"/>
  <c r="AH25" i="60"/>
  <c r="AI25" i="60"/>
  <c r="AK25" i="60" s="1"/>
  <c r="AH26" i="60"/>
  <c r="AI26" i="60"/>
  <c r="AK26" i="60" s="1"/>
  <c r="AH27" i="60"/>
  <c r="AI27" i="60"/>
  <c r="AK27" i="60" s="1"/>
  <c r="AH28" i="60"/>
  <c r="AI28" i="60"/>
  <c r="AK28" i="60" s="1"/>
  <c r="AH29" i="60"/>
  <c r="AI29" i="60"/>
  <c r="AK29" i="60" s="1"/>
  <c r="AH30" i="60"/>
  <c r="AI30" i="60"/>
  <c r="AK30" i="60" s="1"/>
  <c r="AH31" i="60"/>
  <c r="AI31" i="60"/>
  <c r="AK31" i="60" s="1"/>
  <c r="AH32" i="60"/>
  <c r="AI32" i="60"/>
  <c r="AK32" i="60" s="1"/>
  <c r="AH33" i="60"/>
  <c r="AI33" i="60"/>
  <c r="AK33" i="60" s="1"/>
  <c r="AH34" i="60"/>
  <c r="AI34" i="60"/>
  <c r="AK34" i="60" s="1"/>
  <c r="AH35" i="60"/>
  <c r="AI35" i="60"/>
  <c r="AK35" i="60" s="1"/>
  <c r="AH36" i="60"/>
  <c r="AJ36" i="60" s="1"/>
  <c r="AH37" i="60"/>
  <c r="AH38" i="60"/>
  <c r="AI38" i="60"/>
  <c r="AK38" i="60" s="1"/>
  <c r="AV24" i="60" l="1"/>
  <c r="AR24" i="60"/>
  <c r="AN24" i="60"/>
  <c r="AU24" i="60"/>
  <c r="AQ24" i="60"/>
  <c r="AM24" i="60"/>
  <c r="AT24" i="60"/>
  <c r="AP24" i="60"/>
  <c r="AL24" i="60"/>
  <c r="AO24" i="60"/>
  <c r="AW24" i="60"/>
  <c r="AS24" i="60"/>
  <c r="AN36" i="60"/>
  <c r="AT36" i="60"/>
  <c r="AW36" i="60"/>
  <c r="AU36" i="60"/>
  <c r="AP36" i="60"/>
  <c r="AS36" i="60"/>
  <c r="AV36" i="60"/>
  <c r="AQ36" i="60"/>
  <c r="AL36" i="60"/>
  <c r="AR36" i="60"/>
  <c r="AM36" i="60"/>
  <c r="AO36" i="60"/>
  <c r="AJ38" i="60"/>
  <c r="AV38" i="60" s="1"/>
  <c r="AJ35" i="60"/>
  <c r="AV35" i="60" s="1"/>
  <c r="AJ31" i="60"/>
  <c r="AV31" i="60" s="1"/>
  <c r="AJ29" i="60"/>
  <c r="AV29" i="60" s="1"/>
  <c r="AJ27" i="60"/>
  <c r="AV27" i="60" s="1"/>
  <c r="AJ25" i="60"/>
  <c r="AV25" i="60" s="1"/>
  <c r="AJ23" i="60"/>
  <c r="AN23" i="60" s="1"/>
  <c r="AJ21" i="60"/>
  <c r="AV21" i="60" s="1"/>
  <c r="AJ17" i="60"/>
  <c r="AV17" i="60" s="1"/>
  <c r="AJ33" i="60"/>
  <c r="AV33" i="60" s="1"/>
  <c r="AJ37" i="60"/>
  <c r="AJ34" i="60"/>
  <c r="AV34" i="60" s="1"/>
  <c r="AJ32" i="60"/>
  <c r="AV32" i="60" s="1"/>
  <c r="AJ30" i="60"/>
  <c r="AV30" i="60" s="1"/>
  <c r="AJ28" i="60"/>
  <c r="AV28" i="60" s="1"/>
  <c r="AJ26" i="60"/>
  <c r="AV26" i="60" s="1"/>
  <c r="AJ22" i="60"/>
  <c r="AV22" i="60" s="1"/>
  <c r="AJ18" i="60"/>
  <c r="AV18" i="60" s="1"/>
  <c r="AJ16" i="60"/>
  <c r="AN16" i="60" s="1"/>
  <c r="AJ19" i="60"/>
  <c r="AV19" i="60" s="1"/>
  <c r="AK15" i="60"/>
  <c r="AJ15" i="60"/>
  <c r="AK14" i="60"/>
  <c r="AL14" i="60" s="1"/>
  <c r="AH20" i="60"/>
  <c r="P36" i="60" l="1"/>
  <c r="P24" i="60"/>
  <c r="AU17" i="60"/>
  <c r="AP23" i="60"/>
  <c r="AR23" i="60"/>
  <c r="AU25" i="60"/>
  <c r="AW33" i="60"/>
  <c r="AO16" i="60"/>
  <c r="AQ16" i="60"/>
  <c r="AO18" i="60"/>
  <c r="AP22" i="60"/>
  <c r="AU28" i="60"/>
  <c r="AS23" i="60"/>
  <c r="AM23" i="60"/>
  <c r="AV23" i="60"/>
  <c r="AO27" i="60"/>
  <c r="AP33" i="60"/>
  <c r="AL16" i="60"/>
  <c r="AU16" i="60"/>
  <c r="AP18" i="60"/>
  <c r="AU22" i="60"/>
  <c r="AS31" i="60"/>
  <c r="AW17" i="60"/>
  <c r="AO23" i="60"/>
  <c r="AQ23" i="60"/>
  <c r="AO25" i="60"/>
  <c r="AP27" i="60"/>
  <c r="AU33" i="60"/>
  <c r="AP16" i="60"/>
  <c r="AR16" i="60"/>
  <c r="AU18" i="60"/>
  <c r="AW28" i="60"/>
  <c r="AP31" i="60"/>
  <c r="AP17" i="60"/>
  <c r="AL23" i="60"/>
  <c r="AU23" i="60"/>
  <c r="AP25" i="60"/>
  <c r="AU27" i="60"/>
  <c r="AW16" i="60"/>
  <c r="AM16" i="60"/>
  <c r="AV16" i="60"/>
  <c r="AO22" i="60"/>
  <c r="AP28" i="60"/>
  <c r="AU31" i="60"/>
  <c r="AW21" i="60"/>
  <c r="AU19" i="60"/>
  <c r="AO26" i="60"/>
  <c r="AP26" i="60"/>
  <c r="AU26" i="60"/>
  <c r="AO30" i="60"/>
  <c r="AP30" i="60"/>
  <c r="AU30" i="60"/>
  <c r="AW32" i="60"/>
  <c r="AP32" i="60"/>
  <c r="AU32" i="60"/>
  <c r="AO34" i="60"/>
  <c r="AP34" i="60"/>
  <c r="AU34" i="60"/>
  <c r="AO38" i="60"/>
  <c r="AP38" i="60"/>
  <c r="AU38" i="60"/>
  <c r="AW29" i="60"/>
  <c r="AP29" i="60"/>
  <c r="AU29" i="60"/>
  <c r="AS35" i="60"/>
  <c r="AP35" i="60"/>
  <c r="AU35" i="60"/>
  <c r="AV14" i="60"/>
  <c r="AR14" i="60"/>
  <c r="AN14" i="60"/>
  <c r="AQ14" i="60"/>
  <c r="AU14" i="60"/>
  <c r="AM14" i="60"/>
  <c r="AT14" i="60"/>
  <c r="AP14" i="60"/>
  <c r="AW14" i="60"/>
  <c r="AS14" i="60"/>
  <c r="AO14" i="60"/>
  <c r="AV37" i="60"/>
  <c r="AQ37" i="60"/>
  <c r="AL37" i="60"/>
  <c r="AR37" i="60"/>
  <c r="AM37" i="60"/>
  <c r="AS37" i="60"/>
  <c r="AN37" i="60"/>
  <c r="AT37" i="60"/>
  <c r="AO37" i="60"/>
  <c r="AU37" i="60"/>
  <c r="AP37" i="60"/>
  <c r="AW37" i="60"/>
  <c r="AO17" i="60"/>
  <c r="AT17" i="60"/>
  <c r="AN17" i="60"/>
  <c r="AO21" i="60"/>
  <c r="AT21" i="60"/>
  <c r="AN21" i="60"/>
  <c r="AW23" i="60"/>
  <c r="AT23" i="60"/>
  <c r="AW25" i="60"/>
  <c r="AT25" i="60"/>
  <c r="AN25" i="60"/>
  <c r="AS27" i="60"/>
  <c r="AT27" i="60"/>
  <c r="AN27" i="60"/>
  <c r="AW19" i="60"/>
  <c r="AT19" i="60"/>
  <c r="AN19" i="60"/>
  <c r="AO33" i="60"/>
  <c r="AT33" i="60"/>
  <c r="AN33" i="60"/>
  <c r="AS16" i="60"/>
  <c r="AT16" i="60"/>
  <c r="AS18" i="60"/>
  <c r="AT18" i="60"/>
  <c r="AN18" i="60"/>
  <c r="AS22" i="60"/>
  <c r="AT22" i="60"/>
  <c r="AN22" i="60"/>
  <c r="AS26" i="60"/>
  <c r="AT26" i="60"/>
  <c r="AN26" i="60"/>
  <c r="AS28" i="60"/>
  <c r="AT28" i="60"/>
  <c r="AN28" i="60"/>
  <c r="AS30" i="60"/>
  <c r="AT30" i="60"/>
  <c r="AN30" i="60"/>
  <c r="AS32" i="60"/>
  <c r="AT32" i="60"/>
  <c r="AN32" i="60"/>
  <c r="AS34" i="60"/>
  <c r="AT34" i="60"/>
  <c r="AN34" i="60"/>
  <c r="AO31" i="60"/>
  <c r="AT31" i="60"/>
  <c r="AN31" i="60"/>
  <c r="AS38" i="60"/>
  <c r="AT38" i="60"/>
  <c r="AN38" i="60"/>
  <c r="AO29" i="60"/>
  <c r="AT29" i="60"/>
  <c r="AN29" i="60"/>
  <c r="AW35" i="60"/>
  <c r="AT35" i="60"/>
  <c r="AN35" i="60"/>
  <c r="AP21" i="60"/>
  <c r="AS19" i="60"/>
  <c r="AS17" i="60"/>
  <c r="AM17" i="60"/>
  <c r="AR17" i="60"/>
  <c r="AS21" i="60"/>
  <c r="AM21" i="60"/>
  <c r="AR21" i="60"/>
  <c r="AS25" i="60"/>
  <c r="AM25" i="60"/>
  <c r="AR25" i="60"/>
  <c r="AW27" i="60"/>
  <c r="AM27" i="60"/>
  <c r="AR27" i="60"/>
  <c r="AO19" i="60"/>
  <c r="AM19" i="60"/>
  <c r="AR19" i="60"/>
  <c r="AS33" i="60"/>
  <c r="AM33" i="60"/>
  <c r="AR33" i="60"/>
  <c r="AW18" i="60"/>
  <c r="AM18" i="60"/>
  <c r="AR18" i="60"/>
  <c r="AW22" i="60"/>
  <c r="AM22" i="60"/>
  <c r="AR22" i="60"/>
  <c r="AW26" i="60"/>
  <c r="AM26" i="60"/>
  <c r="AR26" i="60"/>
  <c r="AO28" i="60"/>
  <c r="AM28" i="60"/>
  <c r="AR28" i="60"/>
  <c r="AW30" i="60"/>
  <c r="AM30" i="60"/>
  <c r="AR30" i="60"/>
  <c r="AO32" i="60"/>
  <c r="AM32" i="60"/>
  <c r="AR32" i="60"/>
  <c r="AW34" i="60"/>
  <c r="AM34" i="60"/>
  <c r="AR34" i="60"/>
  <c r="AW31" i="60"/>
  <c r="AM31" i="60"/>
  <c r="AR31" i="60"/>
  <c r="AW38" i="60"/>
  <c r="AM38" i="60"/>
  <c r="AR38" i="60"/>
  <c r="AS29" i="60"/>
  <c r="AM29" i="60"/>
  <c r="AR29" i="60"/>
  <c r="AO35" i="60"/>
  <c r="AM35" i="60"/>
  <c r="AR35" i="60"/>
  <c r="AU21" i="60"/>
  <c r="AP19" i="60"/>
  <c r="AV15" i="60"/>
  <c r="AR15" i="60"/>
  <c r="AN15" i="60"/>
  <c r="AU15" i="60"/>
  <c r="AQ15" i="60"/>
  <c r="AM15" i="60"/>
  <c r="AT15" i="60"/>
  <c r="AP15" i="60"/>
  <c r="AL15" i="60"/>
  <c r="AS15" i="60"/>
  <c r="AO15" i="60"/>
  <c r="AW15" i="60"/>
  <c r="AL17" i="60"/>
  <c r="AQ17" i="60"/>
  <c r="AL21" i="60"/>
  <c r="AQ21" i="60"/>
  <c r="AL25" i="60"/>
  <c r="AQ25" i="60"/>
  <c r="AL27" i="60"/>
  <c r="AQ27" i="60"/>
  <c r="AL19" i="60"/>
  <c r="AQ19" i="60"/>
  <c r="AL33" i="60"/>
  <c r="AQ33" i="60"/>
  <c r="AL18" i="60"/>
  <c r="AQ18" i="60"/>
  <c r="AL22" i="60"/>
  <c r="AQ22" i="60"/>
  <c r="AL26" i="60"/>
  <c r="AQ26" i="60"/>
  <c r="AL28" i="60"/>
  <c r="AQ28" i="60"/>
  <c r="AL30" i="60"/>
  <c r="AQ30" i="60"/>
  <c r="AL32" i="60"/>
  <c r="AQ32" i="60"/>
  <c r="AL34" i="60"/>
  <c r="AQ34" i="60"/>
  <c r="AL31" i="60"/>
  <c r="AQ31" i="60"/>
  <c r="AL38" i="60"/>
  <c r="AQ38" i="60"/>
  <c r="AL29" i="60"/>
  <c r="AQ29" i="60"/>
  <c r="AL35" i="60"/>
  <c r="AQ35" i="60"/>
  <c r="AI20" i="60"/>
  <c r="AJ20" i="60" s="1"/>
  <c r="P17" i="60" l="1"/>
  <c r="P35" i="60"/>
  <c r="P30" i="60"/>
  <c r="P19" i="60"/>
  <c r="P18" i="60"/>
  <c r="P34" i="60"/>
  <c r="P26" i="60"/>
  <c r="AA26" i="60" s="1"/>
  <c r="BD26" i="60" s="1"/>
  <c r="P25" i="60"/>
  <c r="Y25" i="60" s="1"/>
  <c r="BB25" i="60" s="1"/>
  <c r="V17" i="60"/>
  <c r="AY17" i="60" s="1"/>
  <c r="Z17" i="60"/>
  <c r="BC17" i="60" s="1"/>
  <c r="AD17" i="60"/>
  <c r="BG17" i="60" s="1"/>
  <c r="AA17" i="60"/>
  <c r="BD17" i="60" s="1"/>
  <c r="AE17" i="60"/>
  <c r="BH17" i="60" s="1"/>
  <c r="X17" i="60"/>
  <c r="AB17" i="60"/>
  <c r="AF17" i="60"/>
  <c r="BI17" i="60" s="1"/>
  <c r="AG17" i="60"/>
  <c r="BJ17" i="60" s="1"/>
  <c r="Y17" i="60"/>
  <c r="AC17" i="60"/>
  <c r="BF17" i="60" s="1"/>
  <c r="P29" i="60"/>
  <c r="P32" i="60"/>
  <c r="P28" i="60"/>
  <c r="P22" i="60"/>
  <c r="P33" i="60"/>
  <c r="P27" i="60"/>
  <c r="P21" i="60"/>
  <c r="V30" i="60"/>
  <c r="AY30" i="60" s="1"/>
  <c r="Z30" i="60"/>
  <c r="BC30" i="60" s="1"/>
  <c r="AD30" i="60"/>
  <c r="AA30" i="60"/>
  <c r="AE30" i="60"/>
  <c r="BH30" i="60" s="1"/>
  <c r="X30" i="60"/>
  <c r="BA30" i="60" s="1"/>
  <c r="AB30" i="60"/>
  <c r="BE30" i="60" s="1"/>
  <c r="AF30" i="60"/>
  <c r="BI30" i="60" s="1"/>
  <c r="Y30" i="60"/>
  <c r="BB30" i="60" s="1"/>
  <c r="AC30" i="60"/>
  <c r="AG30" i="60"/>
  <c r="AG25" i="60"/>
  <c r="BJ25" i="60" s="1"/>
  <c r="P31" i="60"/>
  <c r="V35" i="60"/>
  <c r="AY35" i="60" s="1"/>
  <c r="Z35" i="60"/>
  <c r="BC35" i="60" s="1"/>
  <c r="AD35" i="60"/>
  <c r="AA35" i="60"/>
  <c r="BD35" i="60" s="1"/>
  <c r="AE35" i="60"/>
  <c r="BH35" i="60" s="1"/>
  <c r="BX35" i="60" s="1"/>
  <c r="X35" i="60"/>
  <c r="BA35" i="60" s="1"/>
  <c r="AB35" i="60"/>
  <c r="BE35" i="60" s="1"/>
  <c r="AF35" i="60"/>
  <c r="BI35" i="60" s="1"/>
  <c r="Y35" i="60"/>
  <c r="BB35" i="60" s="1"/>
  <c r="AC35" i="60"/>
  <c r="AG35" i="60"/>
  <c r="V18" i="60"/>
  <c r="AY18" i="60" s="1"/>
  <c r="Z18" i="60"/>
  <c r="BC18" i="60" s="1"/>
  <c r="AD18" i="60"/>
  <c r="BG18" i="60" s="1"/>
  <c r="AA18" i="60"/>
  <c r="BD18" i="60" s="1"/>
  <c r="AE18" i="60"/>
  <c r="BH18" i="60" s="1"/>
  <c r="X18" i="60"/>
  <c r="BA18" i="60" s="1"/>
  <c r="AB18" i="60"/>
  <c r="BE18" i="60" s="1"/>
  <c r="AF18" i="60"/>
  <c r="BI18" i="60" s="1"/>
  <c r="Y18" i="60"/>
  <c r="BB18" i="60" s="1"/>
  <c r="AC18" i="60"/>
  <c r="BF18" i="60" s="1"/>
  <c r="AG18" i="60"/>
  <c r="BJ18" i="60" s="1"/>
  <c r="V24" i="60"/>
  <c r="AY24" i="60" s="1"/>
  <c r="Z24" i="60"/>
  <c r="BC24" i="60" s="1"/>
  <c r="AD24" i="60"/>
  <c r="AA24" i="60"/>
  <c r="BD24" i="60" s="1"/>
  <c r="AE24" i="60"/>
  <c r="BH24" i="60" s="1"/>
  <c r="X24" i="60"/>
  <c r="BA24" i="60" s="1"/>
  <c r="AB24" i="60"/>
  <c r="BE24" i="60" s="1"/>
  <c r="AF24" i="60"/>
  <c r="AC24" i="60"/>
  <c r="BF24" i="60" s="1"/>
  <c r="AG24" i="60"/>
  <c r="Y24" i="60"/>
  <c r="BB24" i="60" s="1"/>
  <c r="V34" i="60"/>
  <c r="AY34" i="60" s="1"/>
  <c r="Z34" i="60"/>
  <c r="BC34" i="60" s="1"/>
  <c r="AD34" i="60"/>
  <c r="BG34" i="60" s="1"/>
  <c r="AA34" i="60"/>
  <c r="BD34" i="60" s="1"/>
  <c r="AE34" i="60"/>
  <c r="BH34" i="60" s="1"/>
  <c r="X34" i="60"/>
  <c r="BA34" i="60" s="1"/>
  <c r="AB34" i="60"/>
  <c r="BE34" i="60" s="1"/>
  <c r="AF34" i="60"/>
  <c r="BI34" i="60" s="1"/>
  <c r="Y34" i="60"/>
  <c r="BB34" i="60" s="1"/>
  <c r="AC34" i="60"/>
  <c r="BF34" i="60" s="1"/>
  <c r="AG34" i="60"/>
  <c r="BJ34" i="60" s="1"/>
  <c r="V19" i="60"/>
  <c r="AY19" i="60" s="1"/>
  <c r="Z19" i="60"/>
  <c r="BC19" i="60" s="1"/>
  <c r="AD19" i="60"/>
  <c r="BG19" i="60" s="1"/>
  <c r="AA19" i="60"/>
  <c r="BD19" i="60" s="1"/>
  <c r="AE19" i="60"/>
  <c r="BH19" i="60" s="1"/>
  <c r="X19" i="60"/>
  <c r="BA19" i="60" s="1"/>
  <c r="AB19" i="60"/>
  <c r="BE19" i="60" s="1"/>
  <c r="AF19" i="60"/>
  <c r="BI19" i="60" s="1"/>
  <c r="Y19" i="60"/>
  <c r="BB19" i="60" s="1"/>
  <c r="AC19" i="60"/>
  <c r="BF19" i="60" s="1"/>
  <c r="AG19" i="60"/>
  <c r="BJ19" i="60" s="1"/>
  <c r="V36" i="60"/>
  <c r="AY36" i="60" s="1"/>
  <c r="Z36" i="60"/>
  <c r="BC36" i="60" s="1"/>
  <c r="AD36" i="60"/>
  <c r="BG36" i="60" s="1"/>
  <c r="AA36" i="60"/>
  <c r="BD36" i="60" s="1"/>
  <c r="AE36" i="60"/>
  <c r="BH36" i="60" s="1"/>
  <c r="X36" i="60"/>
  <c r="BA36" i="60" s="1"/>
  <c r="AB36" i="60"/>
  <c r="BE36" i="60" s="1"/>
  <c r="AF36" i="60"/>
  <c r="AC36" i="60"/>
  <c r="BF36" i="60" s="1"/>
  <c r="AG36" i="60"/>
  <c r="BJ36" i="60" s="1"/>
  <c r="BZ36" i="60" s="1"/>
  <c r="Y36" i="60"/>
  <c r="BB36" i="60" s="1"/>
  <c r="P38" i="60"/>
  <c r="P23" i="60"/>
  <c r="BG35" i="60"/>
  <c r="BF35" i="60"/>
  <c r="BJ35" i="60"/>
  <c r="BG30" i="60"/>
  <c r="BD30" i="60"/>
  <c r="BF30" i="60"/>
  <c r="BJ30" i="60"/>
  <c r="BA17" i="60"/>
  <c r="BE17" i="60"/>
  <c r="BB17" i="60"/>
  <c r="P15" i="60"/>
  <c r="P37" i="60"/>
  <c r="P16" i="60"/>
  <c r="BG24" i="60"/>
  <c r="BI24" i="60"/>
  <c r="BJ24" i="60"/>
  <c r="BI36" i="60"/>
  <c r="P14" i="60"/>
  <c r="BM29" i="60"/>
  <c r="BM35" i="60"/>
  <c r="BM32" i="60"/>
  <c r="BM33" i="60"/>
  <c r="BM31" i="60"/>
  <c r="AK20" i="60"/>
  <c r="AC25" i="60" l="1"/>
  <c r="BF25" i="60" s="1"/>
  <c r="AF25" i="60"/>
  <c r="BI25" i="60" s="1"/>
  <c r="X25" i="60"/>
  <c r="BA25" i="60" s="1"/>
  <c r="AG26" i="60"/>
  <c r="BJ26" i="60" s="1"/>
  <c r="AB25" i="60"/>
  <c r="BE25" i="60" s="1"/>
  <c r="AE25" i="60"/>
  <c r="BH25" i="60" s="1"/>
  <c r="AA25" i="60"/>
  <c r="BD25" i="60" s="1"/>
  <c r="AC26" i="60"/>
  <c r="BF26" i="60" s="1"/>
  <c r="AD25" i="60"/>
  <c r="BG25" i="60" s="1"/>
  <c r="Z25" i="60"/>
  <c r="BC25" i="60" s="1"/>
  <c r="V25" i="60"/>
  <c r="AY25" i="60" s="1"/>
  <c r="AD26" i="60"/>
  <c r="BG26" i="60" s="1"/>
  <c r="Z26" i="60"/>
  <c r="BC26" i="60" s="1"/>
  <c r="V26" i="60"/>
  <c r="AY26" i="60" s="1"/>
  <c r="Y26" i="60"/>
  <c r="BB26" i="60" s="1"/>
  <c r="AF26" i="60"/>
  <c r="BI26" i="60" s="1"/>
  <c r="AB26" i="60"/>
  <c r="BE26" i="60" s="1"/>
  <c r="V17" i="89" s="1"/>
  <c r="X26" i="60"/>
  <c r="BA26" i="60" s="1"/>
  <c r="AE26" i="60"/>
  <c r="BH26" i="60" s="1"/>
  <c r="AE17" i="96" s="1"/>
  <c r="AE14" i="60"/>
  <c r="AC14" i="60"/>
  <c r="BF14" i="60" s="1"/>
  <c r="AG14" i="60"/>
  <c r="BJ14" i="60" s="1"/>
  <c r="AB14" i="60"/>
  <c r="BE14" i="60" s="1"/>
  <c r="AD14" i="60"/>
  <c r="BG14" i="60" s="1"/>
  <c r="V23" i="60"/>
  <c r="Z23" i="60"/>
  <c r="AD23" i="60"/>
  <c r="AA23" i="60"/>
  <c r="AE23" i="60"/>
  <c r="BH23" i="60" s="1"/>
  <c r="X23" i="60"/>
  <c r="AB23" i="60"/>
  <c r="BE23" i="60" s="1"/>
  <c r="AF23" i="60"/>
  <c r="Y23" i="60"/>
  <c r="AC23" i="60"/>
  <c r="BF23" i="60" s="1"/>
  <c r="AG23" i="60"/>
  <c r="BJ23" i="60" s="1"/>
  <c r="V29" i="60"/>
  <c r="AY29" i="60" s="1"/>
  <c r="D20" i="89" s="1"/>
  <c r="Z29" i="60"/>
  <c r="BC29" i="60" s="1"/>
  <c r="AD29" i="60"/>
  <c r="BG29" i="60" s="1"/>
  <c r="AA29" i="60"/>
  <c r="BD29" i="60" s="1"/>
  <c r="AE29" i="60"/>
  <c r="BH29" i="60" s="1"/>
  <c r="X29" i="60"/>
  <c r="BA29" i="60" s="1"/>
  <c r="J20" i="89" s="1"/>
  <c r="AB29" i="60"/>
  <c r="BE29" i="60" s="1"/>
  <c r="AF29" i="60"/>
  <c r="BI29" i="60" s="1"/>
  <c r="BY29" i="60" s="1"/>
  <c r="AG29" i="60"/>
  <c r="BJ29" i="60" s="1"/>
  <c r="Y29" i="60"/>
  <c r="BB29" i="60" s="1"/>
  <c r="BR29" i="60" s="1"/>
  <c r="AC29" i="60"/>
  <c r="BF29" i="60" s="1"/>
  <c r="Y20" i="89" s="1"/>
  <c r="V37" i="60"/>
  <c r="AY37" i="60" s="1"/>
  <c r="Z37" i="60"/>
  <c r="AD37" i="60"/>
  <c r="AA37" i="60"/>
  <c r="AE37" i="60"/>
  <c r="X37" i="60"/>
  <c r="AB37" i="60"/>
  <c r="AF37" i="60"/>
  <c r="AG37" i="60"/>
  <c r="BJ37" i="60" s="1"/>
  <c r="Y37" i="60"/>
  <c r="BB37" i="60" s="1"/>
  <c r="AC37" i="60"/>
  <c r="BF37" i="60" s="1"/>
  <c r="V31" i="60"/>
  <c r="AY31" i="60" s="1"/>
  <c r="Z31" i="60"/>
  <c r="BC31" i="60" s="1"/>
  <c r="P22" i="89" s="1"/>
  <c r="AD31" i="60"/>
  <c r="BG31" i="60" s="1"/>
  <c r="AA31" i="60"/>
  <c r="BD31" i="60" s="1"/>
  <c r="AE31" i="60"/>
  <c r="BH31" i="60" s="1"/>
  <c r="X31" i="60"/>
  <c r="BA31" i="60" s="1"/>
  <c r="AB31" i="60"/>
  <c r="BE31" i="60" s="1"/>
  <c r="AF31" i="60"/>
  <c r="BI31" i="60" s="1"/>
  <c r="BY31" i="60" s="1"/>
  <c r="Y31" i="60"/>
  <c r="BB31" i="60" s="1"/>
  <c r="AC31" i="60"/>
  <c r="BF31" i="60" s="1"/>
  <c r="Y22" i="89" s="1"/>
  <c r="AG31" i="60"/>
  <c r="BJ31" i="60" s="1"/>
  <c r="AK22" i="89" s="1"/>
  <c r="V22" i="60"/>
  <c r="AY22" i="60" s="1"/>
  <c r="Z22" i="60"/>
  <c r="BC22" i="60" s="1"/>
  <c r="AD22" i="60"/>
  <c r="BG22" i="60" s="1"/>
  <c r="AB13" i="89" s="1"/>
  <c r="AA22" i="60"/>
  <c r="BD22" i="60" s="1"/>
  <c r="AE22" i="60"/>
  <c r="BH22" i="60" s="1"/>
  <c r="BX22" i="60" s="1"/>
  <c r="X22" i="60"/>
  <c r="BA22" i="60" s="1"/>
  <c r="AB22" i="60"/>
  <c r="BE22" i="60" s="1"/>
  <c r="AF22" i="60"/>
  <c r="BI22" i="60" s="1"/>
  <c r="Y22" i="60"/>
  <c r="BB22" i="60" s="1"/>
  <c r="M13" i="89" s="1"/>
  <c r="AC22" i="60"/>
  <c r="BF22" i="60" s="1"/>
  <c r="AG22" i="60"/>
  <c r="BJ22" i="60" s="1"/>
  <c r="AK13" i="96" s="1"/>
  <c r="V16" i="60"/>
  <c r="Z16" i="60"/>
  <c r="AD16" i="60"/>
  <c r="AA16" i="60"/>
  <c r="BD16" i="60" s="1"/>
  <c r="AE16" i="60"/>
  <c r="X16" i="60"/>
  <c r="AB16" i="60"/>
  <c r="AF16" i="60"/>
  <c r="BI16" i="60" s="1"/>
  <c r="AC16" i="60"/>
  <c r="AG16" i="60"/>
  <c r="BJ16" i="60" s="1"/>
  <c r="Y16" i="60"/>
  <c r="BB16" i="60" s="1"/>
  <c r="V38" i="60"/>
  <c r="AY38" i="60" s="1"/>
  <c r="Z38" i="60"/>
  <c r="BC38" i="60" s="1"/>
  <c r="BS38" i="60" s="1"/>
  <c r="AD38" i="60"/>
  <c r="BG38" i="60" s="1"/>
  <c r="AA38" i="60"/>
  <c r="AE38" i="60"/>
  <c r="BH38" i="60" s="1"/>
  <c r="AE29" i="89" s="1"/>
  <c r="X38" i="60"/>
  <c r="BA38" i="60" s="1"/>
  <c r="AB38" i="60"/>
  <c r="BE38" i="60" s="1"/>
  <c r="V29" i="89" s="1"/>
  <c r="AF38" i="60"/>
  <c r="Y38" i="60"/>
  <c r="BB38" i="60" s="1"/>
  <c r="BR38" i="60" s="1"/>
  <c r="AC38" i="60"/>
  <c r="BF38" i="60" s="1"/>
  <c r="BV38" i="60" s="1"/>
  <c r="AG38" i="60"/>
  <c r="BJ38" i="60" s="1"/>
  <c r="AK29" i="89" s="1"/>
  <c r="V15" i="60"/>
  <c r="AY15" i="60" s="1"/>
  <c r="Z15" i="60"/>
  <c r="BC15" i="60" s="1"/>
  <c r="AD15" i="60"/>
  <c r="AA15" i="60"/>
  <c r="BD15" i="60" s="1"/>
  <c r="AE15" i="60"/>
  <c r="X15" i="60"/>
  <c r="BA15" i="60" s="1"/>
  <c r="AB15" i="60"/>
  <c r="AF15" i="60"/>
  <c r="Y15" i="60"/>
  <c r="AC15" i="60"/>
  <c r="AG15" i="60"/>
  <c r="BJ15" i="60" s="1"/>
  <c r="V21" i="60"/>
  <c r="AY21" i="60" s="1"/>
  <c r="D12" i="89" s="1"/>
  <c r="Z21" i="60"/>
  <c r="BC21" i="60" s="1"/>
  <c r="AD21" i="60"/>
  <c r="BG21" i="60" s="1"/>
  <c r="BW21" i="60" s="1"/>
  <c r="AA21" i="60"/>
  <c r="BD21" i="60" s="1"/>
  <c r="AE21" i="60"/>
  <c r="BH21" i="60" s="1"/>
  <c r="X21" i="60"/>
  <c r="BA21" i="60" s="1"/>
  <c r="AB21" i="60"/>
  <c r="BE21" i="60" s="1"/>
  <c r="BU21" i="60" s="1"/>
  <c r="AF21" i="60"/>
  <c r="BI21" i="60" s="1"/>
  <c r="AG21" i="60"/>
  <c r="BJ21" i="60" s="1"/>
  <c r="Y21" i="60"/>
  <c r="BB21" i="60" s="1"/>
  <c r="M12" i="89" s="1"/>
  <c r="AC21" i="60"/>
  <c r="BF21" i="60" s="1"/>
  <c r="Y12" i="89" s="1"/>
  <c r="V28" i="60"/>
  <c r="AY28" i="60" s="1"/>
  <c r="Z28" i="60"/>
  <c r="BC28" i="60" s="1"/>
  <c r="BS28" i="60" s="1"/>
  <c r="AD28" i="60"/>
  <c r="BG28" i="60" s="1"/>
  <c r="AA28" i="60"/>
  <c r="BD28" i="60" s="1"/>
  <c r="S19" i="89" s="1"/>
  <c r="AE28" i="60"/>
  <c r="BH28" i="60" s="1"/>
  <c r="X28" i="60"/>
  <c r="BA28" i="60" s="1"/>
  <c r="AB28" i="60"/>
  <c r="BE28" i="60" s="1"/>
  <c r="AF28" i="60"/>
  <c r="BI28" i="60" s="1"/>
  <c r="AH19" i="89" s="1"/>
  <c r="AC28" i="60"/>
  <c r="BF28" i="60" s="1"/>
  <c r="AG28" i="60"/>
  <c r="BJ28" i="60" s="1"/>
  <c r="BZ28" i="60" s="1"/>
  <c r="Y28" i="60"/>
  <c r="BB28" i="60" s="1"/>
  <c r="M19" i="89" s="1"/>
  <c r="V27" i="60"/>
  <c r="AY27" i="60" s="1"/>
  <c r="Z27" i="60"/>
  <c r="BC27" i="60" s="1"/>
  <c r="AD27" i="60"/>
  <c r="BG27" i="60" s="1"/>
  <c r="AB18" i="89" s="1"/>
  <c r="AA27" i="60"/>
  <c r="BD27" i="60" s="1"/>
  <c r="AE27" i="60"/>
  <c r="BH27" i="60" s="1"/>
  <c r="BX27" i="60" s="1"/>
  <c r="X27" i="60"/>
  <c r="BA27" i="60" s="1"/>
  <c r="AB27" i="60"/>
  <c r="BE27" i="60" s="1"/>
  <c r="AF27" i="60"/>
  <c r="BI27" i="60" s="1"/>
  <c r="Y27" i="60"/>
  <c r="BB27" i="60" s="1"/>
  <c r="M18" i="96" s="1"/>
  <c r="AC27" i="60"/>
  <c r="BF27" i="60" s="1"/>
  <c r="BV27" i="60" s="1"/>
  <c r="AG27" i="60"/>
  <c r="BJ27" i="60" s="1"/>
  <c r="AK18" i="96" s="1"/>
  <c r="V32" i="60"/>
  <c r="AY32" i="60" s="1"/>
  <c r="Z32" i="60"/>
  <c r="BC32" i="60" s="1"/>
  <c r="BS32" i="60" s="1"/>
  <c r="AD32" i="60"/>
  <c r="BG32" i="60" s="1"/>
  <c r="AA32" i="60"/>
  <c r="BD32" i="60" s="1"/>
  <c r="BT32" i="60" s="1"/>
  <c r="AE32" i="60"/>
  <c r="BH32" i="60" s="1"/>
  <c r="X32" i="60"/>
  <c r="BA32" i="60" s="1"/>
  <c r="BQ32" i="60" s="1"/>
  <c r="AB32" i="60"/>
  <c r="BE32" i="60" s="1"/>
  <c r="AF32" i="60"/>
  <c r="BI32" i="60" s="1"/>
  <c r="AC32" i="60"/>
  <c r="BF32" i="60" s="1"/>
  <c r="AG32" i="60"/>
  <c r="BJ32" i="60" s="1"/>
  <c r="AK23" i="89" s="1"/>
  <c r="Y32" i="60"/>
  <c r="BB32" i="60" s="1"/>
  <c r="M23" i="89" s="1"/>
  <c r="V33" i="60"/>
  <c r="AY33" i="60" s="1"/>
  <c r="Z33" i="60"/>
  <c r="BC33" i="60" s="1"/>
  <c r="AD33" i="60"/>
  <c r="BG33" i="60" s="1"/>
  <c r="AB24" i="89" s="1"/>
  <c r="AA33" i="60"/>
  <c r="BD33" i="60" s="1"/>
  <c r="AE33" i="60"/>
  <c r="BH33" i="60" s="1"/>
  <c r="AE24" i="89" s="1"/>
  <c r="X33" i="60"/>
  <c r="BA33" i="60" s="1"/>
  <c r="AB33" i="60"/>
  <c r="BE33" i="60" s="1"/>
  <c r="V24" i="89" s="1"/>
  <c r="AF33" i="60"/>
  <c r="BI33" i="60" s="1"/>
  <c r="AG33" i="60"/>
  <c r="BJ33" i="60" s="1"/>
  <c r="Y33" i="60"/>
  <c r="BB33" i="60" s="1"/>
  <c r="M24" i="89" s="1"/>
  <c r="AC33" i="60"/>
  <c r="BF33" i="60" s="1"/>
  <c r="BV33" i="60" s="1"/>
  <c r="AA14" i="60"/>
  <c r="BD14" i="60" s="1"/>
  <c r="X14" i="60"/>
  <c r="BA14" i="60" s="1"/>
  <c r="AF14" i="60"/>
  <c r="BI14" i="60" s="1"/>
  <c r="Y14" i="60"/>
  <c r="V14" i="60"/>
  <c r="AY14" i="60" s="1"/>
  <c r="Z14" i="60"/>
  <c r="BC14" i="60" s="1"/>
  <c r="BI38" i="60"/>
  <c r="AH29" i="96" s="1"/>
  <c r="BD38" i="60"/>
  <c r="S29" i="96" s="1"/>
  <c r="AJ27" i="96"/>
  <c r="AJ27" i="89"/>
  <c r="AD26" i="89"/>
  <c r="AD26" i="96"/>
  <c r="M27" i="89"/>
  <c r="M27" i="96"/>
  <c r="BR36" i="60"/>
  <c r="V27" i="89"/>
  <c r="V27" i="96"/>
  <c r="BU36" i="60"/>
  <c r="AH17" i="89"/>
  <c r="AH17" i="96"/>
  <c r="BY26" i="60"/>
  <c r="S17" i="89"/>
  <c r="S17" i="96"/>
  <c r="BT26" i="60"/>
  <c r="D17" i="89"/>
  <c r="D17" i="96"/>
  <c r="BO26" i="60"/>
  <c r="AH25" i="89"/>
  <c r="AH25" i="96"/>
  <c r="BY34" i="60"/>
  <c r="BT34" i="60"/>
  <c r="S25" i="89"/>
  <c r="S25" i="96"/>
  <c r="BO34" i="60"/>
  <c r="D25" i="89"/>
  <c r="D25" i="96"/>
  <c r="BY24" i="60"/>
  <c r="AH15" i="89"/>
  <c r="AH15" i="96"/>
  <c r="S15" i="89"/>
  <c r="S15" i="96"/>
  <c r="BT24" i="60"/>
  <c r="D15" i="89"/>
  <c r="D15" i="96"/>
  <c r="BO24" i="60"/>
  <c r="Y8" i="89"/>
  <c r="Y8" i="96"/>
  <c r="BV17" i="60"/>
  <c r="BU17" i="60"/>
  <c r="V8" i="89"/>
  <c r="V8" i="96"/>
  <c r="Y16" i="89"/>
  <c r="Y16" i="96"/>
  <c r="BV25" i="60"/>
  <c r="V16" i="89"/>
  <c r="V16" i="96"/>
  <c r="BU25" i="60"/>
  <c r="AK10" i="89"/>
  <c r="AK10" i="96"/>
  <c r="BZ19" i="60"/>
  <c r="BU19" i="60"/>
  <c r="V10" i="89"/>
  <c r="V10" i="96"/>
  <c r="AK9" i="89"/>
  <c r="AK9" i="96"/>
  <c r="BZ18" i="60"/>
  <c r="V9" i="89"/>
  <c r="V9" i="96"/>
  <c r="BU18" i="60"/>
  <c r="AK21" i="89"/>
  <c r="AK21" i="96"/>
  <c r="BZ30" i="60"/>
  <c r="V21" i="89"/>
  <c r="V21" i="96"/>
  <c r="BU30" i="60"/>
  <c r="AK26" i="89"/>
  <c r="AK26" i="96"/>
  <c r="BZ35" i="60"/>
  <c r="BU35" i="60"/>
  <c r="V26" i="89"/>
  <c r="V26" i="96"/>
  <c r="AE13" i="96"/>
  <c r="P13" i="89"/>
  <c r="P13" i="96"/>
  <c r="BS22" i="60"/>
  <c r="J23" i="96"/>
  <c r="BW32" i="60"/>
  <c r="AB23" i="89"/>
  <c r="AB23" i="96"/>
  <c r="AB20" i="89"/>
  <c r="AB20" i="96"/>
  <c r="BW29" i="60"/>
  <c r="BQ21" i="60"/>
  <c r="J12" i="89"/>
  <c r="J12" i="96"/>
  <c r="Y18" i="89"/>
  <c r="BQ27" i="60"/>
  <c r="J18" i="89"/>
  <c r="J18" i="96"/>
  <c r="AB18" i="96"/>
  <c r="BR33" i="60"/>
  <c r="J24" i="89"/>
  <c r="J24" i="96"/>
  <c r="BQ33" i="60"/>
  <c r="AB24" i="96"/>
  <c r="BW33" i="60"/>
  <c r="J19" i="89"/>
  <c r="J19" i="96"/>
  <c r="BQ28" i="60"/>
  <c r="BW28" i="60"/>
  <c r="AB19" i="89"/>
  <c r="AB19" i="96"/>
  <c r="BU31" i="60"/>
  <c r="V22" i="89"/>
  <c r="V22" i="96"/>
  <c r="S27" i="89"/>
  <c r="S27" i="96"/>
  <c r="BT36" i="60"/>
  <c r="BO36" i="60"/>
  <c r="D27" i="89"/>
  <c r="D27" i="96"/>
  <c r="BX26" i="60"/>
  <c r="M25" i="89"/>
  <c r="M25" i="96"/>
  <c r="BR34" i="60"/>
  <c r="BX34" i="60"/>
  <c r="AE25" i="89"/>
  <c r="AE25" i="96"/>
  <c r="BS34" i="60"/>
  <c r="P25" i="89"/>
  <c r="P25" i="96"/>
  <c r="M29" i="96"/>
  <c r="AE15" i="89"/>
  <c r="AE15" i="96"/>
  <c r="BX24" i="60"/>
  <c r="BG15" i="60"/>
  <c r="BH15" i="60"/>
  <c r="BE15" i="60"/>
  <c r="BI15" i="60"/>
  <c r="BB15" i="60"/>
  <c r="BF15" i="60"/>
  <c r="BT17" i="60"/>
  <c r="S8" i="89"/>
  <c r="S8" i="96"/>
  <c r="BM38" i="60"/>
  <c r="BM34" i="60"/>
  <c r="BM36" i="60"/>
  <c r="AK27" i="89"/>
  <c r="AK27" i="96"/>
  <c r="J27" i="89"/>
  <c r="J27" i="96"/>
  <c r="BQ36" i="60"/>
  <c r="BW36" i="60"/>
  <c r="AB27" i="89"/>
  <c r="AB27" i="96"/>
  <c r="AK17" i="89"/>
  <c r="AK17" i="96"/>
  <c r="BZ26" i="60"/>
  <c r="AK25" i="96"/>
  <c r="AK25" i="89"/>
  <c r="BZ34" i="60"/>
  <c r="V25" i="89"/>
  <c r="V25" i="96"/>
  <c r="BU34" i="60"/>
  <c r="BU38" i="60"/>
  <c r="V29" i="96"/>
  <c r="M15" i="89"/>
  <c r="M15" i="96"/>
  <c r="BR24" i="60"/>
  <c r="BU24" i="60"/>
  <c r="V15" i="89"/>
  <c r="V15" i="96"/>
  <c r="AY16" i="60"/>
  <c r="BC16" i="60"/>
  <c r="BG16" i="60"/>
  <c r="BH16" i="60"/>
  <c r="BA16" i="60"/>
  <c r="BE16" i="60"/>
  <c r="BF16" i="60"/>
  <c r="M8" i="89"/>
  <c r="M8" i="96"/>
  <c r="BR17" i="60"/>
  <c r="BQ17" i="60"/>
  <c r="J8" i="89"/>
  <c r="J8" i="96"/>
  <c r="BW17" i="60"/>
  <c r="AB8" i="89"/>
  <c r="AB8" i="96"/>
  <c r="M16" i="89"/>
  <c r="M16" i="96"/>
  <c r="BR25" i="60"/>
  <c r="BQ25" i="60"/>
  <c r="J16" i="89"/>
  <c r="J16" i="96"/>
  <c r="BW25" i="60"/>
  <c r="AB16" i="89"/>
  <c r="AB16" i="96"/>
  <c r="Y10" i="89"/>
  <c r="Y10" i="96"/>
  <c r="BV19" i="60"/>
  <c r="J10" i="89"/>
  <c r="J10" i="96"/>
  <c r="BQ19" i="60"/>
  <c r="BW19" i="60"/>
  <c r="AB10" i="89"/>
  <c r="AB10" i="96"/>
  <c r="BV18" i="60"/>
  <c r="Y9" i="89"/>
  <c r="Y9" i="96"/>
  <c r="BQ18" i="60"/>
  <c r="J9" i="89"/>
  <c r="J9" i="96"/>
  <c r="BW18" i="60"/>
  <c r="AB9" i="89"/>
  <c r="AB9" i="96"/>
  <c r="Y21" i="89"/>
  <c r="Y21" i="96"/>
  <c r="BV30" i="60"/>
  <c r="J21" i="89"/>
  <c r="J21" i="96"/>
  <c r="BQ30" i="60"/>
  <c r="AB21" i="89"/>
  <c r="AB21" i="96"/>
  <c r="BW30" i="60"/>
  <c r="Y26" i="89"/>
  <c r="Y26" i="96"/>
  <c r="BV35" i="60"/>
  <c r="BQ35" i="60"/>
  <c r="J26" i="89"/>
  <c r="J26" i="96"/>
  <c r="AB26" i="89"/>
  <c r="AB26" i="96"/>
  <c r="BW35" i="60"/>
  <c r="AY23" i="60"/>
  <c r="BC23" i="60"/>
  <c r="BG23" i="60"/>
  <c r="BD23" i="60"/>
  <c r="BA23" i="60"/>
  <c r="BI23" i="60"/>
  <c r="BB23" i="60"/>
  <c r="BY22" i="60"/>
  <c r="AH13" i="89"/>
  <c r="AH13" i="96"/>
  <c r="S13" i="89"/>
  <c r="S13" i="96"/>
  <c r="BT22" i="60"/>
  <c r="D13" i="89"/>
  <c r="D13" i="96"/>
  <c r="BO22" i="60"/>
  <c r="Y23" i="89"/>
  <c r="Y23" i="96"/>
  <c r="BV32" i="60"/>
  <c r="BX32" i="60"/>
  <c r="AE23" i="89"/>
  <c r="AE23" i="96"/>
  <c r="P23" i="89"/>
  <c r="P23" i="96"/>
  <c r="BZ29" i="60"/>
  <c r="AK20" i="89"/>
  <c r="AK20" i="96"/>
  <c r="AE20" i="89"/>
  <c r="AE20" i="96"/>
  <c r="BX29" i="60"/>
  <c r="P20" i="89"/>
  <c r="P20" i="96"/>
  <c r="BS29" i="60"/>
  <c r="AK12" i="89"/>
  <c r="AK12" i="96"/>
  <c r="BZ21" i="60"/>
  <c r="BX21" i="60"/>
  <c r="AE12" i="89"/>
  <c r="AE12" i="96"/>
  <c r="BS21" i="60"/>
  <c r="P12" i="89"/>
  <c r="P12" i="96"/>
  <c r="M18" i="89"/>
  <c r="AE18" i="96"/>
  <c r="P18" i="89"/>
  <c r="P18" i="96"/>
  <c r="BS27" i="60"/>
  <c r="AK24" i="89"/>
  <c r="AK24" i="96"/>
  <c r="BZ33" i="60"/>
  <c r="BX33" i="60"/>
  <c r="P24" i="89"/>
  <c r="P24" i="96"/>
  <c r="BS33" i="60"/>
  <c r="Y19" i="89"/>
  <c r="Y19" i="96"/>
  <c r="BV28" i="60"/>
  <c r="BX28" i="60"/>
  <c r="AE19" i="89"/>
  <c r="AE19" i="96"/>
  <c r="P19" i="96"/>
  <c r="J22" i="89"/>
  <c r="J22" i="96"/>
  <c r="BQ31" i="60"/>
  <c r="AB22" i="89"/>
  <c r="AB22" i="96"/>
  <c r="BW31" i="60"/>
  <c r="AH27" i="89"/>
  <c r="AH27" i="96"/>
  <c r="BY36" i="60"/>
  <c r="M17" i="89"/>
  <c r="M17" i="96"/>
  <c r="BR26" i="60"/>
  <c r="P17" i="89"/>
  <c r="P17" i="96"/>
  <c r="BS26" i="60"/>
  <c r="Y15" i="89"/>
  <c r="Y15" i="96"/>
  <c r="BV24" i="60"/>
  <c r="P15" i="89"/>
  <c r="P15" i="96"/>
  <c r="BS24" i="60"/>
  <c r="BY17" i="60"/>
  <c r="AH8" i="89"/>
  <c r="AH8" i="96"/>
  <c r="Y27" i="89"/>
  <c r="Y27" i="96"/>
  <c r="BV36" i="60"/>
  <c r="AE27" i="96"/>
  <c r="AE27" i="89"/>
  <c r="BX36" i="60"/>
  <c r="BS36" i="60"/>
  <c r="P27" i="89"/>
  <c r="P27" i="96"/>
  <c r="Y17" i="89"/>
  <c r="Y17" i="96"/>
  <c r="BV26" i="60"/>
  <c r="J17" i="89"/>
  <c r="J17" i="96"/>
  <c r="BQ26" i="60"/>
  <c r="AB17" i="89"/>
  <c r="AB17" i="96"/>
  <c r="BW26" i="60"/>
  <c r="Y25" i="89"/>
  <c r="Y25" i="96"/>
  <c r="BV34" i="60"/>
  <c r="J25" i="89"/>
  <c r="J25" i="96"/>
  <c r="BQ34" i="60"/>
  <c r="BW34" i="60"/>
  <c r="AB25" i="89"/>
  <c r="AB25" i="96"/>
  <c r="Y29" i="89"/>
  <c r="Y29" i="96"/>
  <c r="J29" i="89"/>
  <c r="J29" i="96"/>
  <c r="BQ38" i="60"/>
  <c r="BW38" i="60"/>
  <c r="AB29" i="89"/>
  <c r="AB29" i="96"/>
  <c r="AK15" i="89"/>
  <c r="AK15" i="96"/>
  <c r="BZ24" i="60"/>
  <c r="J15" i="89"/>
  <c r="J15" i="96"/>
  <c r="BQ24" i="60"/>
  <c r="AB15" i="89"/>
  <c r="AB15" i="96"/>
  <c r="BW24" i="60"/>
  <c r="BC37" i="60"/>
  <c r="BG37" i="60"/>
  <c r="BD37" i="60"/>
  <c r="BH37" i="60"/>
  <c r="BX37" i="60" s="1"/>
  <c r="BA37" i="60"/>
  <c r="BE37" i="60"/>
  <c r="BI37" i="60"/>
  <c r="AK8" i="89"/>
  <c r="AK8" i="96"/>
  <c r="BZ17" i="60"/>
  <c r="AE8" i="89"/>
  <c r="AE8" i="96"/>
  <c r="BX17" i="60"/>
  <c r="BS17" i="60"/>
  <c r="P8" i="89"/>
  <c r="P8" i="96"/>
  <c r="AK16" i="89"/>
  <c r="AK16" i="96"/>
  <c r="BZ25" i="60"/>
  <c r="AE16" i="89"/>
  <c r="AE16" i="96"/>
  <c r="BX25" i="60"/>
  <c r="BS25" i="60"/>
  <c r="P16" i="89"/>
  <c r="P16" i="96"/>
  <c r="M10" i="89"/>
  <c r="M10" i="96"/>
  <c r="BR19" i="60"/>
  <c r="BX19" i="60"/>
  <c r="AE10" i="89"/>
  <c r="AE10" i="96"/>
  <c r="BS19" i="60"/>
  <c r="P10" i="89"/>
  <c r="P10" i="96"/>
  <c r="M9" i="89"/>
  <c r="M9" i="96"/>
  <c r="BR18" i="60"/>
  <c r="AE9" i="89"/>
  <c r="AE9" i="96"/>
  <c r="BX18" i="60"/>
  <c r="P9" i="89"/>
  <c r="P9" i="96"/>
  <c r="BS18" i="60"/>
  <c r="M21" i="89"/>
  <c r="M21" i="96"/>
  <c r="BR30" i="60"/>
  <c r="BX30" i="60"/>
  <c r="AE21" i="89"/>
  <c r="AE21" i="96"/>
  <c r="BS30" i="60"/>
  <c r="P21" i="89"/>
  <c r="P21" i="96"/>
  <c r="M26" i="89"/>
  <c r="M26" i="96"/>
  <c r="BR35" i="60"/>
  <c r="AE26" i="89"/>
  <c r="AE26" i="96"/>
  <c r="P26" i="89"/>
  <c r="P26" i="96"/>
  <c r="BS35" i="60"/>
  <c r="BU22" i="60"/>
  <c r="V13" i="89"/>
  <c r="V13" i="96"/>
  <c r="AD13" i="89"/>
  <c r="AD13" i="96"/>
  <c r="AH23" i="89"/>
  <c r="AH23" i="96"/>
  <c r="BY32" i="60"/>
  <c r="BO32" i="60"/>
  <c r="D23" i="89"/>
  <c r="D23" i="96"/>
  <c r="AH20" i="96"/>
  <c r="S20" i="89"/>
  <c r="S20" i="96"/>
  <c r="BT29" i="60"/>
  <c r="BO29" i="60"/>
  <c r="BY21" i="60"/>
  <c r="AH12" i="89"/>
  <c r="AH12" i="96"/>
  <c r="S12" i="89"/>
  <c r="S12" i="96"/>
  <c r="BT21" i="60"/>
  <c r="BO21" i="60"/>
  <c r="BY27" i="60"/>
  <c r="AH18" i="89"/>
  <c r="AH18" i="96"/>
  <c r="S18" i="89"/>
  <c r="S18" i="96"/>
  <c r="BT27" i="60"/>
  <c r="D18" i="89"/>
  <c r="D18" i="96"/>
  <c r="BO27" i="60"/>
  <c r="AH24" i="89"/>
  <c r="AH24" i="96"/>
  <c r="BY33" i="60"/>
  <c r="S24" i="89"/>
  <c r="S24" i="96"/>
  <c r="BT33" i="60"/>
  <c r="D24" i="89"/>
  <c r="D24" i="96"/>
  <c r="BO33" i="60"/>
  <c r="BO28" i="60"/>
  <c r="D19" i="89"/>
  <c r="D19" i="96"/>
  <c r="M22" i="89"/>
  <c r="M22" i="96"/>
  <c r="BR31" i="60"/>
  <c r="AE22" i="89"/>
  <c r="AE22" i="96"/>
  <c r="BX31" i="60"/>
  <c r="BO17" i="60"/>
  <c r="D8" i="89"/>
  <c r="D8" i="96"/>
  <c r="BY25" i="60"/>
  <c r="AH16" i="89"/>
  <c r="AH16" i="96"/>
  <c r="BT25" i="60"/>
  <c r="S16" i="89"/>
  <c r="S16" i="96"/>
  <c r="BO25" i="60"/>
  <c r="D16" i="89"/>
  <c r="D16" i="96"/>
  <c r="BY19" i="60"/>
  <c r="AH10" i="89"/>
  <c r="AH10" i="96"/>
  <c r="BT19" i="60"/>
  <c r="S10" i="89"/>
  <c r="S10" i="96"/>
  <c r="BO19" i="60"/>
  <c r="D10" i="89"/>
  <c r="D10" i="96"/>
  <c r="AH9" i="89"/>
  <c r="AH9" i="96"/>
  <c r="BY18" i="60"/>
  <c r="S9" i="89"/>
  <c r="S9" i="96"/>
  <c r="BT18" i="60"/>
  <c r="D9" i="89"/>
  <c r="D9" i="96"/>
  <c r="BO18" i="60"/>
  <c r="AH21" i="89"/>
  <c r="AH21" i="96"/>
  <c r="BY30" i="60"/>
  <c r="BT30" i="60"/>
  <c r="S21" i="89"/>
  <c r="S21" i="96"/>
  <c r="D21" i="89"/>
  <c r="D21" i="96"/>
  <c r="BO30" i="60"/>
  <c r="BY35" i="60"/>
  <c r="AH26" i="89"/>
  <c r="AH26" i="96"/>
  <c r="S26" i="96"/>
  <c r="S26" i="89"/>
  <c r="BT35" i="60"/>
  <c r="D26" i="89"/>
  <c r="D26" i="96"/>
  <c r="BO35" i="60"/>
  <c r="Y13" i="89"/>
  <c r="Y13" i="96"/>
  <c r="BV22" i="60"/>
  <c r="J13" i="89"/>
  <c r="J13" i="96"/>
  <c r="BQ22" i="60"/>
  <c r="V23" i="89"/>
  <c r="V23" i="96"/>
  <c r="BU32" i="60"/>
  <c r="V20" i="89"/>
  <c r="V20" i="96"/>
  <c r="BU29" i="60"/>
  <c r="V12" i="96"/>
  <c r="BZ27" i="60"/>
  <c r="BU27" i="60"/>
  <c r="V18" i="89"/>
  <c r="V18" i="96"/>
  <c r="V19" i="89"/>
  <c r="V19" i="96"/>
  <c r="BU28" i="60"/>
  <c r="AH22" i="96"/>
  <c r="S22" i="89"/>
  <c r="S22" i="96"/>
  <c r="BT31" i="60"/>
  <c r="D22" i="89"/>
  <c r="D22" i="96"/>
  <c r="BO31" i="60"/>
  <c r="BH14" i="60"/>
  <c r="BB14" i="60"/>
  <c r="BM24" i="60"/>
  <c r="BM23" i="60"/>
  <c r="AV20" i="60"/>
  <c r="AR20" i="60"/>
  <c r="AN20" i="60"/>
  <c r="AU20" i="60"/>
  <c r="AQ20" i="60"/>
  <c r="AM20" i="60"/>
  <c r="AT20" i="60"/>
  <c r="AP20" i="60"/>
  <c r="AL20" i="60"/>
  <c r="AO20" i="60"/>
  <c r="AW20" i="60"/>
  <c r="AS20" i="60"/>
  <c r="M29" i="89" l="1"/>
  <c r="AE13" i="89"/>
  <c r="S19" i="96"/>
  <c r="AH20" i="89"/>
  <c r="AE18" i="89"/>
  <c r="AE17" i="89"/>
  <c r="BW27" i="60"/>
  <c r="J23" i="89"/>
  <c r="AH22" i="89"/>
  <c r="BT28" i="60"/>
  <c r="R19" i="89" s="1"/>
  <c r="P19" i="89"/>
  <c r="AE24" i="96"/>
  <c r="BZ22" i="60"/>
  <c r="S23" i="96"/>
  <c r="BQ29" i="60"/>
  <c r="S23" i="89"/>
  <c r="BU26" i="60"/>
  <c r="J20" i="96"/>
  <c r="V17" i="96"/>
  <c r="BR22" i="60"/>
  <c r="BU33" i="60"/>
  <c r="AB12" i="96"/>
  <c r="M13" i="96"/>
  <c r="V24" i="96"/>
  <c r="AB12" i="89"/>
  <c r="D12" i="96"/>
  <c r="AK29" i="96"/>
  <c r="V12" i="89"/>
  <c r="BR27" i="60"/>
  <c r="BZ32" i="60"/>
  <c r="BS31" i="60"/>
  <c r="O22" i="89" s="1"/>
  <c r="P22" i="96"/>
  <c r="BW22" i="60"/>
  <c r="BY28" i="60"/>
  <c r="AG19" i="89" s="1"/>
  <c r="AB13" i="96"/>
  <c r="AH19" i="96"/>
  <c r="D20" i="96"/>
  <c r="AK18" i="89"/>
  <c r="BZ38" i="60"/>
  <c r="AJ29" i="96" s="1"/>
  <c r="Y18" i="96"/>
  <c r="Y24" i="89"/>
  <c r="AK13" i="89"/>
  <c r="BX38" i="60"/>
  <c r="P29" i="96"/>
  <c r="M24" i="96"/>
  <c r="AK23" i="96"/>
  <c r="Y24" i="96"/>
  <c r="AE29" i="96"/>
  <c r="P29" i="89"/>
  <c r="M20" i="96"/>
  <c r="BR32" i="60"/>
  <c r="L23" i="89" s="1"/>
  <c r="BR28" i="60"/>
  <c r="L19" i="96" s="1"/>
  <c r="BV29" i="60"/>
  <c r="X20" i="96" s="1"/>
  <c r="Z20" i="96" s="1"/>
  <c r="M19" i="96"/>
  <c r="Y20" i="96"/>
  <c r="AK19" i="96"/>
  <c r="M20" i="89"/>
  <c r="M23" i="96"/>
  <c r="AK19" i="89"/>
  <c r="BR21" i="60"/>
  <c r="L12" i="89" s="1"/>
  <c r="BV21" i="60"/>
  <c r="BV31" i="60"/>
  <c r="X22" i="89" s="1"/>
  <c r="BZ31" i="60"/>
  <c r="AJ22" i="89" s="1"/>
  <c r="M12" i="96"/>
  <c r="Y12" i="96"/>
  <c r="Y22" i="96"/>
  <c r="AK22" i="96"/>
  <c r="BO38" i="60"/>
  <c r="C29" i="96" s="1"/>
  <c r="D29" i="89"/>
  <c r="D29" i="96"/>
  <c r="BY38" i="60"/>
  <c r="AG29" i="89" s="1"/>
  <c r="AH29" i="89"/>
  <c r="BT38" i="60"/>
  <c r="R29" i="89" s="1"/>
  <c r="S29" i="89"/>
  <c r="P20" i="60"/>
  <c r="AD28" i="89"/>
  <c r="AD28" i="96"/>
  <c r="BO14" i="60"/>
  <c r="BS14" i="60"/>
  <c r="BW14" i="60"/>
  <c r="C22" i="89"/>
  <c r="C22" i="96"/>
  <c r="AG22" i="89"/>
  <c r="AG22" i="96"/>
  <c r="AI22" i="96" s="1"/>
  <c r="L19" i="89"/>
  <c r="AJ18" i="89"/>
  <c r="AJ18" i="96"/>
  <c r="X20" i="89"/>
  <c r="AA13" i="89"/>
  <c r="AA13" i="96"/>
  <c r="R26" i="89"/>
  <c r="R26" i="96"/>
  <c r="AG21" i="89"/>
  <c r="AG21" i="96"/>
  <c r="AG10" i="89"/>
  <c r="AG10" i="96"/>
  <c r="C8" i="89"/>
  <c r="C8" i="96"/>
  <c r="AD22" i="96"/>
  <c r="AF22" i="96" s="1"/>
  <c r="AD22" i="89"/>
  <c r="C19" i="89"/>
  <c r="C19" i="96"/>
  <c r="C18" i="89"/>
  <c r="C18" i="96"/>
  <c r="AG18" i="89"/>
  <c r="AG18" i="96"/>
  <c r="R12" i="89"/>
  <c r="R12" i="96"/>
  <c r="AG20" i="89"/>
  <c r="AG20" i="96"/>
  <c r="AI20" i="96" s="1"/>
  <c r="R23" i="89"/>
  <c r="R23" i="96"/>
  <c r="AJ13" i="89"/>
  <c r="AJ13" i="96"/>
  <c r="L26" i="89"/>
  <c r="L26" i="96"/>
  <c r="AD21" i="89"/>
  <c r="AD21" i="96"/>
  <c r="O9" i="89"/>
  <c r="O9" i="96"/>
  <c r="O16" i="89"/>
  <c r="O16" i="96"/>
  <c r="AJ16" i="89"/>
  <c r="AJ16" i="96"/>
  <c r="Y28" i="89"/>
  <c r="Y28" i="96"/>
  <c r="BV37" i="60"/>
  <c r="BU37" i="60"/>
  <c r="V28" i="89"/>
  <c r="V28" i="96"/>
  <c r="I15" i="89"/>
  <c r="I15" i="96"/>
  <c r="AA29" i="89"/>
  <c r="AA29" i="96"/>
  <c r="X29" i="96"/>
  <c r="X29" i="89"/>
  <c r="AA17" i="89"/>
  <c r="AA17" i="96"/>
  <c r="AD27" i="89"/>
  <c r="AD27" i="96"/>
  <c r="AF27" i="96" s="1"/>
  <c r="AG8" i="89"/>
  <c r="AG8" i="96"/>
  <c r="X15" i="89"/>
  <c r="X15" i="96"/>
  <c r="Z15" i="96" s="1"/>
  <c r="AG27" i="89"/>
  <c r="AG27" i="96"/>
  <c r="AD24" i="89"/>
  <c r="AD24" i="96"/>
  <c r="AD12" i="89"/>
  <c r="AD12" i="96"/>
  <c r="O20" i="89"/>
  <c r="O20" i="96"/>
  <c r="Q20" i="96" s="1"/>
  <c r="AJ20" i="89"/>
  <c r="AJ20" i="96"/>
  <c r="AL20" i="96" s="1"/>
  <c r="Y14" i="89"/>
  <c r="Y14" i="96"/>
  <c r="BV23" i="60"/>
  <c r="BQ23" i="60"/>
  <c r="J14" i="89"/>
  <c r="J14" i="96"/>
  <c r="BW23" i="60"/>
  <c r="AB14" i="89"/>
  <c r="AB14" i="96"/>
  <c r="I26" i="89"/>
  <c r="I26" i="96"/>
  <c r="AA21" i="89"/>
  <c r="AA21" i="96"/>
  <c r="AA10" i="89"/>
  <c r="AA10" i="96"/>
  <c r="X10" i="89"/>
  <c r="X10" i="96"/>
  <c r="I16" i="89"/>
  <c r="I16" i="96"/>
  <c r="AH7" i="89"/>
  <c r="AH7" i="96"/>
  <c r="BY16" i="60"/>
  <c r="S7" i="89"/>
  <c r="S7" i="96"/>
  <c r="BT16" i="60"/>
  <c r="BO16" i="60"/>
  <c r="D7" i="89"/>
  <c r="D7" i="96"/>
  <c r="I27" i="89"/>
  <c r="I27" i="96"/>
  <c r="AK6" i="89"/>
  <c r="AK6" i="96"/>
  <c r="BZ15" i="60"/>
  <c r="BU15" i="60"/>
  <c r="V6" i="89"/>
  <c r="V6" i="96"/>
  <c r="AD15" i="89"/>
  <c r="AD15" i="96"/>
  <c r="AF15" i="96" s="1"/>
  <c r="R27" i="89"/>
  <c r="R27" i="96"/>
  <c r="U22" i="89"/>
  <c r="U22" i="96"/>
  <c r="W22" i="96" s="1"/>
  <c r="AA24" i="89"/>
  <c r="AA24" i="96"/>
  <c r="AA12" i="89"/>
  <c r="AA12" i="96"/>
  <c r="AJ21" i="89"/>
  <c r="AJ21" i="96"/>
  <c r="U16" i="89"/>
  <c r="U16" i="96"/>
  <c r="X8" i="89"/>
  <c r="X8" i="96"/>
  <c r="AG17" i="89"/>
  <c r="AG17" i="96"/>
  <c r="BZ14" i="60"/>
  <c r="BY14" i="60"/>
  <c r="BX14" i="60"/>
  <c r="AJ19" i="89"/>
  <c r="AJ19" i="96"/>
  <c r="U19" i="89"/>
  <c r="U19" i="96"/>
  <c r="X24" i="89"/>
  <c r="X24" i="96"/>
  <c r="U18" i="89"/>
  <c r="U18" i="96"/>
  <c r="U20" i="89"/>
  <c r="U20" i="96"/>
  <c r="W20" i="96" s="1"/>
  <c r="C26" i="89"/>
  <c r="C26" i="96"/>
  <c r="AG26" i="89"/>
  <c r="AG26" i="96"/>
  <c r="AG9" i="89"/>
  <c r="AG9" i="96"/>
  <c r="R10" i="89"/>
  <c r="R10" i="96"/>
  <c r="AG16" i="89"/>
  <c r="AG16" i="96"/>
  <c r="O22" i="96"/>
  <c r="Q22" i="96" s="1"/>
  <c r="AG24" i="89"/>
  <c r="AG24" i="96"/>
  <c r="AG12" i="89"/>
  <c r="AG12" i="96"/>
  <c r="R20" i="89"/>
  <c r="R20" i="96"/>
  <c r="T20" i="96" s="1"/>
  <c r="C23" i="89"/>
  <c r="C23" i="96"/>
  <c r="AG23" i="89"/>
  <c r="AG23" i="96"/>
  <c r="O21" i="89"/>
  <c r="O21" i="96"/>
  <c r="L21" i="89"/>
  <c r="L21" i="96"/>
  <c r="AD16" i="89"/>
  <c r="AD16" i="96"/>
  <c r="O8" i="89"/>
  <c r="O8" i="96"/>
  <c r="AJ8" i="89"/>
  <c r="AJ8" i="96"/>
  <c r="M28" i="89"/>
  <c r="M28" i="96"/>
  <c r="BR37" i="60"/>
  <c r="BQ37" i="60"/>
  <c r="J28" i="89"/>
  <c r="J28" i="96"/>
  <c r="AB28" i="89"/>
  <c r="AB28" i="96"/>
  <c r="BW37" i="60"/>
  <c r="AA15" i="96"/>
  <c r="AC15" i="96" s="1"/>
  <c r="AA15" i="89"/>
  <c r="I29" i="89"/>
  <c r="I29" i="96"/>
  <c r="AA25" i="89"/>
  <c r="AA25" i="96"/>
  <c r="X25" i="89"/>
  <c r="X25" i="96"/>
  <c r="O15" i="89"/>
  <c r="O15" i="96"/>
  <c r="Q15" i="96" s="1"/>
  <c r="L17" i="89"/>
  <c r="L17" i="96"/>
  <c r="AD19" i="89"/>
  <c r="AD19" i="96"/>
  <c r="O24" i="89"/>
  <c r="O24" i="96"/>
  <c r="AD18" i="96"/>
  <c r="AD18" i="89"/>
  <c r="O12" i="89"/>
  <c r="O12" i="96"/>
  <c r="AJ12" i="89"/>
  <c r="AJ12" i="96"/>
  <c r="R13" i="89"/>
  <c r="R13" i="96"/>
  <c r="M14" i="89"/>
  <c r="M14" i="96"/>
  <c r="BR23" i="60"/>
  <c r="BX23" i="60"/>
  <c r="AE14" i="89"/>
  <c r="AE14" i="96"/>
  <c r="BS23" i="60"/>
  <c r="P14" i="89"/>
  <c r="P14" i="96"/>
  <c r="X26" i="89"/>
  <c r="X26" i="96"/>
  <c r="Z26" i="96" s="1"/>
  <c r="X9" i="89"/>
  <c r="X9" i="96"/>
  <c r="I10" i="89"/>
  <c r="I10" i="96"/>
  <c r="AA16" i="89"/>
  <c r="AA16" i="96"/>
  <c r="L16" i="89"/>
  <c r="L16" i="96"/>
  <c r="I8" i="89"/>
  <c r="I8" i="96"/>
  <c r="M7" i="89"/>
  <c r="M7" i="96"/>
  <c r="BR16" i="60"/>
  <c r="BU16" i="60"/>
  <c r="V7" i="89"/>
  <c r="V7" i="96"/>
  <c r="AJ25" i="96"/>
  <c r="AJ25" i="89"/>
  <c r="Y6" i="89"/>
  <c r="Y6" i="96"/>
  <c r="BV15" i="60"/>
  <c r="BQ15" i="60"/>
  <c r="J6" i="89"/>
  <c r="J6" i="96"/>
  <c r="BW15" i="60"/>
  <c r="AB6" i="89"/>
  <c r="AB6" i="96"/>
  <c r="O29" i="89"/>
  <c r="O29" i="96"/>
  <c r="AA18" i="89"/>
  <c r="AA18" i="96"/>
  <c r="O13" i="89"/>
  <c r="O13" i="96"/>
  <c r="U21" i="89"/>
  <c r="U21" i="96"/>
  <c r="AJ9" i="89"/>
  <c r="AJ9" i="96"/>
  <c r="U10" i="89"/>
  <c r="U10" i="96"/>
  <c r="R17" i="89"/>
  <c r="R17" i="96"/>
  <c r="L27" i="89"/>
  <c r="L27" i="96"/>
  <c r="BV14" i="60"/>
  <c r="BU14" i="60"/>
  <c r="BT14" i="60"/>
  <c r="U24" i="96"/>
  <c r="U24" i="89"/>
  <c r="U12" i="89"/>
  <c r="U12" i="96"/>
  <c r="U23" i="89"/>
  <c r="U23" i="96"/>
  <c r="X13" i="89"/>
  <c r="X13" i="96"/>
  <c r="C21" i="89"/>
  <c r="C21" i="96"/>
  <c r="R9" i="89"/>
  <c r="R9" i="96"/>
  <c r="C10" i="89"/>
  <c r="C10" i="96"/>
  <c r="R16" i="89"/>
  <c r="R16" i="96"/>
  <c r="R24" i="89"/>
  <c r="R24" i="96"/>
  <c r="C20" i="89"/>
  <c r="C20" i="96"/>
  <c r="L9" i="89"/>
  <c r="L9" i="96"/>
  <c r="AD10" i="89"/>
  <c r="AD10" i="96"/>
  <c r="AD8" i="89"/>
  <c r="AD8" i="96"/>
  <c r="AK28" i="89"/>
  <c r="AK28" i="96"/>
  <c r="BZ37" i="60"/>
  <c r="AE28" i="89"/>
  <c r="AE28" i="96"/>
  <c r="P28" i="89"/>
  <c r="P28" i="96"/>
  <c r="BS37" i="60"/>
  <c r="I25" i="89"/>
  <c r="I25" i="96"/>
  <c r="X17" i="89"/>
  <c r="X17" i="96"/>
  <c r="O17" i="89"/>
  <c r="O17" i="96"/>
  <c r="I22" i="89"/>
  <c r="I22" i="96"/>
  <c r="O19" i="89"/>
  <c r="O19" i="96"/>
  <c r="X19" i="89"/>
  <c r="X19" i="96"/>
  <c r="O18" i="89"/>
  <c r="O18" i="96"/>
  <c r="L18" i="89"/>
  <c r="L18" i="96"/>
  <c r="AD23" i="89"/>
  <c r="AD23" i="96"/>
  <c r="C13" i="89"/>
  <c r="C13" i="96"/>
  <c r="AG13" i="96"/>
  <c r="AG13" i="89"/>
  <c r="BY23" i="60"/>
  <c r="AH14" i="89"/>
  <c r="AH14" i="96"/>
  <c r="BT23" i="60"/>
  <c r="S14" i="89"/>
  <c r="S14" i="96"/>
  <c r="BO23" i="60"/>
  <c r="D14" i="89"/>
  <c r="D14" i="96"/>
  <c r="X21" i="89"/>
  <c r="X21" i="96"/>
  <c r="I9" i="89"/>
  <c r="I9" i="96"/>
  <c r="AA8" i="89"/>
  <c r="AA8" i="96"/>
  <c r="L8" i="89"/>
  <c r="L8" i="96"/>
  <c r="BZ16" i="60"/>
  <c r="AK7" i="89"/>
  <c r="AK7" i="96"/>
  <c r="J7" i="89"/>
  <c r="J7" i="96"/>
  <c r="BQ16" i="60"/>
  <c r="AB7" i="89"/>
  <c r="AB7" i="96"/>
  <c r="BW16" i="60"/>
  <c r="U15" i="89"/>
  <c r="U15" i="96"/>
  <c r="W15" i="96" s="1"/>
  <c r="U25" i="89"/>
  <c r="U25" i="96"/>
  <c r="AJ17" i="89"/>
  <c r="AJ17" i="96"/>
  <c r="M6" i="89"/>
  <c r="M6" i="96"/>
  <c r="BR15" i="60"/>
  <c r="BX15" i="60"/>
  <c r="AE6" i="89"/>
  <c r="AE6" i="96"/>
  <c r="BS15" i="60"/>
  <c r="P6" i="89"/>
  <c r="P6" i="96"/>
  <c r="L29" i="89"/>
  <c r="L29" i="96"/>
  <c r="AD25" i="89"/>
  <c r="AD25" i="96"/>
  <c r="AD17" i="89"/>
  <c r="AD17" i="96"/>
  <c r="AA19" i="89"/>
  <c r="AA19" i="96"/>
  <c r="L24" i="89"/>
  <c r="L24" i="96"/>
  <c r="I18" i="89"/>
  <c r="I18" i="96"/>
  <c r="I20" i="89"/>
  <c r="I20" i="96"/>
  <c r="AA23" i="89"/>
  <c r="AA23" i="96"/>
  <c r="AJ23" i="89"/>
  <c r="AJ23" i="96"/>
  <c r="L13" i="89"/>
  <c r="L13" i="96"/>
  <c r="U26" i="89"/>
  <c r="U26" i="96"/>
  <c r="W26" i="96" s="1"/>
  <c r="U9" i="96"/>
  <c r="U9" i="89"/>
  <c r="AJ10" i="89"/>
  <c r="AJ10" i="96"/>
  <c r="R15" i="89"/>
  <c r="R15" i="96"/>
  <c r="T15" i="96" s="1"/>
  <c r="C29" i="89"/>
  <c r="R25" i="89"/>
  <c r="R25" i="96"/>
  <c r="C17" i="89"/>
  <c r="C17" i="96"/>
  <c r="U27" i="89"/>
  <c r="U27" i="96"/>
  <c r="W27" i="96" s="1"/>
  <c r="BR14" i="60"/>
  <c r="BQ14" i="60"/>
  <c r="R22" i="89"/>
  <c r="R22" i="96"/>
  <c r="T22" i="96" s="1"/>
  <c r="X12" i="89"/>
  <c r="X12" i="96"/>
  <c r="I13" i="89"/>
  <c r="I13" i="96"/>
  <c r="R21" i="96"/>
  <c r="R21" i="89"/>
  <c r="C9" i="89"/>
  <c r="C9" i="96"/>
  <c r="C16" i="89"/>
  <c r="C16" i="96"/>
  <c r="L22" i="89"/>
  <c r="L22" i="96"/>
  <c r="C24" i="89"/>
  <c r="C24" i="96"/>
  <c r="R18" i="89"/>
  <c r="R18" i="96"/>
  <c r="C12" i="89"/>
  <c r="C12" i="96"/>
  <c r="U13" i="89"/>
  <c r="U13" i="96"/>
  <c r="O26" i="89"/>
  <c r="O26" i="96"/>
  <c r="AD9" i="89"/>
  <c r="AD9" i="96"/>
  <c r="O10" i="89"/>
  <c r="O10" i="96"/>
  <c r="L10" i="89"/>
  <c r="L10" i="96"/>
  <c r="AH28" i="89"/>
  <c r="AH28" i="96"/>
  <c r="BY37" i="60"/>
  <c r="S28" i="89"/>
  <c r="S28" i="96"/>
  <c r="BT37" i="60"/>
  <c r="D28" i="89"/>
  <c r="D28" i="96"/>
  <c r="BO37" i="60"/>
  <c r="BM37" i="60"/>
  <c r="AJ15" i="89"/>
  <c r="AJ15" i="96"/>
  <c r="AL15" i="96" s="1"/>
  <c r="I17" i="89"/>
  <c r="I17" i="96"/>
  <c r="O27" i="89"/>
  <c r="O27" i="96"/>
  <c r="Q27" i="96" s="1"/>
  <c r="X27" i="89"/>
  <c r="X27" i="96"/>
  <c r="Z27" i="96" s="1"/>
  <c r="AD29" i="89"/>
  <c r="AD29" i="96"/>
  <c r="AA22" i="89"/>
  <c r="AA22" i="96"/>
  <c r="AC22" i="96" s="1"/>
  <c r="AJ24" i="89"/>
  <c r="AJ24" i="96"/>
  <c r="AD20" i="89"/>
  <c r="AD20" i="96"/>
  <c r="AF20" i="96" s="1"/>
  <c r="O23" i="89"/>
  <c r="O23" i="96"/>
  <c r="X23" i="89"/>
  <c r="X23" i="96"/>
  <c r="AK14" i="89"/>
  <c r="AK14" i="96"/>
  <c r="BZ23" i="60"/>
  <c r="V14" i="89"/>
  <c r="V14" i="96"/>
  <c r="BU23" i="60"/>
  <c r="AA26" i="89"/>
  <c r="AA26" i="96"/>
  <c r="AC26" i="96" s="1"/>
  <c r="I21" i="89"/>
  <c r="I21" i="96"/>
  <c r="AA9" i="89"/>
  <c r="AA9" i="96"/>
  <c r="Y7" i="89"/>
  <c r="Y7" i="96"/>
  <c r="BV16" i="60"/>
  <c r="AE7" i="89"/>
  <c r="AE7" i="96"/>
  <c r="BX16" i="60"/>
  <c r="P7" i="89"/>
  <c r="P7" i="96"/>
  <c r="BS16" i="60"/>
  <c r="L15" i="89"/>
  <c r="L15" i="96"/>
  <c r="U29" i="89"/>
  <c r="U29" i="96"/>
  <c r="U17" i="89"/>
  <c r="U17" i="96"/>
  <c r="AA27" i="89"/>
  <c r="AA27" i="96"/>
  <c r="AC27" i="96" s="1"/>
  <c r="R8" i="89"/>
  <c r="R8" i="96"/>
  <c r="BY15" i="60"/>
  <c r="AH6" i="89"/>
  <c r="AH6" i="96"/>
  <c r="BT15" i="60"/>
  <c r="S6" i="89"/>
  <c r="S6" i="96"/>
  <c r="BO15" i="60"/>
  <c r="D6" i="89"/>
  <c r="D6" i="96"/>
  <c r="O25" i="89"/>
  <c r="O25" i="96"/>
  <c r="L25" i="89"/>
  <c r="L25" i="96"/>
  <c r="C27" i="89"/>
  <c r="C27" i="96"/>
  <c r="I19" i="89"/>
  <c r="I19" i="96"/>
  <c r="I24" i="89"/>
  <c r="I24" i="96"/>
  <c r="X18" i="89"/>
  <c r="X18" i="96"/>
  <c r="I12" i="89"/>
  <c r="I12" i="96"/>
  <c r="AA20" i="89"/>
  <c r="AA20" i="96"/>
  <c r="AC20" i="96" s="1"/>
  <c r="L20" i="89"/>
  <c r="L20" i="96"/>
  <c r="I23" i="89"/>
  <c r="I23" i="96"/>
  <c r="AJ26" i="89"/>
  <c r="AJ26" i="96"/>
  <c r="AL26" i="96" s="1"/>
  <c r="X16" i="89"/>
  <c r="X16" i="96"/>
  <c r="U8" i="89"/>
  <c r="U8" i="96"/>
  <c r="C15" i="89"/>
  <c r="C15" i="96"/>
  <c r="AG15" i="89"/>
  <c r="AG15" i="96"/>
  <c r="AI15" i="96" s="1"/>
  <c r="C25" i="89"/>
  <c r="C25" i="96"/>
  <c r="AG25" i="89"/>
  <c r="AG25" i="96"/>
  <c r="AK5" i="89"/>
  <c r="AK5" i="96"/>
  <c r="T27" i="96"/>
  <c r="BM21" i="60"/>
  <c r="AL27" i="96"/>
  <c r="BM27" i="60"/>
  <c r="BM17" i="60"/>
  <c r="BM19" i="60"/>
  <c r="BM15" i="60"/>
  <c r="BM18" i="60"/>
  <c r="BM28" i="60"/>
  <c r="BM30" i="60"/>
  <c r="BM25" i="60"/>
  <c r="BM26" i="60"/>
  <c r="BM16" i="60"/>
  <c r="BM22" i="60"/>
  <c r="AI27" i="96"/>
  <c r="AG19" i="96" l="1"/>
  <c r="R19" i="96"/>
  <c r="AG29" i="96"/>
  <c r="L12" i="96"/>
  <c r="R29" i="96"/>
  <c r="X22" i="96"/>
  <c r="Z22" i="96" s="1"/>
  <c r="AJ22" i="96"/>
  <c r="AL22" i="96" s="1"/>
  <c r="L23" i="96"/>
  <c r="AJ29" i="89"/>
  <c r="V20" i="60"/>
  <c r="AY20" i="60" s="1"/>
  <c r="V7" i="60" s="1"/>
  <c r="Z20" i="60"/>
  <c r="BC20" i="60" s="1"/>
  <c r="Z8" i="60" s="1"/>
  <c r="AD20" i="60"/>
  <c r="BG20" i="60" s="1"/>
  <c r="AD6" i="60" s="1"/>
  <c r="AA20" i="60"/>
  <c r="BD20" i="60" s="1"/>
  <c r="AA6" i="60" s="1"/>
  <c r="AE20" i="60"/>
  <c r="BH20" i="60" s="1"/>
  <c r="AE6" i="60" s="1"/>
  <c r="X20" i="60"/>
  <c r="BA20" i="60" s="1"/>
  <c r="X9" i="60" s="1"/>
  <c r="AB20" i="60"/>
  <c r="BE20" i="60" s="1"/>
  <c r="AB6" i="60" s="1"/>
  <c r="AF20" i="60"/>
  <c r="BI20" i="60" s="1"/>
  <c r="BY20" i="60" s="1"/>
  <c r="AC20" i="60"/>
  <c r="BF20" i="60" s="1"/>
  <c r="AC8" i="60" s="1"/>
  <c r="AG20" i="60"/>
  <c r="BJ20" i="60" s="1"/>
  <c r="AG6" i="60" s="1"/>
  <c r="Y20" i="60"/>
  <c r="BB20" i="60" s="1"/>
  <c r="Y7" i="60" s="1"/>
  <c r="C6" i="89"/>
  <c r="C6" i="96"/>
  <c r="AH11" i="89"/>
  <c r="AH11" i="96"/>
  <c r="S11" i="89"/>
  <c r="S11" i="96"/>
  <c r="BT20" i="60"/>
  <c r="AD6" i="89"/>
  <c r="AD6" i="96"/>
  <c r="AF6" i="96" s="1"/>
  <c r="AA7" i="89"/>
  <c r="AA7" i="96"/>
  <c r="AJ7" i="89"/>
  <c r="AJ7" i="96"/>
  <c r="AL7" i="96" s="1"/>
  <c r="AA6" i="89"/>
  <c r="AA6" i="96"/>
  <c r="X6" i="89"/>
  <c r="X6" i="96"/>
  <c r="U7" i="89"/>
  <c r="U7" i="96"/>
  <c r="W7" i="96" s="1"/>
  <c r="AA28" i="89"/>
  <c r="AA28" i="96"/>
  <c r="AC28" i="96" s="1"/>
  <c r="AE8" i="60"/>
  <c r="AF9" i="60"/>
  <c r="AA14" i="89"/>
  <c r="AA14" i="96"/>
  <c r="AC14" i="96" s="1"/>
  <c r="X14" i="89"/>
  <c r="X14" i="96"/>
  <c r="Z14" i="96" s="1"/>
  <c r="U28" i="89"/>
  <c r="U28" i="96"/>
  <c r="W28" i="96" s="1"/>
  <c r="X7" i="89"/>
  <c r="X7" i="96"/>
  <c r="Z7" i="96" s="1"/>
  <c r="U14" i="89"/>
  <c r="U14" i="96"/>
  <c r="W14" i="96" s="1"/>
  <c r="BU20" i="60"/>
  <c r="V11" i="89"/>
  <c r="V11" i="96"/>
  <c r="O6" i="89"/>
  <c r="O6" i="96"/>
  <c r="L6" i="89"/>
  <c r="L6" i="96"/>
  <c r="AG14" i="89"/>
  <c r="AG14" i="96"/>
  <c r="AI14" i="96" s="1"/>
  <c r="O28" i="89"/>
  <c r="O28" i="96"/>
  <c r="Q28" i="96" s="1"/>
  <c r="AA8" i="60"/>
  <c r="AB7" i="60"/>
  <c r="L7" i="89"/>
  <c r="L7" i="96"/>
  <c r="I28" i="89"/>
  <c r="I28" i="96"/>
  <c r="AE9" i="60"/>
  <c r="AF8" i="60"/>
  <c r="U6" i="89"/>
  <c r="U6" i="96"/>
  <c r="W6" i="96" s="1"/>
  <c r="C7" i="89"/>
  <c r="C7" i="96"/>
  <c r="AG7" i="89"/>
  <c r="AG7" i="96"/>
  <c r="AI7" i="96" s="1"/>
  <c r="X28" i="89"/>
  <c r="X28" i="96"/>
  <c r="Z28" i="96" s="1"/>
  <c r="Z7" i="60"/>
  <c r="C28" i="89"/>
  <c r="C28" i="96"/>
  <c r="AG6" i="89"/>
  <c r="AG6" i="96"/>
  <c r="AI6" i="96" s="1"/>
  <c r="AD7" i="89"/>
  <c r="AD7" i="96"/>
  <c r="AF7" i="96" s="1"/>
  <c r="AG28" i="89"/>
  <c r="AG28" i="96"/>
  <c r="AI28" i="96" s="1"/>
  <c r="Y9" i="60"/>
  <c r="R14" i="89"/>
  <c r="R14" i="96"/>
  <c r="T14" i="96" s="1"/>
  <c r="AJ28" i="96"/>
  <c r="AL28" i="96" s="1"/>
  <c r="AJ28" i="89"/>
  <c r="AA7" i="60"/>
  <c r="AB8" i="60"/>
  <c r="AD14" i="89"/>
  <c r="AD14" i="96"/>
  <c r="AF14" i="96" s="1"/>
  <c r="L28" i="89"/>
  <c r="L28" i="96"/>
  <c r="AF6" i="60"/>
  <c r="AJ6" i="89"/>
  <c r="AJ6" i="96"/>
  <c r="AL6" i="96" s="1"/>
  <c r="R7" i="89"/>
  <c r="R7" i="96"/>
  <c r="T7" i="96" s="1"/>
  <c r="V8" i="60"/>
  <c r="AJ14" i="89"/>
  <c r="AJ14" i="96"/>
  <c r="AL14" i="96" s="1"/>
  <c r="R6" i="89"/>
  <c r="R6" i="96"/>
  <c r="T6" i="96" s="1"/>
  <c r="O7" i="89"/>
  <c r="O7" i="96"/>
  <c r="Q7" i="96" s="1"/>
  <c r="R28" i="89"/>
  <c r="R28" i="96"/>
  <c r="T28" i="96" s="1"/>
  <c r="AE11" i="89"/>
  <c r="AE11" i="96"/>
  <c r="BX20" i="60"/>
  <c r="BS20" i="60"/>
  <c r="I7" i="89"/>
  <c r="I7" i="96"/>
  <c r="C14" i="89"/>
  <c r="C14" i="96"/>
  <c r="AA9" i="60"/>
  <c r="AB9" i="60"/>
  <c r="I6" i="89"/>
  <c r="I6" i="96"/>
  <c r="O14" i="89"/>
  <c r="O14" i="96"/>
  <c r="Q14" i="96" s="1"/>
  <c r="L14" i="89"/>
  <c r="L14" i="96"/>
  <c r="AE7" i="60"/>
  <c r="AF7" i="60"/>
  <c r="I14" i="89"/>
  <c r="I14" i="96"/>
  <c r="V6" i="60"/>
  <c r="AC12" i="96"/>
  <c r="K28" i="96"/>
  <c r="W16" i="96"/>
  <c r="AL19" i="96"/>
  <c r="AL23" i="96"/>
  <c r="Z12" i="96"/>
  <c r="Z18" i="96"/>
  <c r="AC23" i="96"/>
  <c r="T13" i="96"/>
  <c r="W13" i="96"/>
  <c r="W29" i="96"/>
  <c r="W17" i="96"/>
  <c r="T21" i="96"/>
  <c r="AI19" i="96"/>
  <c r="T10" i="96"/>
  <c r="T18" i="96"/>
  <c r="AI23" i="96"/>
  <c r="Z24" i="96"/>
  <c r="Z8" i="96"/>
  <c r="Q12" i="96"/>
  <c r="Q13" i="96"/>
  <c r="AF13" i="96"/>
  <c r="AF29" i="96"/>
  <c r="AF16" i="96"/>
  <c r="AF21" i="96"/>
  <c r="Q23" i="96"/>
  <c r="T12" i="96"/>
  <c r="AC16" i="96"/>
  <c r="W24" i="96"/>
  <c r="Z13" i="96"/>
  <c r="Z17" i="96"/>
  <c r="AC8" i="96"/>
  <c r="AF12" i="96"/>
  <c r="AI26" i="96"/>
  <c r="AI17" i="96"/>
  <c r="AI18" i="96"/>
  <c r="AC18" i="96"/>
  <c r="N29" i="96"/>
  <c r="N28" i="96"/>
  <c r="Q10" i="96"/>
  <c r="AC7" i="96"/>
  <c r="AC6" i="96"/>
  <c r="Z23" i="96"/>
  <c r="AC29" i="96"/>
  <c r="Z16" i="96"/>
  <c r="AC9" i="96"/>
  <c r="AL9" i="96"/>
  <c r="AL29" i="96"/>
  <c r="AL24" i="96"/>
  <c r="AL21" i="96"/>
  <c r="W19" i="96"/>
  <c r="W9" i="96"/>
  <c r="AL10" i="96"/>
  <c r="AL8" i="96"/>
  <c r="W18" i="96"/>
  <c r="W23" i="96"/>
  <c r="T29" i="96"/>
  <c r="T17" i="96"/>
  <c r="AI10" i="96"/>
  <c r="W8" i="96"/>
  <c r="AL12" i="96"/>
  <c r="AI21" i="96"/>
  <c r="Z9" i="96"/>
  <c r="Q26" i="96"/>
  <c r="Q29" i="96"/>
  <c r="AF17" i="96"/>
  <c r="Q16" i="96"/>
  <c r="Q24" i="96"/>
  <c r="AF24" i="96"/>
  <c r="Q21" i="96"/>
  <c r="Q19" i="96"/>
  <c r="AF19" i="96"/>
  <c r="AF28" i="96"/>
  <c r="AF10" i="96"/>
  <c r="AF8" i="96"/>
  <c r="AF18" i="96"/>
  <c r="AF23" i="96"/>
  <c r="AC17" i="96"/>
  <c r="AI13" i="96"/>
  <c r="Z10" i="96"/>
  <c r="K29" i="96"/>
  <c r="T26" i="96"/>
  <c r="T9" i="96"/>
  <c r="W25" i="96"/>
  <c r="AI12" i="96"/>
  <c r="AC13" i="96"/>
  <c r="AC21" i="96"/>
  <c r="AL18" i="96"/>
  <c r="AL25" i="96"/>
  <c r="AL13" i="96"/>
  <c r="AL17" i="96"/>
  <c r="AL16" i="96"/>
  <c r="AI16" i="96"/>
  <c r="AI24" i="96"/>
  <c r="W10" i="96"/>
  <c r="AC24" i="96"/>
  <c r="Z6" i="96"/>
  <c r="AC10" i="96"/>
  <c r="AC25" i="96"/>
  <c r="AF26" i="96"/>
  <c r="T16" i="96"/>
  <c r="T24" i="96"/>
  <c r="W21" i="96"/>
  <c r="T19" i="96"/>
  <c r="AI9" i="96"/>
  <c r="T8" i="96"/>
  <c r="T23" i="96"/>
  <c r="T25" i="96"/>
  <c r="W12" i="96"/>
  <c r="Z21" i="96"/>
  <c r="Q17" i="96"/>
  <c r="Q9" i="96"/>
  <c r="AF9" i="96"/>
  <c r="Q6" i="96"/>
  <c r="Q8" i="96"/>
  <c r="Q18" i="96"/>
  <c r="Q25" i="96"/>
  <c r="AF25" i="96"/>
  <c r="AC19" i="96"/>
  <c r="AI8" i="96"/>
  <c r="AI25" i="96"/>
  <c r="Z29" i="96"/>
  <c r="AI29" i="96"/>
  <c r="Z19" i="96"/>
  <c r="Z25" i="96"/>
  <c r="BM20" i="60"/>
  <c r="BJ114" i="60"/>
  <c r="AB11" i="89" l="1"/>
  <c r="P11" i="96"/>
  <c r="AB11" i="96"/>
  <c r="P11" i="89"/>
  <c r="AD9" i="60"/>
  <c r="M11" i="96"/>
  <c r="Z6" i="60"/>
  <c r="Y8" i="60"/>
  <c r="AD8" i="60"/>
  <c r="BW20" i="60"/>
  <c r="Z9" i="60"/>
  <c r="AD7" i="60"/>
  <c r="J11" i="96"/>
  <c r="J11" i="89"/>
  <c r="BQ20" i="60"/>
  <c r="BR20" i="60"/>
  <c r="L11" i="89" s="1"/>
  <c r="AC6" i="60"/>
  <c r="M11" i="89"/>
  <c r="BO20" i="60"/>
  <c r="C11" i="89" s="1"/>
  <c r="D11" i="96"/>
  <c r="D11" i="89"/>
  <c r="V9" i="60"/>
  <c r="AG9" i="60"/>
  <c r="AG8" i="60"/>
  <c r="AG7" i="60"/>
  <c r="AC9" i="60"/>
  <c r="BV20" i="60"/>
  <c r="X11" i="89" s="1"/>
  <c r="AC7" i="60"/>
  <c r="Y11" i="96"/>
  <c r="Y11" i="89"/>
  <c r="BZ20" i="60"/>
  <c r="AJ11" i="89" s="1"/>
  <c r="AK11" i="96"/>
  <c r="AL108" i="96" s="1"/>
  <c r="AK11" i="89"/>
  <c r="AL106" i="89" s="1"/>
  <c r="K28" i="63" s="1"/>
  <c r="Y6" i="60"/>
  <c r="X8" i="60"/>
  <c r="X6" i="60"/>
  <c r="X7" i="60"/>
  <c r="O11" i="89"/>
  <c r="O11" i="96"/>
  <c r="AA11" i="89"/>
  <c r="AA11" i="96"/>
  <c r="AC11" i="96" s="1"/>
  <c r="L11" i="96"/>
  <c r="I11" i="89"/>
  <c r="I11" i="96"/>
  <c r="R11" i="89"/>
  <c r="R11" i="96"/>
  <c r="T11" i="96" s="1"/>
  <c r="AD11" i="89"/>
  <c r="AD11" i="96"/>
  <c r="AF11" i="96" s="1"/>
  <c r="U11" i="89"/>
  <c r="U11" i="96"/>
  <c r="W11" i="96" s="1"/>
  <c r="C11" i="96"/>
  <c r="AG11" i="96"/>
  <c r="AI11" i="96" s="1"/>
  <c r="AG11" i="89"/>
  <c r="C1" i="89"/>
  <c r="AJ11" i="96" l="1"/>
  <c r="AL11" i="96" s="1"/>
  <c r="X11" i="96"/>
  <c r="Z11" i="96" s="1"/>
  <c r="AL108" i="89"/>
  <c r="K30" i="63" s="1"/>
  <c r="AL105" i="89"/>
  <c r="K27" i="63" s="1"/>
  <c r="AL107" i="89"/>
  <c r="K29" i="63" s="1"/>
  <c r="Q11" i="96"/>
  <c r="N21" i="96"/>
  <c r="N13" i="96"/>
  <c r="K17" i="96"/>
  <c r="K20" i="96"/>
  <c r="N24" i="96"/>
  <c r="N20" i="96"/>
  <c r="N16" i="96"/>
  <c r="N12" i="96"/>
  <c r="K11" i="96"/>
  <c r="K19" i="96"/>
  <c r="K26" i="96"/>
  <c r="K22" i="96"/>
  <c r="N25" i="96"/>
  <c r="N27" i="96"/>
  <c r="N19" i="96"/>
  <c r="N15" i="96"/>
  <c r="N11" i="96"/>
  <c r="K14" i="96"/>
  <c r="K21" i="96"/>
  <c r="K16" i="96"/>
  <c r="K24" i="96"/>
  <c r="N17" i="96"/>
  <c r="K13" i="96"/>
  <c r="K25" i="96"/>
  <c r="N23" i="96"/>
  <c r="N26" i="96"/>
  <c r="N22" i="96"/>
  <c r="N18" i="96"/>
  <c r="N14" i="96"/>
  <c r="K12" i="96"/>
  <c r="K15" i="96"/>
  <c r="K23" i="96"/>
  <c r="K18" i="96"/>
  <c r="K27" i="96"/>
  <c r="E13" i="96" l="1"/>
  <c r="E29" i="96"/>
  <c r="E24" i="96"/>
  <c r="E15" i="96"/>
  <c r="E18" i="96"/>
  <c r="N8" i="96"/>
  <c r="E20" i="96"/>
  <c r="E14" i="96"/>
  <c r="K6" i="96"/>
  <c r="E12" i="96"/>
  <c r="E19" i="96"/>
  <c r="E25" i="96"/>
  <c r="E11" i="96"/>
  <c r="E17" i="96"/>
  <c r="E28" i="96"/>
  <c r="E22" i="96"/>
  <c r="N6" i="96"/>
  <c r="K8" i="96"/>
  <c r="E21" i="96"/>
  <c r="E16" i="96"/>
  <c r="E27" i="96"/>
  <c r="E23" i="96"/>
  <c r="E26" i="96"/>
  <c r="N10" i="96" l="1"/>
  <c r="K10" i="96"/>
  <c r="K9" i="96"/>
  <c r="N7" i="96"/>
  <c r="N9" i="96"/>
  <c r="K7" i="96"/>
  <c r="AJ5" i="89"/>
  <c r="AL3" i="89" s="1"/>
  <c r="AJ5" i="96"/>
  <c r="E10" i="96" l="1"/>
  <c r="E8" i="96"/>
  <c r="E7" i="96"/>
  <c r="E9" i="96"/>
  <c r="AL5" i="96"/>
  <c r="AL107" i="96" s="1"/>
  <c r="AL105" i="96" l="1"/>
  <c r="AL106" i="96"/>
  <c r="AL3" i="96"/>
  <c r="E6" i="96"/>
  <c r="AE5" i="89" l="1"/>
  <c r="AE5" i="96"/>
  <c r="S5" i="96" l="1"/>
  <c r="S5" i="89"/>
  <c r="M5" i="96"/>
  <c r="M5" i="89"/>
  <c r="AB5" i="96"/>
  <c r="AB5" i="89"/>
  <c r="D8" i="63"/>
  <c r="D24" i="63"/>
  <c r="I16" i="63"/>
  <c r="D9" i="63"/>
  <c r="D25" i="63"/>
  <c r="I17" i="63"/>
  <c r="D10" i="63"/>
  <c r="D26" i="63"/>
  <c r="I18" i="63"/>
  <c r="D20" i="63"/>
  <c r="I12" i="63"/>
  <c r="I28" i="63"/>
  <c r="D21" i="63"/>
  <c r="I13" i="63"/>
  <c r="I29" i="63"/>
  <c r="D22" i="63"/>
  <c r="I14" i="63"/>
  <c r="I30" i="63"/>
  <c r="I20" i="63"/>
  <c r="D29" i="63"/>
  <c r="I22" i="63"/>
  <c r="D16" i="63"/>
  <c r="I24" i="63"/>
  <c r="I9" i="63"/>
  <c r="D18" i="63"/>
  <c r="I26" i="63"/>
  <c r="D28" i="63"/>
  <c r="I21" i="63"/>
  <c r="D30" i="63"/>
  <c r="I8" i="63"/>
  <c r="D17" i="63"/>
  <c r="I25" i="63"/>
  <c r="I10" i="63"/>
  <c r="D5" i="96"/>
  <c r="BM14" i="60"/>
  <c r="D5" i="89"/>
  <c r="AD5" i="89"/>
  <c r="AF3" i="89" s="1"/>
  <c r="AD5" i="96"/>
  <c r="V5" i="96"/>
  <c r="V5" i="89"/>
  <c r="P5" i="96"/>
  <c r="P5" i="89"/>
  <c r="AF108" i="96"/>
  <c r="J5" i="89"/>
  <c r="J5" i="96"/>
  <c r="Y5" i="96"/>
  <c r="Y5" i="89"/>
  <c r="AH5" i="89"/>
  <c r="AH5" i="96"/>
  <c r="AF106" i="89"/>
  <c r="K20" i="63" s="1"/>
  <c r="AF107" i="89"/>
  <c r="K21" i="63" s="1"/>
  <c r="AF105" i="89"/>
  <c r="K19" i="63" s="1"/>
  <c r="AF108" i="89"/>
  <c r="K22" i="63" s="1"/>
  <c r="E42" i="71" l="1"/>
  <c r="G42" i="71" s="1"/>
  <c r="D42" i="71"/>
  <c r="D39" i="71"/>
  <c r="D40" i="71"/>
  <c r="I15" i="63"/>
  <c r="AD10" i="60"/>
  <c r="AC107" i="89"/>
  <c r="K17" i="63" s="1"/>
  <c r="E33" i="71" s="1"/>
  <c r="AC108" i="89"/>
  <c r="K18" i="63" s="1"/>
  <c r="E34" i="71" s="1"/>
  <c r="AC105" i="89"/>
  <c r="K15" i="63" s="1"/>
  <c r="AC106" i="89"/>
  <c r="K16" i="63" s="1"/>
  <c r="N108" i="96"/>
  <c r="AG5" i="89"/>
  <c r="AI3" i="89" s="1"/>
  <c r="AG5" i="96"/>
  <c r="I5" i="89"/>
  <c r="K3" i="89" s="1"/>
  <c r="I5" i="96"/>
  <c r="Q108" i="96"/>
  <c r="AF5" i="96"/>
  <c r="AF107" i="96" s="1"/>
  <c r="I27" i="63"/>
  <c r="AG10" i="60"/>
  <c r="I23" i="63"/>
  <c r="AF10" i="60"/>
  <c r="D16" i="71"/>
  <c r="I7" i="63"/>
  <c r="AB10" i="60"/>
  <c r="H7" i="97" s="1"/>
  <c r="D23" i="63"/>
  <c r="Z10" i="60"/>
  <c r="F7" i="97" s="1"/>
  <c r="D33" i="71"/>
  <c r="AC108" i="96"/>
  <c r="R5" i="96"/>
  <c r="R5" i="89"/>
  <c r="T3" i="89" s="1"/>
  <c r="W108" i="96"/>
  <c r="E107" i="89"/>
  <c r="F9" i="63" s="1"/>
  <c r="E9" i="71" s="1"/>
  <c r="E105" i="89"/>
  <c r="E108" i="89"/>
  <c r="F10" i="63" s="1"/>
  <c r="E10" i="71" s="1"/>
  <c r="E106" i="89"/>
  <c r="F8" i="63" s="1"/>
  <c r="D19" i="71"/>
  <c r="D10" i="71"/>
  <c r="E108" i="96"/>
  <c r="D15" i="71"/>
  <c r="D15" i="63"/>
  <c r="X10" i="60"/>
  <c r="D7" i="97" s="1"/>
  <c r="D27" i="71"/>
  <c r="E37" i="71"/>
  <c r="D37" i="71"/>
  <c r="E43" i="71"/>
  <c r="D43" i="71"/>
  <c r="D30" i="71"/>
  <c r="D34" i="71"/>
  <c r="D21" i="71"/>
  <c r="L5" i="89"/>
  <c r="N3" i="89" s="1"/>
  <c r="L5" i="96"/>
  <c r="T105" i="89"/>
  <c r="T108" i="89"/>
  <c r="F30" i="63" s="1"/>
  <c r="E25" i="71" s="1"/>
  <c r="T106" i="89"/>
  <c r="F28" i="63" s="1"/>
  <c r="T107" i="89"/>
  <c r="F29" i="63" s="1"/>
  <c r="E24" i="71" s="1"/>
  <c r="AI106" i="89"/>
  <c r="K24" i="63" s="1"/>
  <c r="AI107" i="89"/>
  <c r="K25" i="63" s="1"/>
  <c r="E39" i="71" s="1"/>
  <c r="AI105" i="89"/>
  <c r="K23" i="63" s="1"/>
  <c r="AI108" i="89"/>
  <c r="K26" i="63" s="1"/>
  <c r="E40" i="71" s="1"/>
  <c r="Z108" i="96"/>
  <c r="Q108" i="89"/>
  <c r="F26" i="63" s="1"/>
  <c r="E22" i="71" s="1"/>
  <c r="Q105" i="89"/>
  <c r="Q106" i="89"/>
  <c r="F24" i="63" s="1"/>
  <c r="Q107" i="89"/>
  <c r="F25" i="63" s="1"/>
  <c r="E21" i="71" s="1"/>
  <c r="E36" i="71"/>
  <c r="D36" i="71"/>
  <c r="D24" i="71"/>
  <c r="D27" i="63"/>
  <c r="AA10" i="60"/>
  <c r="G7" i="97" s="1"/>
  <c r="X5" i="96"/>
  <c r="X5" i="89"/>
  <c r="Z3" i="89" s="1"/>
  <c r="K108" i="96"/>
  <c r="U5" i="96"/>
  <c r="U5" i="89"/>
  <c r="W3" i="89" s="1"/>
  <c r="AI108" i="96"/>
  <c r="Z106" i="89"/>
  <c r="K12" i="63" s="1"/>
  <c r="Z107" i="89"/>
  <c r="K13" i="63" s="1"/>
  <c r="E30" i="71" s="1"/>
  <c r="Z105" i="89"/>
  <c r="K11" i="63" s="1"/>
  <c r="Z108" i="89"/>
  <c r="K14" i="63" s="1"/>
  <c r="E31" i="71" s="1"/>
  <c r="K106" i="89"/>
  <c r="F16" i="63" s="1"/>
  <c r="K107" i="89"/>
  <c r="F17" i="63" s="1"/>
  <c r="E15" i="71" s="1"/>
  <c r="K108" i="89"/>
  <c r="F18" i="63" s="1"/>
  <c r="E16" i="71" s="1"/>
  <c r="K105" i="89"/>
  <c r="O5" i="96"/>
  <c r="O5" i="89"/>
  <c r="Q3" i="89" s="1"/>
  <c r="W107" i="89"/>
  <c r="K9" i="63" s="1"/>
  <c r="E27" i="71" s="1"/>
  <c r="W108" i="89"/>
  <c r="K10" i="63" s="1"/>
  <c r="E28" i="71" s="1"/>
  <c r="W106" i="89"/>
  <c r="K8" i="63" s="1"/>
  <c r="W105" i="89"/>
  <c r="C5" i="89"/>
  <c r="E3" i="89" s="1"/>
  <c r="C5" i="96"/>
  <c r="D28" i="71"/>
  <c r="D19" i="63"/>
  <c r="Y10" i="60"/>
  <c r="E7" i="97" s="1"/>
  <c r="D25" i="71"/>
  <c r="I11" i="63"/>
  <c r="AC10" i="60"/>
  <c r="D7" i="63"/>
  <c r="V10" i="60"/>
  <c r="B7" i="97" s="1"/>
  <c r="D31" i="71"/>
  <c r="D18" i="71"/>
  <c r="I19" i="63"/>
  <c r="AE10" i="60"/>
  <c r="D22" i="71"/>
  <c r="D9" i="71"/>
  <c r="AA5" i="96"/>
  <c r="AA5" i="89"/>
  <c r="AC3" i="89" s="1"/>
  <c r="N107" i="89"/>
  <c r="F21" i="63" s="1"/>
  <c r="E18" i="71" s="1"/>
  <c r="N108" i="89"/>
  <c r="F22" i="63" s="1"/>
  <c r="E19" i="71" s="1"/>
  <c r="N106" i="89"/>
  <c r="F20" i="63" s="1"/>
  <c r="N105" i="89"/>
  <c r="T108" i="96"/>
  <c r="AF105" i="96" l="1"/>
  <c r="AF106" i="96"/>
  <c r="J42" i="71"/>
  <c r="AF3" i="96"/>
  <c r="G9" i="71"/>
  <c r="J9" i="71"/>
  <c r="G25" i="71"/>
  <c r="I25" i="71" s="1"/>
  <c r="J25" i="71"/>
  <c r="Q5" i="96"/>
  <c r="Q107" i="96" s="1"/>
  <c r="F27" i="63"/>
  <c r="E23" i="71" s="1"/>
  <c r="R2" i="105" s="1"/>
  <c r="D23" i="71"/>
  <c r="J36" i="71"/>
  <c r="G36" i="71"/>
  <c r="I36" i="71" s="1"/>
  <c r="N5" i="96"/>
  <c r="N107" i="96" s="1"/>
  <c r="G19" i="71"/>
  <c r="I19" i="71" s="1"/>
  <c r="J19" i="71"/>
  <c r="D20" i="71"/>
  <c r="F23" i="63"/>
  <c r="E20" i="71" s="1"/>
  <c r="Q2" i="105" s="1"/>
  <c r="G16" i="71"/>
  <c r="I16" i="71" s="1"/>
  <c r="J16" i="71"/>
  <c r="E38" i="71"/>
  <c r="W2" i="105" s="1"/>
  <c r="D38" i="71"/>
  <c r="K5" i="96"/>
  <c r="K107" i="96" s="1"/>
  <c r="AC5" i="96"/>
  <c r="AC107" i="96" s="1"/>
  <c r="G22" i="71"/>
  <c r="I22" i="71" s="1"/>
  <c r="J22" i="71"/>
  <c r="G18" i="71"/>
  <c r="I18" i="71" s="1"/>
  <c r="J18" i="71"/>
  <c r="D8" i="71"/>
  <c r="A2" i="105" s="1"/>
  <c r="F7" i="63"/>
  <c r="E8" i="71" s="1"/>
  <c r="M2" i="105" s="1"/>
  <c r="D29" i="71"/>
  <c r="E29" i="71"/>
  <c r="T2" i="105" s="1"/>
  <c r="F19" i="63"/>
  <c r="E17" i="71" s="1"/>
  <c r="P2" i="105" s="1"/>
  <c r="D17" i="71"/>
  <c r="J40" i="71"/>
  <c r="G40" i="71"/>
  <c r="I40" i="71" s="1"/>
  <c r="E35" i="71"/>
  <c r="V2" i="105" s="1"/>
  <c r="D35" i="71"/>
  <c r="J31" i="71"/>
  <c r="G31" i="71"/>
  <c r="I31" i="71" s="1"/>
  <c r="J28" i="71"/>
  <c r="G28" i="71"/>
  <c r="I28" i="71" s="1"/>
  <c r="W5" i="96"/>
  <c r="W107" i="96" s="1"/>
  <c r="G34" i="71"/>
  <c r="I34" i="71" s="1"/>
  <c r="J34" i="71"/>
  <c r="G43" i="71"/>
  <c r="I43" i="71" s="1"/>
  <c r="J43" i="71"/>
  <c r="J27" i="71"/>
  <c r="G27" i="71"/>
  <c r="I27" i="71" s="1"/>
  <c r="G15" i="71"/>
  <c r="I15" i="71" s="1"/>
  <c r="J15" i="71"/>
  <c r="G10" i="71"/>
  <c r="I10" i="71" s="1"/>
  <c r="J10" i="71"/>
  <c r="T5" i="96"/>
  <c r="T107" i="96" s="1"/>
  <c r="J33" i="71"/>
  <c r="G33" i="71"/>
  <c r="I33" i="71" s="1"/>
  <c r="J30" i="71"/>
  <c r="G30" i="71"/>
  <c r="I30" i="71" s="1"/>
  <c r="J37" i="71"/>
  <c r="G37" i="71"/>
  <c r="I37" i="71" s="1"/>
  <c r="F15" i="63"/>
  <c r="E14" i="71" s="1"/>
  <c r="O2" i="105" s="1"/>
  <c r="D14" i="71"/>
  <c r="E5" i="96"/>
  <c r="E107" i="96" s="1"/>
  <c r="Z5" i="96"/>
  <c r="Z107" i="96" s="1"/>
  <c r="J24" i="71"/>
  <c r="G24" i="71"/>
  <c r="I24" i="71" s="1"/>
  <c r="G21" i="71"/>
  <c r="I21" i="71" s="1"/>
  <c r="J21" i="71"/>
  <c r="I42" i="71"/>
  <c r="K7" i="63"/>
  <c r="E26" i="71" s="1"/>
  <c r="S2" i="105" s="1"/>
  <c r="D26" i="71"/>
  <c r="D41" i="71"/>
  <c r="E41" i="71"/>
  <c r="X2" i="105" s="1"/>
  <c r="AI5" i="96"/>
  <c r="AI107" i="96" s="1"/>
  <c r="D32" i="71"/>
  <c r="E32" i="71"/>
  <c r="U2" i="105" s="1"/>
  <c r="G39" i="71"/>
  <c r="I39" i="71" s="1"/>
  <c r="J39" i="71"/>
  <c r="E3" i="96" l="1"/>
  <c r="E106" i="96"/>
  <c r="T105" i="96"/>
  <c r="T106" i="96"/>
  <c r="W105" i="96"/>
  <c r="W106" i="96"/>
  <c r="AC105" i="96"/>
  <c r="AC106" i="96"/>
  <c r="N105" i="96"/>
  <c r="N106" i="96"/>
  <c r="Z105" i="96"/>
  <c r="Z106" i="96"/>
  <c r="K105" i="96"/>
  <c r="K106" i="96"/>
  <c r="Q105" i="96"/>
  <c r="Q106" i="96"/>
  <c r="AI105" i="96"/>
  <c r="AI106" i="96"/>
  <c r="G2" i="105"/>
  <c r="H2" i="105"/>
  <c r="L2" i="105"/>
  <c r="C2" i="105"/>
  <c r="I2" i="105"/>
  <c r="D2" i="105"/>
  <c r="K2" i="105"/>
  <c r="J2" i="105"/>
  <c r="E2" i="105"/>
  <c r="F2" i="105"/>
  <c r="K3" i="96"/>
  <c r="AC3" i="96"/>
  <c r="Q3" i="96"/>
  <c r="N3" i="96"/>
  <c r="Z3" i="96"/>
  <c r="T3" i="96"/>
  <c r="J32" i="71"/>
  <c r="G32" i="71"/>
  <c r="I32" i="71" s="1"/>
  <c r="J41" i="71"/>
  <c r="G41" i="71"/>
  <c r="G14" i="71"/>
  <c r="J14" i="71"/>
  <c r="W3" i="96"/>
  <c r="J29" i="71"/>
  <c r="G29" i="71"/>
  <c r="J23" i="71"/>
  <c r="G23" i="71"/>
  <c r="I23" i="71" s="1"/>
  <c r="J26" i="71"/>
  <c r="G26" i="71"/>
  <c r="I26" i="71" s="1"/>
  <c r="G35" i="71"/>
  <c r="J35" i="71"/>
  <c r="G20" i="71"/>
  <c r="J20" i="71"/>
  <c r="G17" i="71"/>
  <c r="J17" i="71"/>
  <c r="AI3" i="96"/>
  <c r="E105" i="96"/>
  <c r="G38" i="71"/>
  <c r="J38" i="71"/>
  <c r="I9" i="71"/>
  <c r="I17" i="71" l="1"/>
  <c r="I35" i="71"/>
  <c r="I38" i="71"/>
  <c r="I20" i="71"/>
  <c r="I29" i="71"/>
  <c r="I14" i="71"/>
  <c r="I41" i="71"/>
  <c r="J8" i="71"/>
  <c r="G8" i="71"/>
  <c r="I8" i="71" l="1"/>
  <c r="W20" i="60"/>
  <c r="AZ20" i="60" s="1"/>
  <c r="W15" i="60"/>
  <c r="AZ15" i="60" s="1"/>
  <c r="W16" i="60"/>
  <c r="AZ16" i="60" s="1"/>
  <c r="W37" i="60"/>
  <c r="AZ37" i="60" s="1"/>
  <c r="G28" i="89" s="1"/>
  <c r="W23" i="60"/>
  <c r="AZ23" i="60" s="1"/>
  <c r="W34" i="60"/>
  <c r="AZ34" i="60" s="1"/>
  <c r="W35" i="60"/>
  <c r="AZ35" i="60" s="1"/>
  <c r="W25" i="60"/>
  <c r="AZ25" i="60" s="1"/>
  <c r="W32" i="60"/>
  <c r="AZ32" i="60" s="1"/>
  <c r="W19" i="60"/>
  <c r="AZ19" i="60" s="1"/>
  <c r="W33" i="60"/>
  <c r="AZ33" i="60" s="1"/>
  <c r="W21" i="60"/>
  <c r="AZ21" i="60"/>
  <c r="BK21" i="60" s="1"/>
  <c r="G12" i="96"/>
  <c r="W38" i="60"/>
  <c r="AZ38" i="60" s="1"/>
  <c r="W27" i="60"/>
  <c r="AZ27" i="60" s="1"/>
  <c r="W18" i="60"/>
  <c r="AZ18" i="60" s="1"/>
  <c r="W28" i="60"/>
  <c r="AZ28" i="60" s="1"/>
  <c r="W29" i="60"/>
  <c r="AZ29" i="60" s="1"/>
  <c r="W22" i="60"/>
  <c r="AZ22" i="60" s="1"/>
  <c r="W24" i="60"/>
  <c r="AZ24" i="60" s="1"/>
  <c r="W26" i="60"/>
  <c r="AZ26" i="60" s="1"/>
  <c r="BP26" i="60" s="1"/>
  <c r="W31" i="60"/>
  <c r="AZ31" i="60" s="1"/>
  <c r="W30" i="60"/>
  <c r="AZ30" i="60" s="1"/>
  <c r="W17" i="60"/>
  <c r="AZ17" i="60" s="1"/>
  <c r="W36" i="60"/>
  <c r="AZ36" i="60" s="1"/>
  <c r="W51" i="60"/>
  <c r="AZ51" i="60" s="1"/>
  <c r="W48" i="60"/>
  <c r="AZ48" i="60" s="1"/>
  <c r="W47" i="60"/>
  <c r="AZ47" i="60" s="1"/>
  <c r="W42" i="60"/>
  <c r="AZ42" i="60" s="1"/>
  <c r="W49" i="60"/>
  <c r="AZ49" i="60" s="1"/>
  <c r="W54" i="60"/>
  <c r="AZ54" i="60" s="1"/>
  <c r="W39" i="60"/>
  <c r="AZ39" i="60" s="1"/>
  <c r="W65" i="60"/>
  <c r="AZ65" i="60" s="1"/>
  <c r="BK65" i="60" s="1"/>
  <c r="W52" i="60"/>
  <c r="AZ52" i="60" s="1"/>
  <c r="BP52" i="60" s="1"/>
  <c r="F43" i="96" s="1"/>
  <c r="H43" i="96" s="1"/>
  <c r="W44" i="60"/>
  <c r="AZ44" i="60" s="1"/>
  <c r="G35" i="96" s="1"/>
  <c r="W41" i="60"/>
  <c r="AZ41" i="60" s="1"/>
  <c r="BP41" i="60" s="1"/>
  <c r="W56" i="60"/>
  <c r="AZ56" i="60" s="1"/>
  <c r="W86" i="60"/>
  <c r="AZ86" i="60" s="1"/>
  <c r="W74" i="60"/>
  <c r="AZ74" i="60" s="1"/>
  <c r="W67" i="60"/>
  <c r="AZ67" i="60" s="1"/>
  <c r="W58" i="60"/>
  <c r="AZ58" i="60" s="1"/>
  <c r="W64" i="60"/>
  <c r="AZ64" i="60" s="1"/>
  <c r="BK64" i="60" s="1"/>
  <c r="W73" i="60"/>
  <c r="AZ73" i="60" s="1"/>
  <c r="W81" i="60"/>
  <c r="AZ81" i="60" s="1"/>
  <c r="G72" i="89" s="1"/>
  <c r="W79" i="60"/>
  <c r="AZ79" i="60" s="1"/>
  <c r="G70" i="96" s="1"/>
  <c r="W57" i="60"/>
  <c r="AZ57" i="60" s="1"/>
  <c r="W46" i="60"/>
  <c r="AZ46" i="60" s="1"/>
  <c r="BP46" i="60" s="1"/>
  <c r="W87" i="60"/>
  <c r="AZ87" i="60" s="1"/>
  <c r="W43" i="60"/>
  <c r="AZ43" i="60" s="1"/>
  <c r="G34" i="89" s="1"/>
  <c r="W55" i="60"/>
  <c r="AZ55" i="60" s="1"/>
  <c r="BK55" i="60" s="1"/>
  <c r="W61" i="60"/>
  <c r="AZ61" i="60" s="1"/>
  <c r="G52" i="89" s="1"/>
  <c r="W80" i="60"/>
  <c r="AZ80" i="60" s="1"/>
  <c r="G71" i="89" s="1"/>
  <c r="W71" i="60"/>
  <c r="AZ71" i="60" s="1"/>
  <c r="BK71" i="60" s="1"/>
  <c r="W76" i="60"/>
  <c r="AZ76" i="60" s="1"/>
  <c r="BK76" i="60" s="1"/>
  <c r="W59" i="60"/>
  <c r="AZ59" i="60" s="1"/>
  <c r="W70" i="60"/>
  <c r="AZ70" i="60" s="1"/>
  <c r="G61" i="96" s="1"/>
  <c r="W69" i="60"/>
  <c r="AZ69" i="60" s="1"/>
  <c r="W60" i="60"/>
  <c r="AZ60" i="60" s="1"/>
  <c r="W84" i="60"/>
  <c r="AZ84" i="60" s="1"/>
  <c r="W82" i="60"/>
  <c r="AZ82" i="60" s="1"/>
  <c r="G73" i="89" s="1"/>
  <c r="W77" i="60"/>
  <c r="AZ77" i="60" s="1"/>
  <c r="G68" i="96" s="1"/>
  <c r="W66" i="60"/>
  <c r="AZ66" i="60" s="1"/>
  <c r="G57" i="89" s="1"/>
  <c r="W50" i="60"/>
  <c r="AZ50" i="60" s="1"/>
  <c r="G41" i="89" s="1"/>
  <c r="W78" i="60"/>
  <c r="AZ78" i="60" s="1"/>
  <c r="BK78" i="60" s="1"/>
  <c r="W68" i="60"/>
  <c r="AZ68" i="60" s="1"/>
  <c r="G59" i="89" s="1"/>
  <c r="W63" i="60"/>
  <c r="AZ63" i="60" s="1"/>
  <c r="G54" i="96" s="1"/>
  <c r="W45" i="60"/>
  <c r="AZ45" i="60" s="1"/>
  <c r="G36" i="89" s="1"/>
  <c r="W72" i="60"/>
  <c r="AZ72" i="60" s="1"/>
  <c r="BK72" i="60" s="1"/>
  <c r="W53" i="60"/>
  <c r="AZ53" i="60" s="1"/>
  <c r="W75" i="60"/>
  <c r="AZ75" i="60" s="1"/>
  <c r="W62" i="60"/>
  <c r="AZ62" i="60" s="1"/>
  <c r="BP62" i="60" s="1"/>
  <c r="W40" i="60"/>
  <c r="AZ40" i="60" s="1"/>
  <c r="W83" i="60"/>
  <c r="AZ83" i="60" s="1"/>
  <c r="W88" i="60"/>
  <c r="AZ88" i="60" s="1"/>
  <c r="BK88" i="60" s="1"/>
  <c r="W85" i="60"/>
  <c r="AZ85" i="60" s="1"/>
  <c r="W90" i="60"/>
  <c r="AZ90" i="60" s="1"/>
  <c r="G81" i="96" s="1"/>
  <c r="W94" i="60"/>
  <c r="AZ94" i="60" s="1"/>
  <c r="W91" i="60"/>
  <c r="AZ91" i="60" s="1"/>
  <c r="W103" i="60"/>
  <c r="AZ103" i="60" s="1"/>
  <c r="W107" i="60"/>
  <c r="AZ107" i="60" s="1"/>
  <c r="BP107" i="60" s="1"/>
  <c r="W100" i="60"/>
  <c r="AZ100" i="60" s="1"/>
  <c r="BP100" i="60" s="1"/>
  <c r="W99" i="60"/>
  <c r="AZ99" i="60" s="1"/>
  <c r="W109" i="60"/>
  <c r="AZ109" i="60" s="1"/>
  <c r="W92" i="60"/>
  <c r="AZ92" i="60" s="1"/>
  <c r="W102" i="60"/>
  <c r="AZ102" i="60" s="1"/>
  <c r="G93" i="89" s="1"/>
  <c r="W98" i="60"/>
  <c r="AZ98" i="60" s="1"/>
  <c r="G89" i="96" s="1"/>
  <c r="W104" i="60"/>
  <c r="AZ104" i="60" s="1"/>
  <c r="G95" i="89" s="1"/>
  <c r="W105" i="60"/>
  <c r="AZ105" i="60" s="1"/>
  <c r="BP105" i="60" s="1"/>
  <c r="W93" i="60"/>
  <c r="AZ93" i="60" s="1"/>
  <c r="BP93" i="60" s="1"/>
  <c r="CA93" i="60" s="1"/>
  <c r="W89" i="60"/>
  <c r="AZ89" i="60" s="1"/>
  <c r="W113" i="60"/>
  <c r="AZ113" i="60" s="1"/>
  <c r="BK113" i="60" s="1"/>
  <c r="W111" i="60"/>
  <c r="AZ111" i="60" s="1"/>
  <c r="W110" i="60"/>
  <c r="AZ110" i="60" s="1"/>
  <c r="W108" i="60"/>
  <c r="AZ108" i="60" s="1"/>
  <c r="G99" i="96" s="1"/>
  <c r="W112" i="60"/>
  <c r="AZ112" i="60" s="1"/>
  <c r="W96" i="60"/>
  <c r="AZ96" i="60" s="1"/>
  <c r="G87" i="96" s="1"/>
  <c r="W95" i="60"/>
  <c r="AZ95" i="60" s="1"/>
  <c r="W101" i="60"/>
  <c r="AZ101" i="60" s="1"/>
  <c r="W97" i="60"/>
  <c r="AZ97" i="60" s="1"/>
  <c r="G88" i="89" s="1"/>
  <c r="W14" i="60"/>
  <c r="AZ14" i="60" s="1"/>
  <c r="W106" i="60"/>
  <c r="AZ106" i="60" s="1"/>
  <c r="G53" i="89" l="1"/>
  <c r="BK62" i="60"/>
  <c r="G56" i="96"/>
  <c r="BP36" i="60"/>
  <c r="BK36" i="60"/>
  <c r="G70" i="89"/>
  <c r="G72" i="96"/>
  <c r="G53" i="96"/>
  <c r="BP49" i="60"/>
  <c r="CA49" i="60" s="1"/>
  <c r="G40" i="89"/>
  <c r="BP25" i="60"/>
  <c r="F16" i="96" s="1"/>
  <c r="H16" i="96" s="1"/>
  <c r="BK25" i="60"/>
  <c r="G16" i="89"/>
  <c r="G64" i="96"/>
  <c r="G64" i="89"/>
  <c r="BP28" i="60"/>
  <c r="BK28" i="60"/>
  <c r="G19" i="96"/>
  <c r="G60" i="89"/>
  <c r="BK69" i="60"/>
  <c r="G60" i="96"/>
  <c r="BP69" i="60"/>
  <c r="CA69" i="60" s="1"/>
  <c r="BK27" i="60"/>
  <c r="G18" i="96"/>
  <c r="G29" i="96"/>
  <c r="BP38" i="60"/>
  <c r="F29" i="96" s="1"/>
  <c r="H29" i="96" s="1"/>
  <c r="BP110" i="60"/>
  <c r="CA110" i="60" s="1"/>
  <c r="BK110" i="60"/>
  <c r="G90" i="89"/>
  <c r="G90" i="96"/>
  <c r="G30" i="89"/>
  <c r="BK39" i="60"/>
  <c r="G30" i="96"/>
  <c r="BK57" i="60"/>
  <c r="BP57" i="60"/>
  <c r="G48" i="96"/>
  <c r="G48" i="89"/>
  <c r="BP86" i="60"/>
  <c r="F77" i="89" s="1"/>
  <c r="BK86" i="60"/>
  <c r="G77" i="96"/>
  <c r="G77" i="89"/>
  <c r="BP54" i="60"/>
  <c r="G45" i="89"/>
  <c r="BK54" i="60"/>
  <c r="G45" i="96"/>
  <c r="G95" i="96"/>
  <c r="BK100" i="60"/>
  <c r="W9" i="60"/>
  <c r="D14" i="63" s="1"/>
  <c r="D13" i="71" s="1"/>
  <c r="G91" i="89"/>
  <c r="BP90" i="60"/>
  <c r="F81" i="96" s="1"/>
  <c r="H81" i="96" s="1"/>
  <c r="BK41" i="60"/>
  <c r="G91" i="96"/>
  <c r="G32" i="89"/>
  <c r="G98" i="89"/>
  <c r="G79" i="96"/>
  <c r="BK50" i="60"/>
  <c r="G35" i="89"/>
  <c r="BK107" i="60"/>
  <c r="G17" i="96"/>
  <c r="BP81" i="60"/>
  <c r="CA81" i="60" s="1"/>
  <c r="BK81" i="60"/>
  <c r="BP21" i="60"/>
  <c r="CA21" i="60" s="1"/>
  <c r="G43" i="89"/>
  <c r="G17" i="89"/>
  <c r="G98" i="96"/>
  <c r="BK45" i="60"/>
  <c r="G43" i="96"/>
  <c r="BK26" i="60"/>
  <c r="G97" i="89"/>
  <c r="BP106" i="60"/>
  <c r="BK106" i="60"/>
  <c r="G97" i="96"/>
  <c r="G102" i="96"/>
  <c r="BK111" i="60"/>
  <c r="G102" i="89"/>
  <c r="BP111" i="60"/>
  <c r="BP94" i="60"/>
  <c r="G85" i="96"/>
  <c r="G85" i="89"/>
  <c r="BK94" i="60"/>
  <c r="BK101" i="60"/>
  <c r="G92" i="96"/>
  <c r="G92" i="89"/>
  <c r="BP101" i="60"/>
  <c r="F98" i="89"/>
  <c r="CA107" i="60"/>
  <c r="F98" i="96"/>
  <c r="H98" i="96" s="1"/>
  <c r="BK84" i="60"/>
  <c r="G75" i="89"/>
  <c r="G75" i="96"/>
  <c r="BP84" i="60"/>
  <c r="BP95" i="60"/>
  <c r="G86" i="96"/>
  <c r="G86" i="89"/>
  <c r="BK95" i="60"/>
  <c r="G80" i="96"/>
  <c r="G80" i="89"/>
  <c r="BP89" i="60"/>
  <c r="BK89" i="60"/>
  <c r="G83" i="96"/>
  <c r="G83" i="89"/>
  <c r="BP92" i="60"/>
  <c r="BK92" i="60"/>
  <c r="G74" i="89"/>
  <c r="BK83" i="60"/>
  <c r="G74" i="96"/>
  <c r="BP83" i="60"/>
  <c r="BP112" i="60"/>
  <c r="BK112" i="60"/>
  <c r="G103" i="96"/>
  <c r="G103" i="89"/>
  <c r="CA105" i="60"/>
  <c r="F96" i="96"/>
  <c r="H96" i="96" s="1"/>
  <c r="F96" i="89"/>
  <c r="BP40" i="60"/>
  <c r="BK40" i="60"/>
  <c r="G31" i="89"/>
  <c r="G31" i="96"/>
  <c r="BK60" i="60"/>
  <c r="G51" i="96"/>
  <c r="BP60" i="60"/>
  <c r="G51" i="89"/>
  <c r="BK91" i="60"/>
  <c r="G82" i="96"/>
  <c r="BP91" i="60"/>
  <c r="G82" i="89"/>
  <c r="G94" i="96"/>
  <c r="G94" i="89"/>
  <c r="BP85" i="60"/>
  <c r="G76" i="89"/>
  <c r="G100" i="89"/>
  <c r="BK109" i="60"/>
  <c r="G104" i="89"/>
  <c r="BP113" i="60"/>
  <c r="G100" i="96"/>
  <c r="G84" i="96"/>
  <c r="G99" i="89"/>
  <c r="G104" i="96"/>
  <c r="BK105" i="60"/>
  <c r="BP102" i="60"/>
  <c r="BK102" i="60"/>
  <c r="BK103" i="60"/>
  <c r="G81" i="89"/>
  <c r="BK85" i="60"/>
  <c r="F53" i="89"/>
  <c r="CA62" i="60"/>
  <c r="F53" i="96"/>
  <c r="H53" i="96" s="1"/>
  <c r="BK66" i="60"/>
  <c r="G67" i="89"/>
  <c r="BP76" i="60"/>
  <c r="G67" i="96"/>
  <c r="BK79" i="60"/>
  <c r="BP79" i="60"/>
  <c r="F40" i="96"/>
  <c r="H40" i="96" s="1"/>
  <c r="G21" i="96"/>
  <c r="BP30" i="60"/>
  <c r="BK30" i="60"/>
  <c r="G21" i="89"/>
  <c r="BK58" i="60"/>
  <c r="G49" i="96"/>
  <c r="G49" i="89"/>
  <c r="BP58" i="60"/>
  <c r="BK31" i="60"/>
  <c r="G22" i="96"/>
  <c r="BP31" i="60"/>
  <c r="G22" i="89"/>
  <c r="G96" i="89"/>
  <c r="G93" i="96"/>
  <c r="BK99" i="60"/>
  <c r="G76" i="96"/>
  <c r="G54" i="89"/>
  <c r="BK63" i="60"/>
  <c r="BP63" i="60"/>
  <c r="G58" i="89"/>
  <c r="BP67" i="60"/>
  <c r="BK67" i="60"/>
  <c r="G58" i="96"/>
  <c r="G10" i="89"/>
  <c r="BP19" i="60"/>
  <c r="BK19" i="60"/>
  <c r="G10" i="96"/>
  <c r="G34" i="96"/>
  <c r="BP43" i="60"/>
  <c r="BK43" i="60"/>
  <c r="F60" i="96"/>
  <c r="H60" i="96" s="1"/>
  <c r="F60" i="89"/>
  <c r="G87" i="89"/>
  <c r="BP71" i="60"/>
  <c r="G62" i="96"/>
  <c r="G62" i="89"/>
  <c r="G78" i="96"/>
  <c r="G78" i="89"/>
  <c r="BP87" i="60"/>
  <c r="BP74" i="60"/>
  <c r="G65" i="89"/>
  <c r="G65" i="96"/>
  <c r="F32" i="89"/>
  <c r="CA41" i="60"/>
  <c r="F32" i="96"/>
  <c r="H32" i="96" s="1"/>
  <c r="F37" i="96"/>
  <c r="H37" i="96" s="1"/>
  <c r="CA46" i="60"/>
  <c r="F37" i="89"/>
  <c r="BK42" i="60"/>
  <c r="G33" i="89"/>
  <c r="G33" i="96"/>
  <c r="BP42" i="60"/>
  <c r="F17" i="96"/>
  <c r="H17" i="96" s="1"/>
  <c r="F17" i="89"/>
  <c r="G9" i="89"/>
  <c r="BP18" i="60"/>
  <c r="BK18" i="60"/>
  <c r="BP32" i="60"/>
  <c r="BK32" i="60"/>
  <c r="G23" i="96"/>
  <c r="G23" i="89"/>
  <c r="G7" i="89"/>
  <c r="G7" i="96"/>
  <c r="BP16" i="60"/>
  <c r="BK16" i="60"/>
  <c r="BK96" i="60"/>
  <c r="G96" i="96"/>
  <c r="BK90" i="60"/>
  <c r="G66" i="96"/>
  <c r="BP75" i="60"/>
  <c r="G101" i="89"/>
  <c r="BK104" i="60"/>
  <c r="BP104" i="60"/>
  <c r="F91" i="89"/>
  <c r="F91" i="96"/>
  <c r="H91" i="96" s="1"/>
  <c r="G79" i="89"/>
  <c r="BP88" i="60"/>
  <c r="BK75" i="60"/>
  <c r="G59" i="96"/>
  <c r="BP68" i="60"/>
  <c r="BK68" i="60"/>
  <c r="BK87" i="60"/>
  <c r="BK74" i="60"/>
  <c r="G9" i="96"/>
  <c r="BK33" i="60"/>
  <c r="G24" i="89"/>
  <c r="G24" i="96"/>
  <c r="BP33" i="60"/>
  <c r="G101" i="96"/>
  <c r="BP99" i="60"/>
  <c r="G66" i="89"/>
  <c r="BP77" i="60"/>
  <c r="G68" i="89"/>
  <c r="G37" i="89"/>
  <c r="G37" i="96"/>
  <c r="CA25" i="60"/>
  <c r="F16" i="89"/>
  <c r="BP66" i="60"/>
  <c r="G57" i="96"/>
  <c r="G44" i="89"/>
  <c r="BK53" i="60"/>
  <c r="G44" i="96"/>
  <c r="BP53" i="60"/>
  <c r="G69" i="96"/>
  <c r="BP78" i="60"/>
  <c r="G69" i="89"/>
  <c r="BK77" i="60"/>
  <c r="G71" i="96"/>
  <c r="BP80" i="60"/>
  <c r="BK80" i="60"/>
  <c r="BK46" i="60"/>
  <c r="F45" i="89"/>
  <c r="CA54" i="60"/>
  <c r="F45" i="96"/>
  <c r="H45" i="96" s="1"/>
  <c r="G38" i="96"/>
  <c r="G38" i="89"/>
  <c r="BK47" i="60"/>
  <c r="BP47" i="60"/>
  <c r="G84" i="89"/>
  <c r="BK98" i="60"/>
  <c r="CA100" i="60"/>
  <c r="G61" i="89"/>
  <c r="BP70" i="60"/>
  <c r="F72" i="96"/>
  <c r="H72" i="96" s="1"/>
  <c r="BP24" i="60"/>
  <c r="G15" i="89"/>
  <c r="BK24" i="60"/>
  <c r="G15" i="96"/>
  <c r="CA26" i="60"/>
  <c r="BP96" i="60"/>
  <c r="BP72" i="60"/>
  <c r="G63" i="89"/>
  <c r="G63" i="96"/>
  <c r="BK82" i="60"/>
  <c r="BP82" i="60"/>
  <c r="G39" i="96"/>
  <c r="G39" i="89"/>
  <c r="BP48" i="60"/>
  <c r="BK48" i="60"/>
  <c r="BP22" i="60"/>
  <c r="BK22" i="60"/>
  <c r="G13" i="89"/>
  <c r="G13" i="96"/>
  <c r="BP35" i="60"/>
  <c r="BK35" i="60"/>
  <c r="G26" i="96"/>
  <c r="G26" i="89"/>
  <c r="BK15" i="60"/>
  <c r="G6" i="96"/>
  <c r="G6" i="89"/>
  <c r="BP15" i="60"/>
  <c r="BP97" i="60"/>
  <c r="BK97" i="60"/>
  <c r="G88" i="96"/>
  <c r="BP103" i="60"/>
  <c r="G73" i="96"/>
  <c r="BK70" i="60"/>
  <c r="BP61" i="60"/>
  <c r="BK61" i="60"/>
  <c r="G52" i="96"/>
  <c r="F27" i="96"/>
  <c r="H27" i="96" s="1"/>
  <c r="F27" i="89"/>
  <c r="CA36" i="60"/>
  <c r="BK29" i="60"/>
  <c r="G20" i="96"/>
  <c r="BP29" i="60"/>
  <c r="G20" i="89"/>
  <c r="BK34" i="60"/>
  <c r="G25" i="96"/>
  <c r="G25" i="89"/>
  <c r="BP34" i="60"/>
  <c r="F12" i="96"/>
  <c r="H12" i="96" s="1"/>
  <c r="W8" i="60"/>
  <c r="D13" i="63" s="1"/>
  <c r="D12" i="71" s="1"/>
  <c r="BP14" i="60"/>
  <c r="G5" i="96"/>
  <c r="G5" i="89"/>
  <c r="W7" i="60"/>
  <c r="D12" i="63" s="1"/>
  <c r="W6" i="60"/>
  <c r="BK14" i="60"/>
  <c r="BP108" i="60"/>
  <c r="BK108" i="60"/>
  <c r="BK93" i="60"/>
  <c r="BP98" i="60"/>
  <c r="BP50" i="60"/>
  <c r="G41" i="96"/>
  <c r="BP59" i="60"/>
  <c r="BK59" i="60"/>
  <c r="G50" i="96"/>
  <c r="G50" i="89"/>
  <c r="BP56" i="60"/>
  <c r="BK56" i="60"/>
  <c r="G47" i="96"/>
  <c r="G47" i="89"/>
  <c r="BP51" i="60"/>
  <c r="G42" i="96"/>
  <c r="G42" i="89"/>
  <c r="BK51" i="60"/>
  <c r="G14" i="96"/>
  <c r="G14" i="89"/>
  <c r="BP23" i="60"/>
  <c r="BK23" i="60"/>
  <c r="BK20" i="60"/>
  <c r="G11" i="96"/>
  <c r="BP20" i="60"/>
  <c r="G11" i="89"/>
  <c r="F84" i="89"/>
  <c r="F84" i="96"/>
  <c r="H84" i="96" s="1"/>
  <c r="G89" i="89"/>
  <c r="BP109" i="60"/>
  <c r="BP45" i="60"/>
  <c r="G36" i="96"/>
  <c r="BP55" i="60"/>
  <c r="G46" i="89"/>
  <c r="G46" i="96"/>
  <c r="BP64" i="60"/>
  <c r="G55" i="96"/>
  <c r="G55" i="89"/>
  <c r="F43" i="89"/>
  <c r="CA52" i="60"/>
  <c r="BK17" i="60"/>
  <c r="G8" i="89"/>
  <c r="BP17" i="60"/>
  <c r="G8" i="96"/>
  <c r="F19" i="96"/>
  <c r="H19" i="96" s="1"/>
  <c r="CA28" i="60"/>
  <c r="F19" i="89"/>
  <c r="BK73" i="60"/>
  <c r="G56" i="89"/>
  <c r="BP65" i="60"/>
  <c r="BK38" i="60"/>
  <c r="G16" i="96"/>
  <c r="BK37" i="60"/>
  <c r="G32" i="96"/>
  <c r="BP39" i="60"/>
  <c r="G18" i="89"/>
  <c r="BP37" i="60"/>
  <c r="BK44" i="60"/>
  <c r="G40" i="96"/>
  <c r="BP44" i="60"/>
  <c r="G27" i="96"/>
  <c r="G12" i="89"/>
  <c r="BP27" i="60"/>
  <c r="BK52" i="60"/>
  <c r="BK49" i="60"/>
  <c r="BP73" i="60"/>
  <c r="G27" i="89"/>
  <c r="G19" i="89"/>
  <c r="G29" i="89"/>
  <c r="G28" i="96"/>
  <c r="F40" i="89" l="1"/>
  <c r="CA86" i="60"/>
  <c r="F77" i="96"/>
  <c r="H77" i="96" s="1"/>
  <c r="F81" i="89"/>
  <c r="F72" i="89"/>
  <c r="CA38" i="60"/>
  <c r="CA90" i="60"/>
  <c r="F12" i="89"/>
  <c r="F29" i="89"/>
  <c r="F101" i="89"/>
  <c r="F101" i="96"/>
  <c r="H101" i="96" s="1"/>
  <c r="F48" i="89"/>
  <c r="CA57" i="60"/>
  <c r="F48" i="96"/>
  <c r="H48" i="96" s="1"/>
  <c r="F47" i="96"/>
  <c r="H47" i="96" s="1"/>
  <c r="CA56" i="60"/>
  <c r="F47" i="89"/>
  <c r="F103" i="89"/>
  <c r="F103" i="96"/>
  <c r="H103" i="96" s="1"/>
  <c r="CA112" i="60"/>
  <c r="CA39" i="60"/>
  <c r="F30" i="89"/>
  <c r="F30" i="96"/>
  <c r="H30" i="96" s="1"/>
  <c r="F8" i="96"/>
  <c r="H8" i="96" s="1"/>
  <c r="CA17" i="60"/>
  <c r="F8" i="89"/>
  <c r="CA45" i="60"/>
  <c r="F36" i="89"/>
  <c r="F36" i="96"/>
  <c r="H36" i="96" s="1"/>
  <c r="F50" i="96"/>
  <c r="H50" i="96" s="1"/>
  <c r="CA59" i="60"/>
  <c r="F50" i="89"/>
  <c r="F5" i="96"/>
  <c r="CA14" i="60"/>
  <c r="F5" i="89"/>
  <c r="CA97" i="60"/>
  <c r="F88" i="96"/>
  <c r="H88" i="96" s="1"/>
  <c r="F88" i="89"/>
  <c r="F13" i="89"/>
  <c r="F13" i="96"/>
  <c r="H13" i="96" s="1"/>
  <c r="CA22" i="60"/>
  <c r="F79" i="96"/>
  <c r="H79" i="96" s="1"/>
  <c r="F79" i="89"/>
  <c r="CA88" i="60"/>
  <c r="CA43" i="60"/>
  <c r="F34" i="96"/>
  <c r="H34" i="96" s="1"/>
  <c r="F34" i="89"/>
  <c r="F93" i="89"/>
  <c r="F93" i="96"/>
  <c r="H93" i="96" s="1"/>
  <c r="CA102" i="60"/>
  <c r="F86" i="89"/>
  <c r="F86" i="96"/>
  <c r="H86" i="96" s="1"/>
  <c r="CA95" i="60"/>
  <c r="W10" i="60"/>
  <c r="C7" i="97" s="1"/>
  <c r="D11" i="63"/>
  <c r="CA16" i="60"/>
  <c r="F7" i="89"/>
  <c r="F7" i="96"/>
  <c r="H7" i="96" s="1"/>
  <c r="CA42" i="60"/>
  <c r="F33" i="89"/>
  <c r="F33" i="96"/>
  <c r="H33" i="96" s="1"/>
  <c r="F65" i="96"/>
  <c r="H65" i="96" s="1"/>
  <c r="CA74" i="60"/>
  <c r="F65" i="89"/>
  <c r="F67" i="96"/>
  <c r="H67" i="96" s="1"/>
  <c r="F67" i="89"/>
  <c r="CA76" i="60"/>
  <c r="F31" i="96"/>
  <c r="H31" i="96" s="1"/>
  <c r="CA40" i="60"/>
  <c r="F31" i="89"/>
  <c r="F75" i="89"/>
  <c r="CA84" i="60"/>
  <c r="F75" i="96"/>
  <c r="H75" i="96" s="1"/>
  <c r="CA73" i="60"/>
  <c r="F64" i="96"/>
  <c r="H64" i="96" s="1"/>
  <c r="F64" i="89"/>
  <c r="CA109" i="60"/>
  <c r="F100" i="96"/>
  <c r="H100" i="96" s="1"/>
  <c r="F100" i="89"/>
  <c r="G49" i="71"/>
  <c r="F6" i="96"/>
  <c r="H6" i="96" s="1"/>
  <c r="F6" i="89"/>
  <c r="CA15" i="60"/>
  <c r="CA50" i="60"/>
  <c r="F41" i="89"/>
  <c r="F41" i="96"/>
  <c r="H41" i="96" s="1"/>
  <c r="CA48" i="60"/>
  <c r="F39" i="96"/>
  <c r="H39" i="96" s="1"/>
  <c r="F39" i="89"/>
  <c r="CA78" i="60"/>
  <c r="F69" i="96"/>
  <c r="H69" i="96" s="1"/>
  <c r="F69" i="89"/>
  <c r="F78" i="96"/>
  <c r="H78" i="96" s="1"/>
  <c r="CA87" i="60"/>
  <c r="F78" i="89"/>
  <c r="F83" i="96"/>
  <c r="H83" i="96" s="1"/>
  <c r="CA92" i="60"/>
  <c r="F83" i="89"/>
  <c r="CA91" i="60"/>
  <c r="F82" i="96"/>
  <c r="H82" i="96" s="1"/>
  <c r="F82" i="89"/>
  <c r="F85" i="96"/>
  <c r="H85" i="96" s="1"/>
  <c r="CA94" i="60"/>
  <c r="F85" i="89"/>
  <c r="CA24" i="60"/>
  <c r="F15" i="96"/>
  <c r="H15" i="96" s="1"/>
  <c r="F15" i="89"/>
  <c r="CA53" i="60"/>
  <c r="F44" i="89"/>
  <c r="F44" i="96"/>
  <c r="H44" i="96" s="1"/>
  <c r="CA104" i="60"/>
  <c r="F95" i="89"/>
  <c r="F95" i="96"/>
  <c r="H95" i="96" s="1"/>
  <c r="F10" i="89"/>
  <c r="CA19" i="60"/>
  <c r="F10" i="96"/>
  <c r="H10" i="96" s="1"/>
  <c r="CA111" i="60"/>
  <c r="F102" i="89"/>
  <c r="F102" i="96"/>
  <c r="H102" i="96" s="1"/>
  <c r="F89" i="89"/>
  <c r="F89" i="96"/>
  <c r="H89" i="96" s="1"/>
  <c r="CA98" i="60"/>
  <c r="CA27" i="60"/>
  <c r="F18" i="96"/>
  <c r="H18" i="96" s="1"/>
  <c r="F18" i="89"/>
  <c r="F42" i="96"/>
  <c r="H42" i="96" s="1"/>
  <c r="CA51" i="60"/>
  <c r="F42" i="89"/>
  <c r="CA65" i="60"/>
  <c r="F56" i="96"/>
  <c r="H56" i="96" s="1"/>
  <c r="F56" i="89"/>
  <c r="F25" i="89"/>
  <c r="F25" i="96"/>
  <c r="H25" i="96" s="1"/>
  <c r="CA34" i="60"/>
  <c r="CA82" i="60"/>
  <c r="F73" i="89"/>
  <c r="F73" i="96"/>
  <c r="H73" i="96" s="1"/>
  <c r="CA70" i="60"/>
  <c r="F61" i="96"/>
  <c r="H61" i="96" s="1"/>
  <c r="F61" i="89"/>
  <c r="F21" i="96"/>
  <c r="H21" i="96" s="1"/>
  <c r="F21" i="89"/>
  <c r="CA30" i="60"/>
  <c r="F99" i="89"/>
  <c r="F99" i="96"/>
  <c r="H99" i="96" s="1"/>
  <c r="CA108" i="60"/>
  <c r="F68" i="96"/>
  <c r="H68" i="96" s="1"/>
  <c r="F68" i="89"/>
  <c r="CA77" i="60"/>
  <c r="CA113" i="60"/>
  <c r="F104" i="96"/>
  <c r="H104" i="96" s="1"/>
  <c r="F104" i="89"/>
  <c r="F80" i="96"/>
  <c r="H80" i="96" s="1"/>
  <c r="CA89" i="60"/>
  <c r="F80" i="89"/>
  <c r="F11" i="89"/>
  <c r="CA20" i="60"/>
  <c r="F11" i="96"/>
  <c r="H11" i="96" s="1"/>
  <c r="CA61" i="60"/>
  <c r="F52" i="96"/>
  <c r="H52" i="96" s="1"/>
  <c r="F52" i="89"/>
  <c r="F35" i="89"/>
  <c r="CA44" i="60"/>
  <c r="F35" i="96"/>
  <c r="H35" i="96" s="1"/>
  <c r="F55" i="96"/>
  <c r="H55" i="96" s="1"/>
  <c r="F55" i="89"/>
  <c r="CA64" i="60"/>
  <c r="CA75" i="60"/>
  <c r="F66" i="96"/>
  <c r="H66" i="96" s="1"/>
  <c r="F66" i="89"/>
  <c r="CA32" i="60"/>
  <c r="F23" i="96"/>
  <c r="H23" i="96" s="1"/>
  <c r="F23" i="89"/>
  <c r="CA71" i="60"/>
  <c r="F62" i="96"/>
  <c r="H62" i="96" s="1"/>
  <c r="F62" i="89"/>
  <c r="F51" i="89"/>
  <c r="F51" i="96"/>
  <c r="H51" i="96" s="1"/>
  <c r="CA60" i="60"/>
  <c r="F58" i="96"/>
  <c r="H58" i="96" s="1"/>
  <c r="CA67" i="60"/>
  <c r="F58" i="89"/>
  <c r="F22" i="96"/>
  <c r="H22" i="96" s="1"/>
  <c r="F22" i="89"/>
  <c r="CA31" i="60"/>
  <c r="F94" i="96"/>
  <c r="H94" i="96" s="1"/>
  <c r="CA103" i="60"/>
  <c r="F94" i="89"/>
  <c r="CA72" i="60"/>
  <c r="F63" i="96"/>
  <c r="H63" i="96" s="1"/>
  <c r="F63" i="89"/>
  <c r="CA66" i="60"/>
  <c r="F57" i="89"/>
  <c r="F57" i="96"/>
  <c r="H57" i="96" s="1"/>
  <c r="CA68" i="60"/>
  <c r="F59" i="89"/>
  <c r="F59" i="96"/>
  <c r="H59" i="96" s="1"/>
  <c r="F9" i="96"/>
  <c r="H9" i="96" s="1"/>
  <c r="F9" i="89"/>
  <c r="CA18" i="60"/>
  <c r="F74" i="96"/>
  <c r="H74" i="96" s="1"/>
  <c r="F74" i="89"/>
  <c r="CA83" i="60"/>
  <c r="F90" i="96"/>
  <c r="H90" i="96" s="1"/>
  <c r="CA99" i="60"/>
  <c r="F90" i="89"/>
  <c r="F92" i="89"/>
  <c r="CA101" i="60"/>
  <c r="F92" i="96"/>
  <c r="H92" i="96" s="1"/>
  <c r="F87" i="96"/>
  <c r="H87" i="96" s="1"/>
  <c r="F87" i="89"/>
  <c r="CA96" i="60"/>
  <c r="F71" i="89"/>
  <c r="F71" i="96"/>
  <c r="H71" i="96" s="1"/>
  <c r="CA80" i="60"/>
  <c r="F24" i="96"/>
  <c r="H24" i="96" s="1"/>
  <c r="F24" i="89"/>
  <c r="CA33" i="60"/>
  <c r="CA63" i="60"/>
  <c r="F54" i="89"/>
  <c r="F54" i="96"/>
  <c r="H54" i="96" s="1"/>
  <c r="CA79" i="60"/>
  <c r="F70" i="89"/>
  <c r="F70" i="96"/>
  <c r="H70" i="96" s="1"/>
  <c r="CA106" i="60"/>
  <c r="F97" i="96"/>
  <c r="H97" i="96" s="1"/>
  <c r="F97" i="89"/>
  <c r="F26" i="89"/>
  <c r="F26" i="96"/>
  <c r="H26" i="96" s="1"/>
  <c r="CA35" i="60"/>
  <c r="CA37" i="60"/>
  <c r="F28" i="96"/>
  <c r="H28" i="96" s="1"/>
  <c r="F28" i="89"/>
  <c r="CA55" i="60"/>
  <c r="F46" i="89"/>
  <c r="F46" i="96"/>
  <c r="H46" i="96" s="1"/>
  <c r="F14" i="89"/>
  <c r="F14" i="96"/>
  <c r="H14" i="96" s="1"/>
  <c r="CA23" i="60"/>
  <c r="H107" i="89"/>
  <c r="F13" i="63" s="1"/>
  <c r="E12" i="71" s="1"/>
  <c r="H106" i="89"/>
  <c r="F12" i="63" s="1"/>
  <c r="H105" i="89"/>
  <c r="F11" i="63" s="1"/>
  <c r="H108" i="89"/>
  <c r="F14" i="63" s="1"/>
  <c r="E13" i="71" s="1"/>
  <c r="CA29" i="60"/>
  <c r="F20" i="96"/>
  <c r="H20" i="96" s="1"/>
  <c r="F20" i="89"/>
  <c r="H106" i="96"/>
  <c r="H107" i="96"/>
  <c r="H108" i="96"/>
  <c r="H105" i="96"/>
  <c r="CA47" i="60"/>
  <c r="F38" i="96"/>
  <c r="H38" i="96" s="1"/>
  <c r="F38" i="89"/>
  <c r="F49" i="96"/>
  <c r="H49" i="96" s="1"/>
  <c r="CA58" i="60"/>
  <c r="F49" i="89"/>
  <c r="F76" i="96"/>
  <c r="H76" i="96" s="1"/>
  <c r="F76" i="89"/>
  <c r="CA85" i="60"/>
  <c r="G12" i="71" l="1"/>
  <c r="I12" i="71" s="1"/>
  <c r="J12" i="71"/>
  <c r="H3" i="89"/>
  <c r="H5" i="96"/>
  <c r="C1" i="96" s="1"/>
  <c r="H3" i="96"/>
  <c r="D11" i="71"/>
  <c r="I31" i="63"/>
  <c r="J13" i="71"/>
  <c r="G13" i="71"/>
  <c r="I13" i="71" s="1"/>
  <c r="K31" i="63"/>
  <c r="B1" i="89" s="1"/>
  <c r="E11" i="71"/>
  <c r="B1" i="96" l="1"/>
  <c r="G11" i="71"/>
  <c r="J11" i="71"/>
  <c r="E44" i="71"/>
  <c r="J44" i="71" s="1"/>
  <c r="N2" i="105"/>
  <c r="D44" i="71"/>
  <c r="H44" i="71"/>
  <c r="B2" i="105"/>
  <c r="G50" i="71"/>
  <c r="G51" i="71" s="1"/>
  <c r="H49" i="71"/>
  <c r="J49" i="71" l="1"/>
  <c r="G44" i="71"/>
  <c r="I11" i="71"/>
  <c r="I44" i="71" l="1"/>
  <c r="I50" i="71"/>
  <c r="I51" i="71" s="1"/>
  <c r="H50" i="71" l="1"/>
  <c r="G19" i="67"/>
  <c r="G17" i="73"/>
  <c r="G21" i="73" s="1"/>
  <c r="G17" i="74" s="1"/>
  <c r="G21" i="74" l="1"/>
  <c r="E10" i="97" s="1"/>
  <c r="O10" i="97" s="1"/>
  <c r="C23" i="78"/>
  <c r="D23" i="78" s="1"/>
  <c r="J50" i="71"/>
  <c r="H51" i="71"/>
  <c r="J51" i="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中田　俊平</author>
    <author>尾関　一馬</author>
    <author>池野　茉莉花</author>
    <author>角田　芳樹</author>
    <author>平手　英里</author>
  </authors>
  <commentList>
    <comment ref="U4" authorId="0" shapeId="0" xr:uid="{DD426389-0FA4-4AA6-827F-0522FEAF5E78}">
      <text>
        <r>
          <rPr>
            <b/>
            <sz val="9"/>
            <color indexed="81"/>
            <rFont val="MS P ゴシック"/>
            <family val="3"/>
            <charset val="128"/>
          </rPr>
          <t>中田　俊平:</t>
        </r>
        <r>
          <rPr>
            <sz val="9"/>
            <color indexed="81"/>
            <rFont val="MS P ゴシック"/>
            <family val="3"/>
            <charset val="128"/>
          </rPr>
          <t xml:space="preserve">
黄色：R6戻入</t>
        </r>
      </text>
    </comment>
    <comment ref="P12" authorId="1" shapeId="0" xr:uid="{DC0477D5-2D15-4F91-917F-4996436E3E92}">
      <text>
        <r>
          <rPr>
            <b/>
            <sz val="9"/>
            <color indexed="81"/>
            <rFont val="MS P ゴシック"/>
            <family val="3"/>
            <charset val="128"/>
          </rPr>
          <t>Ｒ6.4.1代表者変更
岡本博幸⇒皆川達也</t>
        </r>
      </text>
    </comment>
    <comment ref="T12" authorId="1" shapeId="0" xr:uid="{404E8528-2809-47D4-9C80-89D0EC6ECC64}">
      <text>
        <r>
          <rPr>
            <b/>
            <sz val="9"/>
            <color indexed="81"/>
            <rFont val="MS P ゴシック"/>
            <family val="3"/>
            <charset val="128"/>
          </rPr>
          <t>Ｒ6.4.1代表者変更
岡本博幸⇒皆川達也</t>
        </r>
      </text>
    </comment>
    <comment ref="T26" authorId="2" shapeId="0" xr:uid="{A40977F7-E515-4CE9-BA7C-D0B7D40C4F7E}">
      <text>
        <r>
          <rPr>
            <sz val="9"/>
            <color indexed="81"/>
            <rFont val="MS P ゴシック"/>
            <family val="3"/>
            <charset val="128"/>
          </rPr>
          <t>R7.4.1嶋田ふみ江→古川文子</t>
        </r>
      </text>
    </comment>
    <comment ref="P41" authorId="2" shapeId="0" xr:uid="{67306ACF-E889-4AAA-AE44-6CE50FDA9C71}">
      <text>
        <r>
          <rPr>
            <sz val="9"/>
            <color indexed="81"/>
            <rFont val="MS P ゴシック"/>
            <family val="3"/>
            <charset val="128"/>
          </rPr>
          <t xml:space="preserve">R7.4.1から代表者変更
河口知子→中村恵那
</t>
        </r>
      </text>
    </comment>
    <comment ref="T41" authorId="2" shapeId="0" xr:uid="{A1720C19-6E3A-4AF3-B71F-D389BA7C0667}">
      <text>
        <r>
          <rPr>
            <sz val="9"/>
            <color indexed="81"/>
            <rFont val="MS P ゴシック"/>
            <family val="3"/>
            <charset val="128"/>
          </rPr>
          <t xml:space="preserve">R7.4.1から代表者変更
河口知子→中村恵那
</t>
        </r>
      </text>
    </comment>
    <comment ref="P42" authorId="1" shapeId="0" xr:uid="{3305353D-96E8-44D4-BE80-F21FF0A2429C}">
      <text>
        <r>
          <rPr>
            <b/>
            <sz val="9"/>
            <color indexed="81"/>
            <rFont val="MS P ゴシック"/>
            <family val="3"/>
            <charset val="128"/>
          </rPr>
          <t>Ｒ6.4.1～代表者変更
「轟麻衣子」⇒「田村篤司」</t>
        </r>
      </text>
    </comment>
    <comment ref="T42" authorId="1" shapeId="0" xr:uid="{19288222-0210-4E29-9313-A606DE850619}">
      <text>
        <r>
          <rPr>
            <b/>
            <sz val="9"/>
            <color indexed="81"/>
            <rFont val="MS P ゴシック"/>
            <family val="3"/>
            <charset val="128"/>
          </rPr>
          <t>Ｒ6.4.1～代表者変更
「轟麻衣子」⇒「田村篤司」</t>
        </r>
      </text>
    </comment>
    <comment ref="N43" authorId="1" shapeId="0" xr:uid="{8CDE1E81-49FF-4C58-AF5B-E126AF73E085}">
      <text>
        <r>
          <rPr>
            <b/>
            <sz val="9"/>
            <color indexed="81"/>
            <rFont val="MS P ゴシック"/>
            <family val="3"/>
            <charset val="128"/>
          </rPr>
          <t>Ｒ6.4.1住所変更</t>
        </r>
      </text>
    </comment>
    <comment ref="R43" authorId="1" shapeId="0" xr:uid="{EFDD0096-F9A5-40EF-96D5-1114971A956C}">
      <text>
        <r>
          <rPr>
            <b/>
            <sz val="9"/>
            <color indexed="81"/>
            <rFont val="MS P ゴシック"/>
            <family val="3"/>
            <charset val="128"/>
          </rPr>
          <t>Ｒ6.4.1住所変更</t>
        </r>
      </text>
    </comment>
    <comment ref="P45" authorId="1" shapeId="0" xr:uid="{BA02DF48-6EEB-4C9F-A8BB-BF66117A2035}">
      <text>
        <r>
          <rPr>
            <b/>
            <sz val="9"/>
            <color indexed="81"/>
            <rFont val="MS P ゴシック"/>
            <family val="3"/>
            <charset val="128"/>
          </rPr>
          <t xml:space="preserve">2023/6/29～
</t>
        </r>
        <r>
          <rPr>
            <b/>
            <sz val="8"/>
            <color indexed="81"/>
            <rFont val="MS P ゴシック"/>
            <family val="3"/>
            <charset val="128"/>
          </rPr>
          <t>木村尚子⇒繁田高広</t>
        </r>
        <r>
          <rPr>
            <b/>
            <sz val="9"/>
            <color indexed="81"/>
            <rFont val="MS P ゴシック"/>
            <family val="3"/>
            <charset val="128"/>
          </rPr>
          <t xml:space="preserve">
</t>
        </r>
      </text>
    </comment>
    <comment ref="P46" authorId="1" shapeId="0" xr:uid="{6A06FAD8-E666-4178-BC6D-C351CB06FE17}">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T46" authorId="1" shapeId="0" xr:uid="{96590421-07B0-4DFE-BD6D-095DE62048E6}">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P54" authorId="1" shapeId="0" xr:uid="{B236DDA9-EB5F-41AC-B08B-7F762912FB90}">
      <text>
        <r>
          <rPr>
            <b/>
            <sz val="9"/>
            <color indexed="81"/>
            <rFont val="MS P ゴシック"/>
            <family val="3"/>
            <charset val="128"/>
          </rPr>
          <t>R7.4.1～代表者変更</t>
        </r>
      </text>
    </comment>
    <comment ref="T54" authorId="1" shapeId="0" xr:uid="{E4A676F1-3A9D-41EC-8952-C4EAE53429E8}">
      <text>
        <r>
          <rPr>
            <b/>
            <sz val="9"/>
            <color indexed="81"/>
            <rFont val="MS P ゴシック"/>
            <family val="3"/>
            <charset val="128"/>
          </rPr>
          <t>R7.4.1～代表者変更</t>
        </r>
      </text>
    </comment>
    <comment ref="M59" authorId="1" shapeId="0" xr:uid="{232CD64D-65FD-4681-B332-9259F880B6CC}">
      <text>
        <r>
          <rPr>
            <b/>
            <sz val="9"/>
            <color indexed="81"/>
            <rFont val="MS P ゴシック"/>
            <family val="3"/>
            <charset val="128"/>
          </rPr>
          <t>R6.5.1～
（株）アルコバレーノ⇒SOUキッズケア（株）</t>
        </r>
      </text>
    </comment>
    <comment ref="L62" authorId="2" shapeId="0" xr:uid="{04E95354-6DE0-4949-A8B5-43CDF09AF7A5}">
      <text>
        <r>
          <rPr>
            <b/>
            <sz val="9"/>
            <color indexed="81"/>
            <rFont val="MS P ゴシック"/>
            <family val="3"/>
            <charset val="128"/>
          </rPr>
          <t xml:space="preserve">R7.4.1修正
</t>
        </r>
      </text>
    </comment>
    <comment ref="M62" authorId="2" shapeId="0" xr:uid="{07E798BD-FCAC-4979-BB61-D27284DE4BEA}">
      <text>
        <r>
          <rPr>
            <b/>
            <sz val="9"/>
            <color indexed="81"/>
            <rFont val="MS P ゴシック"/>
            <family val="3"/>
            <charset val="128"/>
          </rPr>
          <t>R7.4.1　（有）鎌野→（株）キッズネクスト</t>
        </r>
      </text>
    </comment>
    <comment ref="N62" authorId="2" shapeId="0" xr:uid="{5462FFB8-8A77-4F78-8869-E230D96FF1E9}">
      <text>
        <r>
          <rPr>
            <b/>
            <sz val="9"/>
            <color indexed="81"/>
            <rFont val="MS P ゴシック"/>
            <family val="3"/>
            <charset val="128"/>
          </rPr>
          <t>R7.4.1　中央区白旗3-1-4→美浜区真砂4-3-5</t>
        </r>
      </text>
    </comment>
    <comment ref="P62" authorId="2" shapeId="0" xr:uid="{AA13233F-E3B6-4F4B-B49D-B3755AEBA268}">
      <text>
        <r>
          <rPr>
            <b/>
            <sz val="9"/>
            <color indexed="81"/>
            <rFont val="MS P ゴシック"/>
            <family val="3"/>
            <charset val="128"/>
          </rPr>
          <t>R7.4.1　鎌野郁美→西村和馬</t>
        </r>
      </text>
    </comment>
    <comment ref="R62" authorId="2" shapeId="0" xr:uid="{7C1115CE-7531-467E-8F9C-FEC24731501C}">
      <text>
        <r>
          <rPr>
            <b/>
            <sz val="9"/>
            <color indexed="81"/>
            <rFont val="MS P ゴシック"/>
            <family val="3"/>
            <charset val="128"/>
          </rPr>
          <t>R7.4.1　中央区白旗3-1-4→美浜区真砂4-3-5</t>
        </r>
      </text>
    </comment>
    <comment ref="T62" authorId="2" shapeId="0" xr:uid="{BF8D73E4-B6AB-4695-B5E0-CD2E6FB4C567}">
      <text>
        <r>
          <rPr>
            <b/>
            <sz val="9"/>
            <color indexed="81"/>
            <rFont val="MS P ゴシック"/>
            <family val="3"/>
            <charset val="128"/>
          </rPr>
          <t>R7.4.1　鎌野郁美→西村和馬</t>
        </r>
      </text>
    </comment>
    <comment ref="M70" authorId="1" shapeId="0" xr:uid="{3ADDCAC2-D41E-40F1-A499-075059C30C20}">
      <text>
        <r>
          <rPr>
            <b/>
            <sz val="9"/>
            <color indexed="81"/>
            <rFont val="MS P ゴシック"/>
            <family val="3"/>
            <charset val="128"/>
          </rPr>
          <t>6/1～
（株）スクルドアンドカンパニー
⇒ＳＯＵキッズケア（株）</t>
        </r>
      </text>
    </comment>
    <comment ref="P89" authorId="1" shapeId="0" xr:uid="{6FDEED98-0762-4555-A8CC-CCA13C0EE5B9}">
      <text>
        <r>
          <rPr>
            <b/>
            <sz val="9"/>
            <color indexed="81"/>
            <rFont val="MS P ゴシック"/>
            <family val="3"/>
            <charset val="128"/>
          </rPr>
          <t>Ｒ6.4.1代表者変更
岡本博幸⇒皆川達也</t>
        </r>
      </text>
    </comment>
    <comment ref="T89" authorId="1" shapeId="0" xr:uid="{67D77A3C-C773-499C-91F4-18022382D944}">
      <text>
        <r>
          <rPr>
            <b/>
            <sz val="9"/>
            <color indexed="81"/>
            <rFont val="MS P ゴシック"/>
            <family val="3"/>
            <charset val="128"/>
          </rPr>
          <t>Ｒ6.4.1代表者変更
岡本博幸⇒皆川達也</t>
        </r>
      </text>
    </comment>
    <comment ref="M94" authorId="1" shapeId="0" xr:uid="{38774249-9221-4A20-8BEF-2CF57D943186}">
      <text>
        <r>
          <rPr>
            <b/>
            <sz val="9"/>
            <color indexed="81"/>
            <rFont val="MS P ゴシック"/>
            <family val="3"/>
            <charset val="128"/>
          </rPr>
          <t>6/1～
（株）スクルドアンドカンパニー
⇒ＳＯＵキッズケア（株）</t>
        </r>
      </text>
    </comment>
    <comment ref="P108" authorId="2" shapeId="0" xr:uid="{5E8B76F7-70BD-4D48-9245-E1A96237972D}">
      <text>
        <r>
          <rPr>
            <b/>
            <sz val="9"/>
            <color indexed="81"/>
            <rFont val="MS P ゴシック"/>
            <family val="3"/>
            <charset val="128"/>
          </rPr>
          <t xml:space="preserve">R7.4.1　小林尚司→伊藤貴紀
</t>
        </r>
      </text>
    </comment>
    <comment ref="T108" authorId="2" shapeId="0" xr:uid="{66B8925A-C5C0-4026-BA92-094E49AA6780}">
      <text>
        <r>
          <rPr>
            <b/>
            <sz val="9"/>
            <color indexed="81"/>
            <rFont val="MS P ゴシック"/>
            <family val="3"/>
            <charset val="128"/>
          </rPr>
          <t xml:space="preserve">R7.4.1　小林尚司→伊藤貴紀
</t>
        </r>
      </text>
    </comment>
    <comment ref="P121" authorId="2" shapeId="0" xr:uid="{DDDFAA9E-6EB5-4F8F-BA6F-66A9385E8C93}">
      <text>
        <r>
          <rPr>
            <b/>
            <sz val="9"/>
            <color indexed="81"/>
            <rFont val="MS P ゴシック"/>
            <family val="3"/>
            <charset val="128"/>
          </rPr>
          <t>R7.4.1　小林尚司→伊藤貴紀</t>
        </r>
        <r>
          <rPr>
            <sz val="9"/>
            <color indexed="81"/>
            <rFont val="MS P ゴシック"/>
            <family val="3"/>
            <charset val="128"/>
          </rPr>
          <t xml:space="preserve">
</t>
        </r>
      </text>
    </comment>
    <comment ref="T121" authorId="2" shapeId="0" xr:uid="{6CFC03F0-44F1-4352-86F8-358545C57925}">
      <text>
        <r>
          <rPr>
            <b/>
            <sz val="9"/>
            <color indexed="81"/>
            <rFont val="MS P ゴシック"/>
            <family val="3"/>
            <charset val="128"/>
          </rPr>
          <t>R7.4.1　小林尚司→伊藤貴紀</t>
        </r>
        <r>
          <rPr>
            <sz val="9"/>
            <color indexed="81"/>
            <rFont val="MS P ゴシック"/>
            <family val="3"/>
            <charset val="128"/>
          </rPr>
          <t xml:space="preserve">
</t>
        </r>
      </text>
    </comment>
    <comment ref="L124" authorId="2" shapeId="0" xr:uid="{A8B92316-B96C-44AB-BBE6-4F69A098A1C1}">
      <text>
        <r>
          <rPr>
            <b/>
            <sz val="9"/>
            <color indexed="81"/>
            <rFont val="MS P ゴシック"/>
            <family val="3"/>
            <charset val="128"/>
          </rPr>
          <t xml:space="preserve">R7.4.1修正
</t>
        </r>
      </text>
    </comment>
    <comment ref="M124" authorId="2" shapeId="0" xr:uid="{B3299089-2BB0-43F9-A77E-EEF4A58B26BA}">
      <text>
        <r>
          <rPr>
            <b/>
            <sz val="9"/>
            <color indexed="81"/>
            <rFont val="MS P ゴシック"/>
            <family val="3"/>
            <charset val="128"/>
          </rPr>
          <t>R7.4.1　（有）鎌野→（株）キッズネクスト</t>
        </r>
        <r>
          <rPr>
            <sz val="9"/>
            <color indexed="81"/>
            <rFont val="MS P ゴシック"/>
            <family val="3"/>
            <charset val="128"/>
          </rPr>
          <t xml:space="preserve">
</t>
        </r>
      </text>
    </comment>
    <comment ref="N124" authorId="2" shapeId="0" xr:uid="{5ADF1CA8-9A7A-471E-9BA4-316278470BC5}">
      <text>
        <r>
          <rPr>
            <b/>
            <sz val="9"/>
            <color indexed="81"/>
            <rFont val="MS P ゴシック"/>
            <family val="3"/>
            <charset val="128"/>
          </rPr>
          <t>R7.4.1　中央区白旗3-1-4→美浜区真砂4-3-5</t>
        </r>
      </text>
    </comment>
    <comment ref="P124" authorId="2" shapeId="0" xr:uid="{2B3A19E1-1283-4F34-AB80-B1DE40EF4408}">
      <text>
        <r>
          <rPr>
            <b/>
            <sz val="9"/>
            <color indexed="81"/>
            <rFont val="MS P ゴシック"/>
            <family val="3"/>
            <charset val="128"/>
          </rPr>
          <t>R7.4.1　鎌野郁美→西村和馬</t>
        </r>
      </text>
    </comment>
    <comment ref="R124" authorId="2" shapeId="0" xr:uid="{2EC84F00-80A8-4645-AA26-3D4D71648C78}">
      <text>
        <r>
          <rPr>
            <b/>
            <sz val="9"/>
            <color indexed="81"/>
            <rFont val="MS P ゴシック"/>
            <family val="3"/>
            <charset val="128"/>
          </rPr>
          <t>R7.4.1　中央区白旗3-1-4→美浜区真砂4-3-5</t>
        </r>
      </text>
    </comment>
    <comment ref="T124" authorId="2" shapeId="0" xr:uid="{EBC89848-283F-470A-BE8F-7B7333336439}">
      <text>
        <r>
          <rPr>
            <b/>
            <sz val="9"/>
            <color indexed="81"/>
            <rFont val="MS P ゴシック"/>
            <family val="3"/>
            <charset val="128"/>
          </rPr>
          <t>R7.4.1　鎌野郁美→西村和馬</t>
        </r>
      </text>
    </comment>
    <comment ref="N128" authorId="1" shapeId="0" xr:uid="{6D6BCB79-B3B8-4F76-91AD-A21659526470}">
      <text>
        <r>
          <rPr>
            <b/>
            <sz val="9"/>
            <color indexed="81"/>
            <rFont val="MS P ゴシック"/>
            <family val="3"/>
            <charset val="128"/>
          </rPr>
          <t>Ｒ6.4.1住所変更</t>
        </r>
      </text>
    </comment>
    <comment ref="R128" authorId="1" shapeId="0" xr:uid="{3CC3C79D-D0EC-480F-B091-872E0A242638}">
      <text>
        <r>
          <rPr>
            <b/>
            <sz val="9"/>
            <color indexed="81"/>
            <rFont val="MS P ゴシック"/>
            <family val="3"/>
            <charset val="128"/>
          </rPr>
          <t>Ｒ6.4.1住所変更</t>
        </r>
      </text>
    </comment>
    <comment ref="P140" authorId="2" shapeId="0" xr:uid="{1B1FFD24-6C8E-4175-B232-19B2D9DCD563}">
      <text>
        <r>
          <rPr>
            <b/>
            <sz val="9"/>
            <color indexed="81"/>
            <rFont val="MS P ゴシック"/>
            <family val="3"/>
            <charset val="128"/>
          </rPr>
          <t>R7.4.1　小林尚司→伊藤貴紀</t>
        </r>
        <r>
          <rPr>
            <sz val="9"/>
            <color indexed="81"/>
            <rFont val="MS P ゴシック"/>
            <family val="3"/>
            <charset val="128"/>
          </rPr>
          <t xml:space="preserve">
</t>
        </r>
      </text>
    </comment>
    <comment ref="T140" authorId="2" shapeId="0" xr:uid="{96533E12-2CA9-44C4-AE97-7188B3E883CE}">
      <text>
        <r>
          <rPr>
            <b/>
            <sz val="9"/>
            <color indexed="81"/>
            <rFont val="MS P ゴシック"/>
            <family val="3"/>
            <charset val="128"/>
          </rPr>
          <t>R7.4.1　小林尚司→伊藤貴紀</t>
        </r>
        <r>
          <rPr>
            <sz val="9"/>
            <color indexed="81"/>
            <rFont val="MS P ゴシック"/>
            <family val="3"/>
            <charset val="128"/>
          </rPr>
          <t xml:space="preserve">
</t>
        </r>
      </text>
    </comment>
    <comment ref="P141" authorId="2" shapeId="0" xr:uid="{5C46D727-AF41-42D5-A93C-BFA715C7C3A5}">
      <text>
        <r>
          <rPr>
            <b/>
            <sz val="9"/>
            <color indexed="81"/>
            <rFont val="MS P ゴシック"/>
            <family val="3"/>
            <charset val="128"/>
          </rPr>
          <t>R7.4.1　小林尚司→伊藤貴紀</t>
        </r>
        <r>
          <rPr>
            <sz val="9"/>
            <color indexed="81"/>
            <rFont val="MS P ゴシック"/>
            <family val="3"/>
            <charset val="128"/>
          </rPr>
          <t xml:space="preserve">
</t>
        </r>
      </text>
    </comment>
    <comment ref="T141" authorId="2" shapeId="0" xr:uid="{C487C3B3-6B09-4670-B10B-645050F49B88}">
      <text>
        <r>
          <rPr>
            <b/>
            <sz val="9"/>
            <color indexed="81"/>
            <rFont val="MS P ゴシック"/>
            <family val="3"/>
            <charset val="128"/>
          </rPr>
          <t>R7.4.1　小林尚司→伊藤貴紀</t>
        </r>
        <r>
          <rPr>
            <sz val="9"/>
            <color indexed="81"/>
            <rFont val="MS P ゴシック"/>
            <family val="3"/>
            <charset val="128"/>
          </rPr>
          <t xml:space="preserve">
</t>
        </r>
      </text>
    </comment>
    <comment ref="P163" authorId="2" shapeId="0" xr:uid="{3CFA222C-9935-45D2-B242-03E7AE36148A}">
      <text>
        <r>
          <rPr>
            <b/>
            <sz val="9"/>
            <color indexed="81"/>
            <rFont val="MS P ゴシック"/>
            <family val="3"/>
            <charset val="128"/>
          </rPr>
          <t>R7.4.1　小林尚司→伊藤貴紀</t>
        </r>
        <r>
          <rPr>
            <sz val="9"/>
            <color indexed="81"/>
            <rFont val="MS P ゴシック"/>
            <family val="3"/>
            <charset val="128"/>
          </rPr>
          <t xml:space="preserve">
</t>
        </r>
      </text>
    </comment>
    <comment ref="T163" authorId="2" shapeId="0" xr:uid="{6F034AA4-7D58-42CA-9251-390557D67B89}">
      <text>
        <r>
          <rPr>
            <b/>
            <sz val="9"/>
            <color indexed="81"/>
            <rFont val="MS P ゴシック"/>
            <family val="3"/>
            <charset val="128"/>
          </rPr>
          <t>R7.4.1　小林尚司→伊藤貴紀</t>
        </r>
        <r>
          <rPr>
            <sz val="9"/>
            <color indexed="81"/>
            <rFont val="MS P ゴシック"/>
            <family val="3"/>
            <charset val="128"/>
          </rPr>
          <t xml:space="preserve">
</t>
        </r>
      </text>
    </comment>
    <comment ref="N166" authorId="1" shapeId="0" xr:uid="{38D99A53-7038-4461-AE9C-687475D44039}">
      <text>
        <r>
          <rPr>
            <b/>
            <sz val="9"/>
            <color indexed="81"/>
            <rFont val="MS P ゴシック"/>
            <family val="3"/>
            <charset val="128"/>
          </rPr>
          <t>Ｒ6.4.1住所変更</t>
        </r>
      </text>
    </comment>
    <comment ref="R166" authorId="1" shapeId="0" xr:uid="{98AB1327-BC4E-4F2C-B949-CB755283B89B}">
      <text>
        <r>
          <rPr>
            <b/>
            <sz val="9"/>
            <color indexed="81"/>
            <rFont val="MS P ゴシック"/>
            <family val="3"/>
            <charset val="128"/>
          </rPr>
          <t>Ｒ6.4.1住所変更</t>
        </r>
      </text>
    </comment>
    <comment ref="G172" authorId="3" shapeId="0" xr:uid="{7BA49359-EC3B-4816-8048-E5E7FCA355A7}">
      <text>
        <r>
          <rPr>
            <b/>
            <sz val="9"/>
            <color indexed="81"/>
            <rFont val="MS P ゴシック"/>
            <family val="3"/>
            <charset val="128"/>
          </rPr>
          <t>小規模時代と一緒</t>
        </r>
      </text>
    </comment>
    <comment ref="P173" authorId="2" shapeId="0" xr:uid="{1B04FE7A-4839-4449-B954-2666C8325258}">
      <text>
        <r>
          <rPr>
            <b/>
            <sz val="9"/>
            <color indexed="81"/>
            <rFont val="MS P ゴシック"/>
            <family val="3"/>
            <charset val="128"/>
          </rPr>
          <t>R7.4.1　小林尚司→伊藤貴紀</t>
        </r>
        <r>
          <rPr>
            <sz val="9"/>
            <color indexed="81"/>
            <rFont val="MS P ゴシック"/>
            <family val="3"/>
            <charset val="128"/>
          </rPr>
          <t xml:space="preserve">
</t>
        </r>
      </text>
    </comment>
    <comment ref="T173" authorId="2" shapeId="0" xr:uid="{BE4C4779-8C4D-45CB-8A0E-5163EB3A66E2}">
      <text>
        <r>
          <rPr>
            <b/>
            <sz val="9"/>
            <color indexed="81"/>
            <rFont val="MS P ゴシック"/>
            <family val="3"/>
            <charset val="128"/>
          </rPr>
          <t>R7.4.1　小林尚司→伊藤貴紀</t>
        </r>
        <r>
          <rPr>
            <sz val="9"/>
            <color indexed="81"/>
            <rFont val="MS P ゴシック"/>
            <family val="3"/>
            <charset val="128"/>
          </rPr>
          <t xml:space="preserve">
</t>
        </r>
      </text>
    </comment>
    <comment ref="G175" authorId="3" shapeId="0" xr:uid="{9CA60DD1-B86F-4215-B4D4-130BCE343283}">
      <text>
        <r>
          <rPr>
            <sz val="12"/>
            <color indexed="81"/>
            <rFont val="MS P ゴシック"/>
            <family val="3"/>
            <charset val="128"/>
          </rPr>
          <t>WUV43270
👆使用不可</t>
        </r>
      </text>
    </comment>
    <comment ref="M175" authorId="1" shapeId="0" xr:uid="{3B366362-DD11-471E-ADB0-70ACEE1402FD}">
      <text>
        <r>
          <rPr>
            <b/>
            <sz val="12"/>
            <color indexed="81"/>
            <rFont val="MS P ゴシック"/>
            <family val="3"/>
            <charset val="128"/>
          </rPr>
          <t>「Kid's」⇒「Kids」へ修正</t>
        </r>
        <r>
          <rPr>
            <b/>
            <sz val="9"/>
            <color indexed="81"/>
            <rFont val="MS P ゴシック"/>
            <family val="3"/>
            <charset val="128"/>
          </rPr>
          <t xml:space="preserve">
誤記のため</t>
        </r>
      </text>
    </comment>
    <comment ref="G228" authorId="4" shapeId="0" xr:uid="{463D0804-74DE-4F39-A59F-1AE14D0875B7}">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P254" authorId="2" shapeId="0" xr:uid="{AF7F93CE-F684-48DD-9DCD-B132EFB3431D}">
      <text>
        <r>
          <rPr>
            <b/>
            <sz val="9"/>
            <color indexed="81"/>
            <rFont val="MS P ゴシック"/>
            <family val="3"/>
            <charset val="128"/>
          </rPr>
          <t>R7.4.1　小林尚司→伊藤貴紀</t>
        </r>
      </text>
    </comment>
    <comment ref="T254" authorId="2" shapeId="0" xr:uid="{13793998-07B2-42DD-A597-4D90D3626DC6}">
      <text>
        <r>
          <rPr>
            <b/>
            <sz val="9"/>
            <color indexed="81"/>
            <rFont val="MS P ゴシック"/>
            <family val="3"/>
            <charset val="128"/>
          </rPr>
          <t>R7.4.1　小林尚司→伊藤貴紀</t>
        </r>
      </text>
    </comment>
    <comment ref="P263" authorId="1" shapeId="0" xr:uid="{D7A0A2EC-8712-4B3F-8472-877184CD1563}">
      <text>
        <r>
          <rPr>
            <b/>
            <sz val="9"/>
            <color indexed="81"/>
            <rFont val="MS P ゴシック"/>
            <family val="3"/>
            <charset val="128"/>
          </rPr>
          <t>R7.4.1～代表者変更</t>
        </r>
      </text>
    </comment>
    <comment ref="T263" authorId="1" shapeId="0" xr:uid="{7F797C74-1D5D-4ED2-A988-1C1373736F71}">
      <text>
        <r>
          <rPr>
            <b/>
            <sz val="9"/>
            <color indexed="81"/>
            <rFont val="MS P ゴシック"/>
            <family val="3"/>
            <charset val="128"/>
          </rPr>
          <t>R7.4.1～代表者変更</t>
        </r>
      </text>
    </comment>
    <comment ref="G304" authorId="3" shapeId="0" xr:uid="{0FB425C3-CA76-4ADD-89FD-9ADA72AA79D4}">
      <text>
        <r>
          <rPr>
            <sz val="12"/>
            <color indexed="81"/>
            <rFont val="MS P ゴシック"/>
            <family val="3"/>
            <charset val="128"/>
          </rPr>
          <t>NWO95194
👆使用不可</t>
        </r>
      </text>
    </comment>
    <comment ref="P317" authorId="1" shapeId="0" xr:uid="{1F888A85-7AB4-4243-85CC-7AB4E33444B5}">
      <text>
        <r>
          <rPr>
            <b/>
            <sz val="9"/>
            <color indexed="81"/>
            <rFont val="MS P ゴシック"/>
            <family val="3"/>
            <charset val="128"/>
          </rPr>
          <t>Ｒ6.4.1～代表者変更
「赤木茂則」⇒「井上大輔」</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N6" authorId="0" shapeId="0" xr:uid="{001FC250-D863-4E74-B018-B944C48DC237}">
      <text>
        <r>
          <rPr>
            <b/>
            <sz val="9"/>
            <color indexed="81"/>
            <rFont val="MS P ゴシック"/>
            <family val="3"/>
            <charset val="128"/>
          </rPr>
          <t>派遣職員の場合は、「派遣」を入力してください。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N10" authorId="0" shapeId="0" xr:uid="{3A7B910E-85E9-4259-B1F5-50864B8067DF}">
      <text>
        <r>
          <rPr>
            <b/>
            <sz val="9"/>
            <color indexed="81"/>
            <rFont val="MS P ゴシック"/>
            <family val="3"/>
            <charset val="128"/>
          </rPr>
          <t>派遣職員の場合は、「派遣」を入力してください。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N11" authorId="0" shapeId="0" xr:uid="{7134E3D0-0A3E-45FA-9FB9-DEB4974926E7}">
      <text>
        <r>
          <rPr>
            <b/>
            <sz val="9"/>
            <color indexed="81"/>
            <rFont val="MS P ゴシック"/>
            <family val="3"/>
            <charset val="128"/>
          </rPr>
          <t>派遣職員の場合は、「派遣」を入力してください。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亮介</author>
    <author>平手　英里</author>
  </authors>
  <commentList>
    <comment ref="F8" authorId="0" shapeId="0" xr:uid="{00000000-0006-0000-0600-000001000000}">
      <text>
        <r>
          <rPr>
            <b/>
            <sz val="12"/>
            <color indexed="81"/>
            <rFont val="ＭＳ Ｐゴシック"/>
            <family val="3"/>
            <charset val="128"/>
          </rPr>
          <t xml:space="preserve">千葉市手当支給に伴う法定福利費の増額分を月毎に記載して下さい。
記載漏れがあると、補助額が少額になるおそれがありますので、必ず記載してください。
</t>
        </r>
      </text>
    </comment>
    <comment ref="I44" authorId="1" shapeId="0" xr:uid="{31925679-5530-4356-ADA9-E88494D6DD11}">
      <text>
        <r>
          <rPr>
            <b/>
            <sz val="14"/>
            <color indexed="81"/>
            <rFont val="MS P ゴシック"/>
            <family val="3"/>
            <charset val="128"/>
          </rPr>
          <t>補助額です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山口　亮介</author>
  </authors>
  <commentList>
    <comment ref="G21" authorId="0" shapeId="0" xr:uid="{00000000-0006-0000-0900-000001000000}">
      <text>
        <r>
          <rPr>
            <b/>
            <sz val="11"/>
            <color indexed="81"/>
            <rFont val="ＭＳ Ｐゴシック"/>
            <family val="3"/>
            <charset val="128"/>
          </rPr>
          <t>実績が既支給額を下回った場合(マイナスの場合)は補助金返還となります。
例年、５月中旬までにお振込みいただきますので、ご準備をお願いいたします。</t>
        </r>
      </text>
    </comment>
  </commentList>
</comments>
</file>

<file path=xl/sharedStrings.xml><?xml version="1.0" encoding="utf-8"?>
<sst xmlns="http://schemas.openxmlformats.org/spreadsheetml/2006/main" count="5396" uniqueCount="2332">
  <si>
    <t>準保育士</t>
    <rPh sb="0" eb="1">
      <t>ジュン</t>
    </rPh>
    <rPh sb="1" eb="4">
      <t>ホイクシ</t>
    </rPh>
    <phoneticPr fontId="4"/>
  </si>
  <si>
    <t>短時間保育士</t>
    <rPh sb="0" eb="3">
      <t>タンジカン</t>
    </rPh>
    <rPh sb="3" eb="5">
      <t>ホイク</t>
    </rPh>
    <rPh sb="5" eb="6">
      <t>シ</t>
    </rPh>
    <phoneticPr fontId="4"/>
  </si>
  <si>
    <t>職　種</t>
    <rPh sb="0" eb="3">
      <t>ショクシュ</t>
    </rPh>
    <phoneticPr fontId="11"/>
  </si>
  <si>
    <t>勤務形態</t>
    <rPh sb="0" eb="2">
      <t>キンム</t>
    </rPh>
    <rPh sb="2" eb="4">
      <t>ケイタイ</t>
    </rPh>
    <phoneticPr fontId="11"/>
  </si>
  <si>
    <t>氏名</t>
    <rPh sb="0" eb="2">
      <t>シメイ</t>
    </rPh>
    <phoneticPr fontId="11"/>
  </si>
  <si>
    <t>性別</t>
    <rPh sb="0" eb="2">
      <t>セイベツ</t>
    </rPh>
    <phoneticPr fontId="11"/>
  </si>
  <si>
    <t>年齢（歳）</t>
    <rPh sb="0" eb="2">
      <t>ネンレイ</t>
    </rPh>
    <rPh sb="3" eb="4">
      <t>サイ</t>
    </rPh>
    <phoneticPr fontId="11"/>
  </si>
  <si>
    <t>保育士
資格
有･無</t>
    <rPh sb="0" eb="3">
      <t>ホイクシ</t>
    </rPh>
    <rPh sb="4" eb="6">
      <t>シカク</t>
    </rPh>
    <rPh sb="7" eb="10">
      <t>ウム</t>
    </rPh>
    <phoneticPr fontId="11"/>
  </si>
  <si>
    <t>その他資格</t>
    <rPh sb="0" eb="3">
      <t>ソノタ</t>
    </rPh>
    <rPh sb="3" eb="5">
      <t>シカク</t>
    </rPh>
    <phoneticPr fontId="11"/>
  </si>
  <si>
    <t>備考</t>
    <rPh sb="0" eb="2">
      <t>ビコウ</t>
    </rPh>
    <phoneticPr fontId="11"/>
  </si>
  <si>
    <t>園長</t>
    <rPh sb="0" eb="2">
      <t>エンチョウ</t>
    </rPh>
    <phoneticPr fontId="6"/>
  </si>
  <si>
    <t>主任保育士</t>
    <rPh sb="0" eb="2">
      <t>シュニン</t>
    </rPh>
    <rPh sb="2" eb="5">
      <t>ホイクシ</t>
    </rPh>
    <phoneticPr fontId="4"/>
  </si>
  <si>
    <t>保育士</t>
    <rPh sb="0" eb="3">
      <t>ホイクシ</t>
    </rPh>
    <phoneticPr fontId="4"/>
  </si>
  <si>
    <t>保育補助</t>
    <rPh sb="0" eb="2">
      <t>ホイク</t>
    </rPh>
    <rPh sb="2" eb="4">
      <t>ホジョ</t>
    </rPh>
    <phoneticPr fontId="4"/>
  </si>
  <si>
    <t>栄養士</t>
    <rPh sb="0" eb="3">
      <t>エイヨウシ</t>
    </rPh>
    <phoneticPr fontId="4"/>
  </si>
  <si>
    <t>調理員</t>
    <rPh sb="0" eb="3">
      <t>チョウリイン</t>
    </rPh>
    <phoneticPr fontId="4"/>
  </si>
  <si>
    <t>計</t>
    <rPh sb="0" eb="1">
      <t>ケイ</t>
    </rPh>
    <phoneticPr fontId="11"/>
  </si>
  <si>
    <t>※　　勤務形態について</t>
    <rPh sb="3" eb="5">
      <t>キンム</t>
    </rPh>
    <rPh sb="5" eb="6">
      <t>ケイ</t>
    </rPh>
    <rPh sb="6" eb="7">
      <t>タイ</t>
    </rPh>
    <phoneticPr fontId="11"/>
  </si>
  <si>
    <t>正     ：  正規職員</t>
    <rPh sb="0" eb="1">
      <t>セイ</t>
    </rPh>
    <rPh sb="9" eb="11">
      <t>セイキ</t>
    </rPh>
    <rPh sb="11" eb="13">
      <t>ショクイン</t>
    </rPh>
    <phoneticPr fontId="11"/>
  </si>
  <si>
    <t>正</t>
    <rPh sb="0" eb="1">
      <t>セイ</t>
    </rPh>
    <phoneticPr fontId="6"/>
  </si>
  <si>
    <t>常</t>
    <rPh sb="0" eb="1">
      <t>ツネ</t>
    </rPh>
    <phoneticPr fontId="6"/>
  </si>
  <si>
    <t>男</t>
    <rPh sb="0" eb="1">
      <t>オトコ</t>
    </rPh>
    <phoneticPr fontId="6"/>
  </si>
  <si>
    <t>有</t>
    <rPh sb="0" eb="1">
      <t>ア</t>
    </rPh>
    <phoneticPr fontId="6"/>
  </si>
  <si>
    <t>女</t>
    <rPh sb="0" eb="1">
      <t>オンナ</t>
    </rPh>
    <phoneticPr fontId="6"/>
  </si>
  <si>
    <t>無</t>
    <rPh sb="0" eb="1">
      <t>ナ</t>
    </rPh>
    <phoneticPr fontId="6"/>
  </si>
  <si>
    <t>非</t>
    <rPh sb="0" eb="1">
      <t>ヒ</t>
    </rPh>
    <phoneticPr fontId="6"/>
  </si>
  <si>
    <t>事務員</t>
    <rPh sb="0" eb="3">
      <t>ジムイン</t>
    </rPh>
    <phoneticPr fontId="6"/>
  </si>
  <si>
    <t>用務員</t>
    <rPh sb="0" eb="3">
      <t>ヨウムイン</t>
    </rPh>
    <phoneticPr fontId="6"/>
  </si>
  <si>
    <t>その他</t>
    <rPh sb="2" eb="3">
      <t>タ</t>
    </rPh>
    <phoneticPr fontId="6"/>
  </si>
  <si>
    <t>※　　備考欄に、補助金該当項目及び育児休暇取得の有無等を記載してください。</t>
    <rPh sb="3" eb="6">
      <t>ビコウラン</t>
    </rPh>
    <rPh sb="8" eb="11">
      <t>ホジョキン</t>
    </rPh>
    <rPh sb="11" eb="13">
      <t>ガイトウ</t>
    </rPh>
    <rPh sb="13" eb="15">
      <t>コウモク</t>
    </rPh>
    <rPh sb="15" eb="16">
      <t>オヨ</t>
    </rPh>
    <rPh sb="17" eb="19">
      <t>イクジ</t>
    </rPh>
    <rPh sb="19" eb="21">
      <t>キュウカ</t>
    </rPh>
    <rPh sb="21" eb="23">
      <t>シュトク</t>
    </rPh>
    <rPh sb="24" eb="26">
      <t>ウム</t>
    </rPh>
    <rPh sb="26" eb="27">
      <t>トウ</t>
    </rPh>
    <rPh sb="28" eb="30">
      <t>キサイ</t>
    </rPh>
    <phoneticPr fontId="6"/>
  </si>
  <si>
    <t>退職等
年月日</t>
    <rPh sb="0" eb="2">
      <t>タイショク</t>
    </rPh>
    <rPh sb="2" eb="3">
      <t>トウ</t>
    </rPh>
    <rPh sb="4" eb="7">
      <t>ネンガッピ</t>
    </rPh>
    <phoneticPr fontId="11"/>
  </si>
  <si>
    <t>4月</t>
    <rPh sb="1" eb="2">
      <t>ガツ</t>
    </rPh>
    <phoneticPr fontId="1"/>
  </si>
  <si>
    <t>5月</t>
  </si>
  <si>
    <t>6月</t>
  </si>
  <si>
    <t>7月</t>
  </si>
  <si>
    <t>8月</t>
  </si>
  <si>
    <t>9月</t>
  </si>
  <si>
    <t>10月</t>
  </si>
  <si>
    <t>11月</t>
  </si>
  <si>
    <t>12月</t>
  </si>
  <si>
    <t>1月</t>
  </si>
  <si>
    <t>2月</t>
  </si>
  <si>
    <t>3月</t>
  </si>
  <si>
    <t>正</t>
    <rPh sb="0" eb="1">
      <t>タダ</t>
    </rPh>
    <phoneticPr fontId="11"/>
  </si>
  <si>
    <t>常</t>
    <rPh sb="0" eb="1">
      <t>ジョウ</t>
    </rPh>
    <phoneticPr fontId="11"/>
  </si>
  <si>
    <t>男</t>
    <rPh sb="0" eb="1">
      <t>オトコ</t>
    </rPh>
    <phoneticPr fontId="11"/>
  </si>
  <si>
    <t>有</t>
    <rPh sb="0" eb="1">
      <t>アリ</t>
    </rPh>
    <phoneticPr fontId="11"/>
  </si>
  <si>
    <t>正</t>
    <rPh sb="0" eb="1">
      <t>セイ</t>
    </rPh>
    <phoneticPr fontId="11"/>
  </si>
  <si>
    <t>女</t>
    <rPh sb="0" eb="1">
      <t>オンナ</t>
    </rPh>
    <phoneticPr fontId="11"/>
  </si>
  <si>
    <t>無</t>
    <rPh sb="0" eb="1">
      <t>ナシ</t>
    </rPh>
    <phoneticPr fontId="11"/>
  </si>
  <si>
    <t>職種</t>
    <rPh sb="0" eb="2">
      <t>ショクシュ</t>
    </rPh>
    <phoneticPr fontId="1"/>
  </si>
  <si>
    <t>勤務形態</t>
    <rPh sb="0" eb="2">
      <t>キンム</t>
    </rPh>
    <rPh sb="2" eb="4">
      <t>ケイタイ</t>
    </rPh>
    <phoneticPr fontId="1"/>
  </si>
  <si>
    <t>選択</t>
    <rPh sb="0" eb="2">
      <t>センタク</t>
    </rPh>
    <phoneticPr fontId="1"/>
  </si>
  <si>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6"/>
  </si>
  <si>
    <t>保育士</t>
    <rPh sb="0" eb="2">
      <t>ホイク</t>
    </rPh>
    <rPh sb="2" eb="3">
      <t>シ</t>
    </rPh>
    <phoneticPr fontId="1"/>
  </si>
  <si>
    <t>パート  ：  正規職員以外</t>
    <rPh sb="8" eb="10">
      <t>セイキ</t>
    </rPh>
    <rPh sb="10" eb="12">
      <t>ショクイン</t>
    </rPh>
    <rPh sb="12" eb="14">
      <t>イガイ</t>
    </rPh>
    <phoneticPr fontId="11"/>
  </si>
  <si>
    <t>常     ：  1日6時間以上かつ月20日以上の勤務を行う職員</t>
    <rPh sb="0" eb="1">
      <t>ジョウ</t>
    </rPh>
    <rPh sb="10" eb="11">
      <t>ニチ</t>
    </rPh>
    <rPh sb="12" eb="14">
      <t>ジカン</t>
    </rPh>
    <rPh sb="14" eb="16">
      <t>イジョウ</t>
    </rPh>
    <rPh sb="18" eb="19">
      <t>ツキ</t>
    </rPh>
    <rPh sb="21" eb="22">
      <t>ニチ</t>
    </rPh>
    <rPh sb="22" eb="24">
      <t>イジョウ</t>
    </rPh>
    <rPh sb="25" eb="27">
      <t>キンム</t>
    </rPh>
    <rPh sb="28" eb="29">
      <t>オコナ</t>
    </rPh>
    <rPh sb="30" eb="32">
      <t>ショクイン</t>
    </rPh>
    <phoneticPr fontId="11"/>
  </si>
  <si>
    <t>非     ：  1日6時間未満または月20日未満の勤務を行う職員</t>
    <rPh sb="0" eb="1">
      <t>ヒ</t>
    </rPh>
    <rPh sb="10" eb="11">
      <t>ニチ</t>
    </rPh>
    <rPh sb="12" eb="14">
      <t>ジカン</t>
    </rPh>
    <rPh sb="14" eb="16">
      <t>ミマン</t>
    </rPh>
    <rPh sb="19" eb="20">
      <t>ツキ</t>
    </rPh>
    <rPh sb="22" eb="23">
      <t>ニチ</t>
    </rPh>
    <rPh sb="23" eb="25">
      <t>ミマン</t>
    </rPh>
    <rPh sb="26" eb="28">
      <t>キンム</t>
    </rPh>
    <rPh sb="29" eb="30">
      <t>オコナ</t>
    </rPh>
    <rPh sb="31" eb="33">
      <t>ショクイン</t>
    </rPh>
    <phoneticPr fontId="11"/>
  </si>
  <si>
    <t>要件緩和適用開始日</t>
    <rPh sb="0" eb="2">
      <t>ヨウケン</t>
    </rPh>
    <rPh sb="2" eb="4">
      <t>カンワ</t>
    </rPh>
    <rPh sb="4" eb="6">
      <t>テキヨウ</t>
    </rPh>
    <rPh sb="6" eb="8">
      <t>カイシ</t>
    </rPh>
    <rPh sb="8" eb="9">
      <t>ビ</t>
    </rPh>
    <phoneticPr fontId="1"/>
  </si>
  <si>
    <t>パート</t>
    <phoneticPr fontId="6"/>
  </si>
  <si>
    <t>要件緩和対象</t>
    <rPh sb="0" eb="2">
      <t>ヨウケン</t>
    </rPh>
    <rPh sb="2" eb="4">
      <t>カンワ</t>
    </rPh>
    <rPh sb="4" eb="6">
      <t>タイショウ</t>
    </rPh>
    <phoneticPr fontId="1"/>
  </si>
  <si>
    <t>給与改善対象者</t>
    <rPh sb="0" eb="2">
      <t>キュウヨ</t>
    </rPh>
    <rPh sb="2" eb="4">
      <t>カイゼン</t>
    </rPh>
    <rPh sb="4" eb="7">
      <t>タイショウシャ</t>
    </rPh>
    <phoneticPr fontId="1"/>
  </si>
  <si>
    <t>○</t>
  </si>
  <si>
    <t>採用等
年月日</t>
    <rPh sb="0" eb="2">
      <t>サイヨウ</t>
    </rPh>
    <rPh sb="2" eb="3">
      <t>トウ</t>
    </rPh>
    <rPh sb="4" eb="7">
      <t>ネンガッピ</t>
    </rPh>
    <phoneticPr fontId="11"/>
  </si>
  <si>
    <t>パート</t>
  </si>
  <si>
    <t>準保育士(延長含)</t>
    <rPh sb="0" eb="1">
      <t>ジュン</t>
    </rPh>
    <rPh sb="1" eb="4">
      <t>ホイクシ</t>
    </rPh>
    <rPh sb="5" eb="7">
      <t>エンチョウ</t>
    </rPh>
    <rPh sb="7" eb="8">
      <t>フク</t>
    </rPh>
    <phoneticPr fontId="1"/>
  </si>
  <si>
    <t>みなし保育士</t>
    <rPh sb="3" eb="6">
      <t>ホイクシ</t>
    </rPh>
    <phoneticPr fontId="1"/>
  </si>
  <si>
    <t>計</t>
    <rPh sb="0" eb="1">
      <t>ケイ</t>
    </rPh>
    <phoneticPr fontId="1"/>
  </si>
  <si>
    <t>対象</t>
    <rPh sb="0" eb="2">
      <t>タイショウ</t>
    </rPh>
    <phoneticPr fontId="4"/>
  </si>
  <si>
    <t>合　　　　　　　計</t>
    <rPh sb="0" eb="1">
      <t>ゴウ</t>
    </rPh>
    <rPh sb="8" eb="9">
      <t>ケイ</t>
    </rPh>
    <phoneticPr fontId="4"/>
  </si>
  <si>
    <t>正規職員保育士</t>
    <rPh sb="0" eb="2">
      <t>セイキ</t>
    </rPh>
    <rPh sb="2" eb="4">
      <t>ショクイン</t>
    </rPh>
    <rPh sb="4" eb="7">
      <t>ホイクシ</t>
    </rPh>
    <phoneticPr fontId="4"/>
  </si>
  <si>
    <t>人数</t>
    <rPh sb="0" eb="2">
      <t>ニンズウ</t>
    </rPh>
    <phoneticPr fontId="1"/>
  </si>
  <si>
    <t>合計</t>
    <rPh sb="0" eb="2">
      <t>ゴウケイ</t>
    </rPh>
    <phoneticPr fontId="1"/>
  </si>
  <si>
    <t>月</t>
    <rPh sb="0" eb="1">
      <t>ツキ</t>
    </rPh>
    <phoneticPr fontId="1"/>
  </si>
  <si>
    <t>職　　種</t>
    <rPh sb="0" eb="1">
      <t>ショク</t>
    </rPh>
    <rPh sb="3" eb="4">
      <t>タネ</t>
    </rPh>
    <phoneticPr fontId="4"/>
  </si>
  <si>
    <t>A</t>
  </si>
  <si>
    <t>B</t>
  </si>
  <si>
    <t>C</t>
  </si>
  <si>
    <t>D</t>
  </si>
  <si>
    <t>E</t>
  </si>
  <si>
    <t>F</t>
  </si>
  <si>
    <t>G</t>
  </si>
  <si>
    <t>H</t>
  </si>
  <si>
    <t>I</t>
  </si>
  <si>
    <t>看護師</t>
    <rPh sb="0" eb="3">
      <t>カンゴシ</t>
    </rPh>
    <phoneticPr fontId="1"/>
  </si>
  <si>
    <t>J</t>
  </si>
  <si>
    <t>K</t>
  </si>
  <si>
    <t>L</t>
  </si>
  <si>
    <t>M</t>
  </si>
  <si>
    <t>N</t>
  </si>
  <si>
    <t>O</t>
  </si>
  <si>
    <t>P</t>
  </si>
  <si>
    <t>Q</t>
  </si>
  <si>
    <t>R</t>
  </si>
  <si>
    <t>S</t>
  </si>
  <si>
    <t>T</t>
  </si>
  <si>
    <t>U</t>
  </si>
  <si>
    <t>V</t>
  </si>
  <si>
    <t>X</t>
  </si>
  <si>
    <t>Y</t>
  </si>
  <si>
    <t>幼稚園1種</t>
    <rPh sb="0" eb="3">
      <t>ヨウチエン</t>
    </rPh>
    <rPh sb="4" eb="5">
      <t>シュ</t>
    </rPh>
    <phoneticPr fontId="1"/>
  </si>
  <si>
    <t>みなし保育士（要件緩和対象、保健師・看護師・准看護師）</t>
    <rPh sb="3" eb="6">
      <t>ホイクシ</t>
    </rPh>
    <rPh sb="7" eb="9">
      <t>ヨウケン</t>
    </rPh>
    <rPh sb="9" eb="11">
      <t>カンワ</t>
    </rPh>
    <rPh sb="11" eb="13">
      <t>タイショウ</t>
    </rPh>
    <rPh sb="14" eb="17">
      <t>ホケンシ</t>
    </rPh>
    <rPh sb="18" eb="21">
      <t>カンゴシ</t>
    </rPh>
    <rPh sb="22" eb="26">
      <t>ジュンカンゴシ</t>
    </rPh>
    <phoneticPr fontId="4"/>
  </si>
  <si>
    <t>看護師（みなし保育士）</t>
    <rPh sb="0" eb="3">
      <t>カンゴシ</t>
    </rPh>
    <rPh sb="7" eb="10">
      <t>ホイクシ</t>
    </rPh>
    <phoneticPr fontId="6"/>
  </si>
  <si>
    <t>准看護師（みなし保育士）</t>
    <rPh sb="0" eb="1">
      <t>ジュン</t>
    </rPh>
    <rPh sb="1" eb="4">
      <t>カンゴシ</t>
    </rPh>
    <rPh sb="8" eb="11">
      <t>ホイクシ</t>
    </rPh>
    <phoneticPr fontId="1"/>
  </si>
  <si>
    <t>保健師（みなし保育士）</t>
    <rPh sb="0" eb="3">
      <t>ホケンシ</t>
    </rPh>
    <rPh sb="7" eb="10">
      <t>ホイクシ</t>
    </rPh>
    <phoneticPr fontId="6"/>
  </si>
  <si>
    <t>保健師（みなし以外）</t>
    <rPh sb="0" eb="3">
      <t>ホケンシ</t>
    </rPh>
    <rPh sb="7" eb="9">
      <t>イガイ</t>
    </rPh>
    <phoneticPr fontId="6"/>
  </si>
  <si>
    <t>看護師（みなし以外）</t>
    <rPh sb="0" eb="3">
      <t>カンゴシ</t>
    </rPh>
    <rPh sb="7" eb="9">
      <t>イガイ</t>
    </rPh>
    <phoneticPr fontId="6"/>
  </si>
  <si>
    <t>准看護師（みなし以外）</t>
    <rPh sb="0" eb="1">
      <t>ジュン</t>
    </rPh>
    <rPh sb="1" eb="4">
      <t>カンゴシ</t>
    </rPh>
    <rPh sb="8" eb="10">
      <t>イガイ</t>
    </rPh>
    <phoneticPr fontId="1"/>
  </si>
  <si>
    <t>看護師</t>
    <rPh sb="0" eb="3">
      <t>カンゴシ</t>
    </rPh>
    <phoneticPr fontId="4"/>
  </si>
  <si>
    <t>準保育士、短時間保育士（延長時間含めると常勤）</t>
    <rPh sb="0" eb="4">
      <t>ジュンホイクシ</t>
    </rPh>
    <rPh sb="5" eb="8">
      <t>タンジカン</t>
    </rPh>
    <rPh sb="8" eb="11">
      <t>ホイクシ</t>
    </rPh>
    <rPh sb="12" eb="14">
      <t>エンチョウ</t>
    </rPh>
    <rPh sb="14" eb="16">
      <t>ジカン</t>
    </rPh>
    <rPh sb="16" eb="17">
      <t>フク</t>
    </rPh>
    <rPh sb="20" eb="22">
      <t>ジョウキン</t>
    </rPh>
    <phoneticPr fontId="1"/>
  </si>
  <si>
    <t>家庭的保育者</t>
    <rPh sb="0" eb="3">
      <t>カテイテキ</t>
    </rPh>
    <rPh sb="3" eb="5">
      <t>ホイク</t>
    </rPh>
    <rPh sb="5" eb="6">
      <t>シャ</t>
    </rPh>
    <phoneticPr fontId="1"/>
  </si>
  <si>
    <t>民間保育施設職員現況調書</t>
    <rPh sb="0" eb="2">
      <t>ミンカン</t>
    </rPh>
    <rPh sb="2" eb="4">
      <t>ホイク</t>
    </rPh>
    <rPh sb="4" eb="6">
      <t>シセツ</t>
    </rPh>
    <rPh sb="6" eb="8">
      <t>ショクイン</t>
    </rPh>
    <rPh sb="7" eb="8">
      <t>テイショク</t>
    </rPh>
    <rPh sb="8" eb="10">
      <t>ゲンキョウ</t>
    </rPh>
    <rPh sb="10" eb="12">
      <t>チョウショ</t>
    </rPh>
    <phoneticPr fontId="11"/>
  </si>
  <si>
    <t>【このエクセルのデータについて】</t>
    <phoneticPr fontId="1"/>
  </si>
  <si>
    <t>【データ提出期限】</t>
    <rPh sb="4" eb="6">
      <t>テイシュツ</t>
    </rPh>
    <rPh sb="6" eb="8">
      <t>キゲン</t>
    </rPh>
    <phoneticPr fontId="1"/>
  </si>
  <si>
    <t>施設長</t>
    <rPh sb="0" eb="2">
      <t>シセツ</t>
    </rPh>
    <rPh sb="2" eb="3">
      <t>チョウ</t>
    </rPh>
    <phoneticPr fontId="1"/>
  </si>
  <si>
    <t>管理者</t>
    <rPh sb="0" eb="3">
      <t>カンリシャ</t>
    </rPh>
    <phoneticPr fontId="1"/>
  </si>
  <si>
    <t>県補助対象</t>
    <rPh sb="0" eb="1">
      <t>ケン</t>
    </rPh>
    <rPh sb="1" eb="3">
      <t>ホジョ</t>
    </rPh>
    <rPh sb="3" eb="5">
      <t>タイショウ</t>
    </rPh>
    <phoneticPr fontId="1"/>
  </si>
  <si>
    <t>市補助分</t>
    <rPh sb="0" eb="1">
      <t>シ</t>
    </rPh>
    <rPh sb="1" eb="3">
      <t>ホジョ</t>
    </rPh>
    <rPh sb="3" eb="4">
      <t>ブン</t>
    </rPh>
    <phoneticPr fontId="1"/>
  </si>
  <si>
    <t>県補助分</t>
    <rPh sb="0" eb="1">
      <t>ケン</t>
    </rPh>
    <rPh sb="1" eb="3">
      <t>ホジョ</t>
    </rPh>
    <rPh sb="3" eb="4">
      <t>ブン</t>
    </rPh>
    <phoneticPr fontId="1"/>
  </si>
  <si>
    <t>（あて先）　千 葉 市 長</t>
    <rPh sb="3" eb="4">
      <t>サキ</t>
    </rPh>
    <rPh sb="6" eb="7">
      <t>セン</t>
    </rPh>
    <rPh sb="8" eb="9">
      <t>ハ</t>
    </rPh>
    <rPh sb="10" eb="11">
      <t>シ</t>
    </rPh>
    <rPh sb="12" eb="13">
      <t>チョウ</t>
    </rPh>
    <phoneticPr fontId="11"/>
  </si>
  <si>
    <t>住所</t>
    <rPh sb="0" eb="2">
      <t>ジュウショ</t>
    </rPh>
    <phoneticPr fontId="4"/>
  </si>
  <si>
    <t>法人名</t>
    <rPh sb="0" eb="2">
      <t>ホウジン</t>
    </rPh>
    <rPh sb="2" eb="3">
      <t>メイ</t>
    </rPh>
    <phoneticPr fontId="4"/>
  </si>
  <si>
    <t>代表者職氏名</t>
    <rPh sb="0" eb="3">
      <t>ダイヒョウシャ</t>
    </rPh>
    <rPh sb="3" eb="4">
      <t>ショク</t>
    </rPh>
    <rPh sb="4" eb="6">
      <t>シメイ</t>
    </rPh>
    <phoneticPr fontId="4"/>
  </si>
  <si>
    <t>　</t>
    <phoneticPr fontId="11"/>
  </si>
  <si>
    <t>円</t>
    <rPh sb="0" eb="1">
      <t>エン</t>
    </rPh>
    <phoneticPr fontId="11"/>
  </si>
  <si>
    <t>　</t>
    <phoneticPr fontId="11"/>
  </si>
  <si>
    <t>（施設等名）</t>
    <rPh sb="1" eb="3">
      <t>シセツ</t>
    </rPh>
    <rPh sb="3" eb="4">
      <t>トウ</t>
    </rPh>
    <rPh sb="4" eb="5">
      <t>メイ</t>
    </rPh>
    <rPh sb="5" eb="6">
      <t>ヤスナ</t>
    </rPh>
    <phoneticPr fontId="4"/>
  </si>
  <si>
    <t>・職員現況調書</t>
    <rPh sb="1" eb="3">
      <t>ショクイン</t>
    </rPh>
    <rPh sb="3" eb="5">
      <t>ゲンキョウ</t>
    </rPh>
    <rPh sb="5" eb="7">
      <t>チョウショ</t>
    </rPh>
    <phoneticPr fontId="1"/>
  </si>
  <si>
    <t>対象人数
A</t>
    <rPh sb="0" eb="2">
      <t>タイショウ</t>
    </rPh>
    <rPh sb="2" eb="4">
      <t>ニンズウ</t>
    </rPh>
    <phoneticPr fontId="1"/>
  </si>
  <si>
    <t>千葉市手当額計
B＝A×月額</t>
    <rPh sb="0" eb="3">
      <t>ｔ</t>
    </rPh>
    <rPh sb="3" eb="5">
      <t>テアテ</t>
    </rPh>
    <rPh sb="5" eb="6">
      <t>ガク</t>
    </rPh>
    <rPh sb="6" eb="7">
      <t>ケイ</t>
    </rPh>
    <rPh sb="12" eb="14">
      <t>ゲツガク</t>
    </rPh>
    <phoneticPr fontId="1"/>
  </si>
  <si>
    <t>法定福利費
の増　計
C</t>
    <rPh sb="0" eb="2">
      <t>ホウテイ</t>
    </rPh>
    <rPh sb="2" eb="4">
      <t>フクリ</t>
    </rPh>
    <rPh sb="4" eb="5">
      <t>ヒ</t>
    </rPh>
    <rPh sb="7" eb="8">
      <t>ゾウ</t>
    </rPh>
    <rPh sb="9" eb="10">
      <t>ケイ</t>
    </rPh>
    <phoneticPr fontId="1"/>
  </si>
  <si>
    <t>合計
D=B＋C</t>
    <rPh sb="0" eb="2">
      <t>ゴウケイ</t>
    </rPh>
    <phoneticPr fontId="1"/>
  </si>
  <si>
    <t>補助額
DとEの少ない方</t>
    <rPh sb="0" eb="2">
      <t>ホジョ</t>
    </rPh>
    <rPh sb="2" eb="3">
      <t>ガク</t>
    </rPh>
    <rPh sb="8" eb="9">
      <t>スク</t>
    </rPh>
    <rPh sb="11" eb="12">
      <t>ホウ</t>
    </rPh>
    <phoneticPr fontId="1"/>
  </si>
  <si>
    <t>法定福利費
比率
C÷B</t>
    <rPh sb="0" eb="2">
      <t>ホウテイ</t>
    </rPh>
    <rPh sb="2" eb="4">
      <t>フクリ</t>
    </rPh>
    <rPh sb="4" eb="5">
      <t>ヒ</t>
    </rPh>
    <rPh sb="6" eb="8">
      <t>ヒリツ</t>
    </rPh>
    <phoneticPr fontId="1"/>
  </si>
  <si>
    <t>千葉市手当額単価
（法定福利費除く）</t>
    <rPh sb="0" eb="3">
      <t>チバシ</t>
    </rPh>
    <rPh sb="3" eb="5">
      <t>テアテ</t>
    </rPh>
    <rPh sb="5" eb="6">
      <t>ガク</t>
    </rPh>
    <rPh sb="6" eb="8">
      <t>タンカ</t>
    </rPh>
    <rPh sb="10" eb="12">
      <t>ホウテイ</t>
    </rPh>
    <rPh sb="12" eb="14">
      <t>フクリ</t>
    </rPh>
    <rPh sb="14" eb="15">
      <t>ヒ</t>
    </rPh>
    <rPh sb="15" eb="16">
      <t>ノゾ</t>
    </rPh>
    <phoneticPr fontId="1"/>
  </si>
  <si>
    <t>千葉市手当額合計
（法定福利費除く）</t>
    <rPh sb="0" eb="3">
      <t>チバシ</t>
    </rPh>
    <rPh sb="3" eb="5">
      <t>テアテ</t>
    </rPh>
    <rPh sb="5" eb="6">
      <t>ガク</t>
    </rPh>
    <rPh sb="6" eb="8">
      <t>ゴウケイ</t>
    </rPh>
    <rPh sb="10" eb="12">
      <t>ホウテイ</t>
    </rPh>
    <rPh sb="12" eb="14">
      <t>フクリ</t>
    </rPh>
    <rPh sb="14" eb="15">
      <t>ヒ</t>
    </rPh>
    <rPh sb="15" eb="16">
      <t>ノゾ</t>
    </rPh>
    <phoneticPr fontId="4"/>
  </si>
  <si>
    <t>（様式第４号）</t>
    <rPh sb="3" eb="4">
      <t>ダイ</t>
    </rPh>
    <phoneticPr fontId="11"/>
  </si>
  <si>
    <t>千葉市保育士等給与改善事業補助金変更交付申請書</t>
    <rPh sb="3" eb="6">
      <t>ｈｓ</t>
    </rPh>
    <rPh sb="6" eb="7">
      <t>トウ</t>
    </rPh>
    <rPh sb="7" eb="9">
      <t>キュウヨ</t>
    </rPh>
    <rPh sb="9" eb="11">
      <t>カイゼン</t>
    </rPh>
    <rPh sb="11" eb="13">
      <t>ジギョウ</t>
    </rPh>
    <rPh sb="13" eb="16">
      <t>ｈｊｋ</t>
    </rPh>
    <rPh sb="16" eb="18">
      <t>ヘンコウ</t>
    </rPh>
    <rPh sb="18" eb="20">
      <t>コウフ</t>
    </rPh>
    <rPh sb="20" eb="23">
      <t>シンセイショ</t>
    </rPh>
    <phoneticPr fontId="4"/>
  </si>
  <si>
    <t>　　１　変更交付申請額</t>
    <rPh sb="4" eb="6">
      <t>ヘンコウ</t>
    </rPh>
    <rPh sb="6" eb="8">
      <t>コウフ</t>
    </rPh>
    <rPh sb="8" eb="10">
      <t>シンセイ</t>
    </rPh>
    <rPh sb="10" eb="11">
      <t>ガク</t>
    </rPh>
    <phoneticPr fontId="11"/>
  </si>
  <si>
    <t>　　２　変更理由</t>
    <rPh sb="4" eb="6">
      <t>ヘンコウ</t>
    </rPh>
    <rPh sb="6" eb="8">
      <t>リユウ</t>
    </rPh>
    <phoneticPr fontId="11"/>
  </si>
  <si>
    <t>　　３　添付書類</t>
    <rPh sb="4" eb="6">
      <t>テンプ</t>
    </rPh>
    <rPh sb="6" eb="8">
      <t>ショルイ</t>
    </rPh>
    <phoneticPr fontId="11"/>
  </si>
  <si>
    <t>・給与改善費算出内訳表（１）（２）</t>
    <rPh sb="1" eb="3">
      <t>キュウヨ</t>
    </rPh>
    <rPh sb="3" eb="5">
      <t>カイゼン</t>
    </rPh>
    <rPh sb="5" eb="6">
      <t>ヒ</t>
    </rPh>
    <rPh sb="6" eb="8">
      <t>サンシュツ</t>
    </rPh>
    <rPh sb="8" eb="10">
      <t>ウチワケ</t>
    </rPh>
    <rPh sb="10" eb="11">
      <t>ヒョウ</t>
    </rPh>
    <phoneticPr fontId="1"/>
  </si>
  <si>
    <t>・賃金台帳の写し</t>
    <rPh sb="1" eb="3">
      <t>チンギン</t>
    </rPh>
    <rPh sb="3" eb="5">
      <t>ダイチョウ</t>
    </rPh>
    <rPh sb="6" eb="7">
      <t>ウツ</t>
    </rPh>
    <phoneticPr fontId="1"/>
  </si>
  <si>
    <t>給与改善費算出内訳表（１）</t>
    <rPh sb="0" eb="2">
      <t>キュウヨ</t>
    </rPh>
    <rPh sb="2" eb="4">
      <t>カイゼン</t>
    </rPh>
    <rPh sb="4" eb="5">
      <t>ヒ</t>
    </rPh>
    <rPh sb="5" eb="7">
      <t>サンシュツ</t>
    </rPh>
    <rPh sb="7" eb="9">
      <t>ウチワケ</t>
    </rPh>
    <rPh sb="9" eb="10">
      <t>ヒョウ</t>
    </rPh>
    <phoneticPr fontId="4"/>
  </si>
  <si>
    <t>給与改善費算出内訳表（２）（法定福利費含む）</t>
    <rPh sb="0" eb="2">
      <t>キュウヨ</t>
    </rPh>
    <rPh sb="2" eb="4">
      <t>カイゼン</t>
    </rPh>
    <rPh sb="4" eb="5">
      <t>ヒ</t>
    </rPh>
    <rPh sb="5" eb="7">
      <t>サンシュツ</t>
    </rPh>
    <rPh sb="7" eb="9">
      <t>ウチワケ</t>
    </rPh>
    <rPh sb="9" eb="10">
      <t>ヒョウ</t>
    </rPh>
    <rPh sb="14" eb="16">
      <t>ホウテイ</t>
    </rPh>
    <rPh sb="16" eb="18">
      <t>フクリ</t>
    </rPh>
    <rPh sb="18" eb="19">
      <t>ヒ</t>
    </rPh>
    <rPh sb="19" eb="20">
      <t>フク</t>
    </rPh>
    <phoneticPr fontId="1"/>
  </si>
  <si>
    <t>（様式第７号）</t>
    <rPh sb="3" eb="4">
      <t>ダイ</t>
    </rPh>
    <phoneticPr fontId="11"/>
  </si>
  <si>
    <t>　　１　補助金の交付決定額</t>
    <rPh sb="4" eb="7">
      <t>ホジョキン</t>
    </rPh>
    <rPh sb="8" eb="10">
      <t>コウフ</t>
    </rPh>
    <rPh sb="10" eb="12">
      <t>ケッテイ</t>
    </rPh>
    <rPh sb="12" eb="13">
      <t>ガク</t>
    </rPh>
    <phoneticPr fontId="11"/>
  </si>
  <si>
    <t>　　２　補助金の既交付額</t>
    <rPh sb="4" eb="7">
      <t>ホジョキン</t>
    </rPh>
    <rPh sb="8" eb="9">
      <t>キ</t>
    </rPh>
    <rPh sb="9" eb="12">
      <t>コウフガク</t>
    </rPh>
    <phoneticPr fontId="11"/>
  </si>
  <si>
    <t>　　３　補助金の経費精算額</t>
    <rPh sb="4" eb="7">
      <t>ホジョキン</t>
    </rPh>
    <rPh sb="8" eb="10">
      <t>ケイヒ</t>
    </rPh>
    <rPh sb="10" eb="13">
      <t>セイサンガク</t>
    </rPh>
    <phoneticPr fontId="11"/>
  </si>
  <si>
    <t>：補助対象者の勤務実績及び手当支給額が当初決定時から変更となったため。</t>
    <rPh sb="1" eb="3">
      <t>ホジョ</t>
    </rPh>
    <rPh sb="3" eb="5">
      <t>タイショウ</t>
    </rPh>
    <rPh sb="5" eb="6">
      <t>シャ</t>
    </rPh>
    <rPh sb="7" eb="9">
      <t>キンム</t>
    </rPh>
    <rPh sb="9" eb="11">
      <t>ジッセキ</t>
    </rPh>
    <rPh sb="11" eb="12">
      <t>オヨ</t>
    </rPh>
    <rPh sb="13" eb="15">
      <t>テアテ</t>
    </rPh>
    <rPh sb="15" eb="18">
      <t>シキュウガク</t>
    </rPh>
    <rPh sb="19" eb="21">
      <t>トウショ</t>
    </rPh>
    <rPh sb="21" eb="23">
      <t>ケッテイ</t>
    </rPh>
    <rPh sb="23" eb="24">
      <t>ジ</t>
    </rPh>
    <rPh sb="26" eb="28">
      <t>ヘンコウ</t>
    </rPh>
    <phoneticPr fontId="1"/>
  </si>
  <si>
    <t>千葉市保育士等給与改善事業補助金実績報告書</t>
    <rPh sb="3" eb="6">
      <t>ｈｓ</t>
    </rPh>
    <rPh sb="6" eb="7">
      <t>トウ</t>
    </rPh>
    <rPh sb="7" eb="9">
      <t>キュウヨ</t>
    </rPh>
    <rPh sb="9" eb="11">
      <t>カイゼン</t>
    </rPh>
    <rPh sb="11" eb="13">
      <t>ジギョウ</t>
    </rPh>
    <rPh sb="13" eb="16">
      <t>ｈｊｋ</t>
    </rPh>
    <rPh sb="16" eb="18">
      <t>ジッセキ</t>
    </rPh>
    <rPh sb="18" eb="20">
      <t>ホウコク</t>
    </rPh>
    <rPh sb="20" eb="21">
      <t>ショ</t>
    </rPh>
    <phoneticPr fontId="4"/>
  </si>
  <si>
    <t>（様式第１１号）</t>
    <rPh sb="3" eb="4">
      <t>ダイ</t>
    </rPh>
    <phoneticPr fontId="11"/>
  </si>
  <si>
    <t>　　１　補助金の確定額</t>
    <rPh sb="4" eb="7">
      <t>ホジョキン</t>
    </rPh>
    <rPh sb="8" eb="10">
      <t>カクテイ</t>
    </rPh>
    <rPh sb="10" eb="11">
      <t>ガク</t>
    </rPh>
    <phoneticPr fontId="11"/>
  </si>
  <si>
    <t>　　３　今回の交付請求額</t>
    <rPh sb="4" eb="6">
      <t>コンカイ</t>
    </rPh>
    <rPh sb="7" eb="9">
      <t>コウフ</t>
    </rPh>
    <rPh sb="9" eb="11">
      <t>セイキュウ</t>
    </rPh>
    <rPh sb="11" eb="12">
      <t>ガク</t>
    </rPh>
    <phoneticPr fontId="11"/>
  </si>
  <si>
    <t>千葉市保育士等給与改善事業補助金差額請求書</t>
    <rPh sb="3" eb="6">
      <t>ｈｓ</t>
    </rPh>
    <rPh sb="6" eb="7">
      <t>トウ</t>
    </rPh>
    <rPh sb="7" eb="9">
      <t>キュウヨ</t>
    </rPh>
    <rPh sb="9" eb="11">
      <t>カイゼン</t>
    </rPh>
    <rPh sb="11" eb="13">
      <t>ジギョウ</t>
    </rPh>
    <rPh sb="13" eb="16">
      <t>ｈｊｋ</t>
    </rPh>
    <rPh sb="16" eb="18">
      <t>サガク</t>
    </rPh>
    <rPh sb="18" eb="20">
      <t>セイキュウ</t>
    </rPh>
    <rPh sb="20" eb="21">
      <t>ショ</t>
    </rPh>
    <phoneticPr fontId="4"/>
  </si>
  <si>
    <t>※各月で基準額との差額（E－Dがプラス）が出た場合、他の月で差額分を追加支給すること等はできませんのでご注意ください。</t>
    <rPh sb="1" eb="3">
      <t>カクツキ</t>
    </rPh>
    <rPh sb="4" eb="6">
      <t>キジュン</t>
    </rPh>
    <rPh sb="6" eb="7">
      <t>ガク</t>
    </rPh>
    <rPh sb="9" eb="11">
      <t>サガク</t>
    </rPh>
    <rPh sb="21" eb="22">
      <t>デ</t>
    </rPh>
    <rPh sb="23" eb="25">
      <t>バアイ</t>
    </rPh>
    <rPh sb="26" eb="27">
      <t>ホカ</t>
    </rPh>
    <rPh sb="28" eb="29">
      <t>ツキ</t>
    </rPh>
    <rPh sb="30" eb="33">
      <t>サガクブン</t>
    </rPh>
    <rPh sb="34" eb="36">
      <t>ツイカ</t>
    </rPh>
    <rPh sb="36" eb="38">
      <t>シキュウ</t>
    </rPh>
    <rPh sb="42" eb="43">
      <t>ナド</t>
    </rPh>
    <rPh sb="52" eb="54">
      <t>チュウイ</t>
    </rPh>
    <phoneticPr fontId="1"/>
  </si>
  <si>
    <t>派遣保育士</t>
    <rPh sb="0" eb="2">
      <t>ハケン</t>
    </rPh>
    <rPh sb="2" eb="4">
      <t>ホイク</t>
    </rPh>
    <rPh sb="4" eb="5">
      <t>シ</t>
    </rPh>
    <phoneticPr fontId="1"/>
  </si>
  <si>
    <t>人材派遣等保育士</t>
    <rPh sb="0" eb="2">
      <t>ジンザイ</t>
    </rPh>
    <rPh sb="2" eb="4">
      <t>ハケン</t>
    </rPh>
    <rPh sb="4" eb="5">
      <t>トウ</t>
    </rPh>
    <rPh sb="5" eb="7">
      <t>ホイク</t>
    </rPh>
    <rPh sb="7" eb="8">
      <t>シ</t>
    </rPh>
    <phoneticPr fontId="1"/>
  </si>
  <si>
    <t>unei-josei@city.chiba.lg.jp</t>
    <phoneticPr fontId="1"/>
  </si>
  <si>
    <t>支払方法（労働月から）</t>
    <rPh sb="0" eb="2">
      <t>シハライ</t>
    </rPh>
    <rPh sb="2" eb="4">
      <t>ホウホウ</t>
    </rPh>
    <rPh sb="5" eb="7">
      <t>ロウドウ</t>
    </rPh>
    <rPh sb="7" eb="8">
      <t>ツキ</t>
    </rPh>
    <phoneticPr fontId="1"/>
  </si>
  <si>
    <t>同月払</t>
  </si>
  <si>
    <t>翌月払</t>
  </si>
  <si>
    <t>千葉市手当額</t>
    <rPh sb="0" eb="3">
      <t>ｔ</t>
    </rPh>
    <rPh sb="3" eb="6">
      <t>テアテガク</t>
    </rPh>
    <phoneticPr fontId="1"/>
  </si>
  <si>
    <t>計</t>
    <rPh sb="0" eb="1">
      <t>ケイ</t>
    </rPh>
    <phoneticPr fontId="1"/>
  </si>
  <si>
    <t>正規＋非正規常勤</t>
    <rPh sb="0" eb="2">
      <t>セイキ</t>
    </rPh>
    <rPh sb="3" eb="6">
      <t>ヒセイキ</t>
    </rPh>
    <rPh sb="6" eb="8">
      <t>ジョウキン</t>
    </rPh>
    <phoneticPr fontId="1"/>
  </si>
  <si>
    <t>支出金精算書（概算払）</t>
    <phoneticPr fontId="4"/>
  </si>
  <si>
    <t>（あて先）　千葉市長</t>
    <rPh sb="3" eb="4">
      <t>サキ</t>
    </rPh>
    <rPh sb="6" eb="8">
      <t>チバ</t>
    </rPh>
    <rPh sb="8" eb="10">
      <t>シチョウ</t>
    </rPh>
    <phoneticPr fontId="4"/>
  </si>
  <si>
    <t>住　　　　　　　　所</t>
    <rPh sb="0" eb="1">
      <t>ジュウ</t>
    </rPh>
    <rPh sb="9" eb="10">
      <t>ショ</t>
    </rPh>
    <phoneticPr fontId="4"/>
  </si>
  <si>
    <t>（施設(園)名）</t>
    <rPh sb="1" eb="3">
      <t>シセツ</t>
    </rPh>
    <rPh sb="4" eb="5">
      <t>エン</t>
    </rPh>
    <rPh sb="6" eb="7">
      <t>メイ</t>
    </rPh>
    <rPh sb="7" eb="8">
      <t>ヤスナ</t>
    </rPh>
    <phoneticPr fontId="4"/>
  </si>
  <si>
    <t>下記の通り精算します。</t>
    <rPh sb="0" eb="2">
      <t>カキ</t>
    </rPh>
    <rPh sb="3" eb="4">
      <t>トオ</t>
    </rPh>
    <rPh sb="5" eb="7">
      <t>セイサン</t>
    </rPh>
    <phoneticPr fontId="4"/>
  </si>
  <si>
    <t>①既交付額</t>
    <rPh sb="1" eb="2">
      <t>キ</t>
    </rPh>
    <rPh sb="2" eb="3">
      <t>コウ</t>
    </rPh>
    <rPh sb="3" eb="4">
      <t>ツキ</t>
    </rPh>
    <rPh sb="4" eb="5">
      <t>ガク</t>
    </rPh>
    <phoneticPr fontId="57"/>
  </si>
  <si>
    <t>②精算額</t>
    <rPh sb="1" eb="2">
      <t>セイ</t>
    </rPh>
    <rPh sb="2" eb="3">
      <t>サン</t>
    </rPh>
    <rPh sb="3" eb="4">
      <t>ガク</t>
    </rPh>
    <phoneticPr fontId="57"/>
  </si>
  <si>
    <t>千葉市保育士等給与改善事業補助金</t>
    <rPh sb="3" eb="6">
      <t>ホイクシ</t>
    </rPh>
    <rPh sb="6" eb="7">
      <t>トウ</t>
    </rPh>
    <rPh sb="7" eb="9">
      <t>キュウヨ</t>
    </rPh>
    <rPh sb="9" eb="11">
      <t>カイゼン</t>
    </rPh>
    <rPh sb="11" eb="13">
      <t>ジギョウ</t>
    </rPh>
    <rPh sb="13" eb="16">
      <t>ホジョキン</t>
    </rPh>
    <phoneticPr fontId="1"/>
  </si>
  <si>
    <t>-</t>
    <phoneticPr fontId="1"/>
  </si>
  <si>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57"/>
  </si>
  <si>
    <t>交付(受領)年月日</t>
    <rPh sb="0" eb="2">
      <t>コウフ</t>
    </rPh>
    <rPh sb="3" eb="5">
      <t>ジュリョウ</t>
    </rPh>
    <rPh sb="6" eb="9">
      <t>ネンガッピ</t>
    </rPh>
    <phoneticPr fontId="1"/>
  </si>
  <si>
    <t>　令和　　年　　月　　日付け千葉市指令こ幼運第　　　号　　　　により交付決定のあった千葉市保育士等給与改善事業補助金の実績について、千葉市保育士等給与改善事業補助金交付要綱第１１条の規定に基づき、次のとおり申請します。　　</t>
    <rPh sb="1" eb="3">
      <t>レイワ</t>
    </rPh>
    <rPh sb="8" eb="9">
      <t>ガツ</t>
    </rPh>
    <rPh sb="11" eb="12">
      <t>ニチ</t>
    </rPh>
    <rPh sb="12" eb="13">
      <t>ヅ</t>
    </rPh>
    <rPh sb="14" eb="17">
      <t>チバシ</t>
    </rPh>
    <rPh sb="17" eb="19">
      <t>シレイ</t>
    </rPh>
    <rPh sb="20" eb="21">
      <t>ヨウ</t>
    </rPh>
    <rPh sb="21" eb="22">
      <t>ウン</t>
    </rPh>
    <rPh sb="22" eb="23">
      <t>ダイ</t>
    </rPh>
    <rPh sb="26" eb="27">
      <t>ゴウ</t>
    </rPh>
    <rPh sb="34" eb="36">
      <t>コウフ</t>
    </rPh>
    <rPh sb="36" eb="38">
      <t>ケッテイ</t>
    </rPh>
    <rPh sb="45" eb="48">
      <t>ｈｓ</t>
    </rPh>
    <rPh sb="48" eb="49">
      <t>トウ</t>
    </rPh>
    <rPh sb="59" eb="61">
      <t>ジッセキ</t>
    </rPh>
    <rPh sb="69" eb="79">
      <t>ｈｔｋｋ</t>
    </rPh>
    <rPh sb="79" eb="82">
      <t>ｈｊｋ</t>
    </rPh>
    <rPh sb="82" eb="84">
      <t>コウフ</t>
    </rPh>
    <rPh sb="84" eb="86">
      <t>ヨウコウ</t>
    </rPh>
    <rPh sb="86" eb="87">
      <t>ダイ</t>
    </rPh>
    <rPh sb="89" eb="90">
      <t>ジョウ</t>
    </rPh>
    <rPh sb="94" eb="95">
      <t>モト</t>
    </rPh>
    <rPh sb="98" eb="99">
      <t>ツギ</t>
    </rPh>
    <phoneticPr fontId="11"/>
  </si>
  <si>
    <t>派遣</t>
  </si>
  <si>
    <t>派遣保育士</t>
    <rPh sb="0" eb="2">
      <t>ハケン</t>
    </rPh>
    <rPh sb="2" eb="5">
      <t>ホイクシ</t>
    </rPh>
    <phoneticPr fontId="1"/>
  </si>
  <si>
    <t>派遣職員</t>
    <rPh sb="0" eb="2">
      <t>ハケン</t>
    </rPh>
    <rPh sb="2" eb="4">
      <t>ショクイン</t>
    </rPh>
    <phoneticPr fontId="1"/>
  </si>
  <si>
    <t>対象月数</t>
    <rPh sb="0" eb="2">
      <t>タイショウ</t>
    </rPh>
    <rPh sb="2" eb="3">
      <t>ツキ</t>
    </rPh>
    <rPh sb="3" eb="4">
      <t>スウ</t>
    </rPh>
    <phoneticPr fontId="1"/>
  </si>
  <si>
    <t>市単対象</t>
    <rPh sb="0" eb="2">
      <t>シタン</t>
    </rPh>
    <rPh sb="2" eb="4">
      <t>タイショウ</t>
    </rPh>
    <phoneticPr fontId="1"/>
  </si>
  <si>
    <t>千葉市手当対象月数</t>
    <rPh sb="0" eb="3">
      <t>チバシ</t>
    </rPh>
    <rPh sb="3" eb="5">
      <t>テアテ</t>
    </rPh>
    <rPh sb="5" eb="7">
      <t>タイショウ</t>
    </rPh>
    <rPh sb="7" eb="8">
      <t>ツキ</t>
    </rPh>
    <rPh sb="8" eb="9">
      <t>スウ</t>
    </rPh>
    <phoneticPr fontId="1"/>
  </si>
  <si>
    <t>県補助</t>
    <rPh sb="0" eb="1">
      <t>ケン</t>
    </rPh>
    <rPh sb="1" eb="3">
      <t>ホジョ</t>
    </rPh>
    <phoneticPr fontId="1"/>
  </si>
  <si>
    <t>対象月数</t>
    <rPh sb="0" eb="2">
      <t>タイショウ</t>
    </rPh>
    <rPh sb="2" eb="3">
      <t>ツキ</t>
    </rPh>
    <rPh sb="3" eb="4">
      <t>スウ</t>
    </rPh>
    <phoneticPr fontId="1"/>
  </si>
  <si>
    <t>※千葉市使用欄</t>
    <rPh sb="1" eb="4">
      <t>チバシ</t>
    </rPh>
    <rPh sb="4" eb="6">
      <t>シヨウ</t>
    </rPh>
    <rPh sb="6" eb="7">
      <t>ラン</t>
    </rPh>
    <phoneticPr fontId="1"/>
  </si>
  <si>
    <t>更新日</t>
    <rPh sb="0" eb="3">
      <t>コウシンビ</t>
    </rPh>
    <phoneticPr fontId="1"/>
  </si>
  <si>
    <t>総数</t>
    <rPh sb="0" eb="2">
      <t>ソウスウ</t>
    </rPh>
    <phoneticPr fontId="1"/>
  </si>
  <si>
    <t>認可計</t>
    <rPh sb="0" eb="2">
      <t>ニンカ</t>
    </rPh>
    <rPh sb="2" eb="3">
      <t>ケイ</t>
    </rPh>
    <phoneticPr fontId="1"/>
  </si>
  <si>
    <t>認可外計</t>
    <rPh sb="0" eb="2">
      <t>ニンカ</t>
    </rPh>
    <rPh sb="2" eb="3">
      <t>ガイ</t>
    </rPh>
    <rPh sb="3" eb="4">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</si>
  <si>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</si>
  <si>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</si>
  <si>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</si>
  <si>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</si>
  <si>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</si>
  <si>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幼稚</t>
    <rPh sb="0" eb="2">
      <t>ヨウチ</t>
    </rPh>
    <phoneticPr fontId="1"/>
  </si>
  <si>
    <t>小規模</t>
    <rPh sb="0" eb="3">
      <t>ショウキボ</t>
    </rPh>
    <phoneticPr fontId="1"/>
  </si>
  <si>
    <t>事業所</t>
    <rPh sb="0" eb="3">
      <t>ジギョウショ</t>
    </rPh>
    <phoneticPr fontId="1"/>
  </si>
  <si>
    <t>家庭</t>
    <rPh sb="0" eb="2">
      <t>カテイ</t>
    </rPh>
    <phoneticPr fontId="1"/>
  </si>
  <si>
    <t>企業</t>
    <rPh sb="0" eb="2">
      <t>キギョウ</t>
    </rPh>
    <phoneticPr fontId="1"/>
  </si>
  <si>
    <t>ルーム</t>
    <phoneticPr fontId="1"/>
  </si>
  <si>
    <t>中央区</t>
    <rPh sb="0" eb="3">
      <t>チュウオウク</t>
    </rPh>
    <phoneticPr fontId="67"/>
  </si>
  <si>
    <t>花見川区</t>
    <rPh sb="0" eb="3">
      <t>ハナミガワ</t>
    </rPh>
    <rPh sb="3" eb="4">
      <t>ク</t>
    </rPh>
    <phoneticPr fontId="67"/>
  </si>
  <si>
    <t>稲毛区</t>
    <rPh sb="0" eb="2">
      <t>イナゲ</t>
    </rPh>
    <rPh sb="2" eb="3">
      <t>ク</t>
    </rPh>
    <phoneticPr fontId="67"/>
  </si>
  <si>
    <t>若葉区</t>
    <rPh sb="0" eb="2">
      <t>ワカバ</t>
    </rPh>
    <rPh sb="2" eb="3">
      <t>ク</t>
    </rPh>
    <phoneticPr fontId="67"/>
  </si>
  <si>
    <t>緑区</t>
    <rPh sb="0" eb="1">
      <t>ミドリ</t>
    </rPh>
    <rPh sb="1" eb="2">
      <t>ク</t>
    </rPh>
    <phoneticPr fontId="67"/>
  </si>
  <si>
    <t>美浜区</t>
    <rPh sb="0" eb="2">
      <t>ミハマ</t>
    </rPh>
    <rPh sb="2" eb="3">
      <t>ク</t>
    </rPh>
    <phoneticPr fontId="67"/>
  </si>
  <si>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</si>
  <si>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</si>
  <si>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</si>
  <si>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</si>
  <si>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</si>
  <si>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</si>
  <si>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</si>
  <si>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</si>
  <si>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保育ハウス　ひよこ</t>
  </si>
  <si>
    <t>はっぴぃルーム本千葉駅前園</t>
  </si>
  <si>
    <t>みどり保育園</t>
  </si>
  <si>
    <t>認定こども園　さつきが丘幼稚園</t>
  </si>
  <si>
    <t>由田学園千葉幼稚園</t>
  </si>
  <si>
    <t>Kid's Patio まくはり園</t>
  </si>
  <si>
    <t>稲毛保育園</t>
  </si>
  <si>
    <t>幼保連携型認定こども園　ウィズダムナーサリースクール</t>
  </si>
  <si>
    <t>認定こども園　小ばと幼稚園</t>
  </si>
  <si>
    <t>園生幼稚園附属園生保育園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</si>
  <si>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</si>
  <si>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</si>
  <si>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</si>
  <si>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</si>
  <si>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</si>
  <si>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</si>
  <si>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</si>
  <si>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</si>
  <si>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</si>
  <si>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</si>
  <si>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</si>
  <si>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</si>
  <si>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</si>
  <si>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</si>
  <si>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</si>
  <si>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</si>
  <si>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</si>
  <si>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</si>
  <si>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</si>
  <si>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</si>
  <si>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</si>
  <si>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</si>
  <si>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</si>
  <si>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</si>
  <si>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</si>
  <si>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</si>
  <si>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</si>
  <si>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</si>
  <si>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</si>
  <si>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</si>
  <si>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</si>
  <si>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</si>
  <si>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</si>
  <si>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</si>
  <si>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</si>
  <si>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</si>
  <si>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</si>
  <si>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</si>
  <si>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イオンゆめみらい保育園　幕張新都心</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</si>
  <si>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</si>
  <si>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</si>
  <si>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</si>
  <si>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</si>
  <si>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</si>
  <si>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</si>
  <si>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</si>
  <si>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</si>
  <si>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</si>
  <si>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</si>
  <si>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</si>
  <si>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</si>
  <si>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</si>
  <si>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</si>
  <si>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</si>
  <si>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</si>
  <si>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</si>
  <si>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</si>
  <si>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</si>
  <si>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</si>
  <si>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</si>
  <si>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</si>
  <si>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</si>
  <si>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</si>
  <si>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</si>
  <si>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</si>
  <si>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</si>
  <si>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</si>
  <si>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</si>
  <si>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</si>
  <si>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</si>
  <si>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</si>
  <si>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</si>
  <si>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</si>
  <si>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</si>
  <si>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</si>
  <si>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</si>
  <si>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</si>
  <si>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</si>
  <si>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</si>
  <si>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</si>
  <si>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</si>
  <si>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</si>
  <si>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</si>
  <si>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</si>
  <si>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</si>
  <si>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すずらん保育園</t>
  </si>
  <si>
    <t>サンライズキッズ 都賀園</t>
  </si>
  <si>
    <t>明和輝保育園</t>
  </si>
  <si>
    <t>童夢ガーデン　おゆみ野</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</si>
  <si>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</si>
  <si>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</si>
  <si>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</si>
  <si>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</si>
  <si>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</si>
  <si>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</si>
  <si>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</si>
  <si>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</si>
  <si>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</si>
  <si>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</si>
  <si>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</si>
  <si>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</si>
  <si>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</si>
  <si>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</si>
  <si>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</si>
  <si>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</si>
  <si>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</si>
  <si>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</si>
  <si>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</si>
  <si>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</si>
  <si>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</si>
  <si>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</si>
  <si>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</si>
  <si>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</si>
  <si>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</si>
  <si>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</si>
  <si>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</si>
  <si>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</si>
  <si>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スクルドエンジェル保育園幕張園</t>
  </si>
  <si>
    <t>幕張本郷なないろ保育室</t>
  </si>
  <si>
    <t>ミルキーホーム都賀園</t>
  </si>
  <si>
    <t>おゆみ野すきっぷ保育園</t>
  </si>
  <si>
    <t>みらいつむぎ検見川浜園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</si>
  <si>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</si>
  <si>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</si>
  <si>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</si>
  <si>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</si>
  <si>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</si>
  <si>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</si>
  <si>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</si>
  <si>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</si>
  <si>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</si>
  <si>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</si>
  <si>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</si>
  <si>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</si>
  <si>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</si>
  <si>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</si>
  <si>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</si>
  <si>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</si>
  <si>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</si>
  <si>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</si>
  <si>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</si>
  <si>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</si>
  <si>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</si>
  <si>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</si>
  <si>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</si>
  <si>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</si>
  <si>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</si>
  <si>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</si>
  <si>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</si>
  <si>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</si>
  <si>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</si>
  <si>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</si>
  <si>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</si>
  <si>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</si>
  <si>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</si>
  <si>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</si>
  <si>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</si>
  <si>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</si>
  <si>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</si>
  <si>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</si>
  <si>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</si>
  <si>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</si>
  <si>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</si>
  <si>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</si>
  <si>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</si>
  <si>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</si>
  <si>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</si>
  <si>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</si>
  <si>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</si>
  <si>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</si>
  <si>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</si>
  <si>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</si>
  <si>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</si>
  <si>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</si>
  <si>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</si>
  <si>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</si>
  <si>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</si>
  <si>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</si>
  <si>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</si>
  <si>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</si>
  <si>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</si>
  <si>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</si>
  <si>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</si>
  <si>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</si>
  <si>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</si>
  <si>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</si>
  <si>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</si>
  <si>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</si>
  <si>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</si>
  <si>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</si>
  <si>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</si>
  <si>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</si>
  <si>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</si>
  <si>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</si>
  <si>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</si>
  <si>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</si>
  <si>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</si>
  <si>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</si>
  <si>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</si>
  <si>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</si>
  <si>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</si>
  <si>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</si>
  <si>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</si>
  <si>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</si>
  <si>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</si>
  <si>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</si>
  <si>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</si>
  <si>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</si>
  <si>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</si>
  <si>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</si>
  <si>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</si>
  <si>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</si>
  <si>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</si>
  <si>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</si>
  <si>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</si>
  <si>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</si>
  <si>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</si>
  <si>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</si>
  <si>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</si>
  <si>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
  </si>
  <si>
    <t>基本情報シート</t>
    <rPh sb="0" eb="2">
      <t>キホン</t>
    </rPh>
    <rPh sb="2" eb="4">
      <t>ジョウホウ</t>
    </rPh>
    <phoneticPr fontId="1"/>
  </si>
  <si>
    <t>区　名</t>
    <rPh sb="0" eb="1">
      <t>ク</t>
    </rPh>
    <rPh sb="2" eb="3">
      <t>メイ</t>
    </rPh>
    <phoneticPr fontId="69"/>
  </si>
  <si>
    <t>区　分</t>
    <rPh sb="0" eb="1">
      <t>ク</t>
    </rPh>
    <rPh sb="2" eb="3">
      <t>ブン</t>
    </rPh>
    <phoneticPr fontId="69"/>
  </si>
  <si>
    <t>園名</t>
    <rPh sb="0" eb="2">
      <t>エンメイ</t>
    </rPh>
    <phoneticPr fontId="1"/>
  </si>
  <si>
    <t>固有番号を入力すると今年度新規園は○が表示→</t>
    <phoneticPr fontId="4"/>
  </si>
  <si>
    <t>補助金の入力担当者</t>
    <rPh sb="0" eb="3">
      <t>ホジョキン</t>
    </rPh>
    <rPh sb="4" eb="6">
      <t>ニュウリョク</t>
    </rPh>
    <rPh sb="6" eb="8">
      <t>タントウ</t>
    </rPh>
    <rPh sb="8" eb="9">
      <t>シャ</t>
    </rPh>
    <phoneticPr fontId="4"/>
  </si>
  <si>
    <t>連絡先TEL</t>
    <rPh sb="0" eb="3">
      <t>レンラクサキ</t>
    </rPh>
    <phoneticPr fontId="4"/>
  </si>
  <si>
    <t>○</t>
    <phoneticPr fontId="1"/>
  </si>
  <si>
    <t>10月まで</t>
    <rPh sb="2" eb="3">
      <t>ガツ</t>
    </rPh>
    <phoneticPr fontId="1"/>
  </si>
  <si>
    <t>内訳カウント表</t>
    <rPh sb="0" eb="2">
      <t>ウチワケ</t>
    </rPh>
    <rPh sb="6" eb="7">
      <t>ヒョウ</t>
    </rPh>
    <phoneticPr fontId="1"/>
  </si>
  <si>
    <t>　令和</t>
    <rPh sb="1" eb="3">
      <t>レイワ</t>
    </rPh>
    <phoneticPr fontId="1"/>
  </si>
  <si>
    <t>年</t>
    <rPh sb="0" eb="1">
      <t>ネン</t>
    </rPh>
    <phoneticPr fontId="1"/>
  </si>
  <si>
    <t>月１日付け千葉市指令こ幼運第</t>
    <rPh sb="0" eb="1">
      <t>ガツ</t>
    </rPh>
    <rPh sb="2" eb="3">
      <t>ニチ</t>
    </rPh>
    <phoneticPr fontId="1"/>
  </si>
  <si>
    <t>により交付決定のあった千葉市保育士等給与改善事業補助金について、次のとおり補助金の交付決定額を変更されたく、千葉市保育士等給与改善事業補助金交付要綱第10条第1項の規定により申請します。</t>
  </si>
  <si>
    <t>　令和４年３月３１日付け千葉市達こ幼運第　　　号　　　　千葉市保育士等給与改善事業補助金確定通知書により確定した補助金の交付について、千葉市保育士等給与改善事業補助金交付要綱第１５条の規定により、次のとおり請求します。　　</t>
    <rPh sb="1" eb="3">
      <t>レイワ</t>
    </rPh>
    <rPh sb="6" eb="7">
      <t>ガツ</t>
    </rPh>
    <rPh sb="9" eb="10">
      <t>ニチ</t>
    </rPh>
    <rPh sb="10" eb="11">
      <t>ヅ</t>
    </rPh>
    <rPh sb="12" eb="15">
      <t>チバシ</t>
    </rPh>
    <rPh sb="15" eb="16">
      <t>タツ</t>
    </rPh>
    <rPh sb="17" eb="18">
      <t>ヨウ</t>
    </rPh>
    <rPh sb="18" eb="19">
      <t>ウン</t>
    </rPh>
    <rPh sb="19" eb="20">
      <t>ダイ</t>
    </rPh>
    <rPh sb="23" eb="24">
      <t>ゴウ</t>
    </rPh>
    <rPh sb="28" eb="31">
      <t>チバシ</t>
    </rPh>
    <rPh sb="31" eb="34">
      <t>ホイクシ</t>
    </rPh>
    <rPh sb="34" eb="35">
      <t>トウ</t>
    </rPh>
    <rPh sb="35" eb="37">
      <t>キュウヨ</t>
    </rPh>
    <rPh sb="37" eb="39">
      <t>カイゼン</t>
    </rPh>
    <rPh sb="39" eb="41">
      <t>ジギョウ</t>
    </rPh>
    <rPh sb="41" eb="44">
      <t>ホジョキン</t>
    </rPh>
    <rPh sb="44" eb="46">
      <t>カクテイ</t>
    </rPh>
    <rPh sb="46" eb="49">
      <t>ツウチショ</t>
    </rPh>
    <rPh sb="52" eb="54">
      <t>カクテイ</t>
    </rPh>
    <rPh sb="60" eb="62">
      <t>コウフ</t>
    </rPh>
    <rPh sb="70" eb="80">
      <t>ｈｔｋｋ</t>
    </rPh>
    <rPh sb="80" eb="83">
      <t>ｈｊｋ</t>
    </rPh>
    <rPh sb="83" eb="85">
      <t>コウフ</t>
    </rPh>
    <rPh sb="85" eb="87">
      <t>ヨウコウ</t>
    </rPh>
    <rPh sb="87" eb="88">
      <t>ダイ</t>
    </rPh>
    <rPh sb="90" eb="91">
      <t>ジョウ</t>
    </rPh>
    <rPh sb="98" eb="99">
      <t>ツギ</t>
    </rPh>
    <rPh sb="103" eb="105">
      <t>セイキュウ</t>
    </rPh>
    <phoneticPr fontId="1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</si>
  <si>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</si>
  <si>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</si>
  <si>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</si>
  <si>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</si>
  <si>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</si>
  <si>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</si>
  <si>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</si>
  <si>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</si>
  <si>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</si>
  <si>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</si>
  <si>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</si>
  <si>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</si>
  <si>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職員氏名</t>
    <rPh sb="0" eb="2">
      <t>ショクイン</t>
    </rPh>
    <rPh sb="2" eb="4">
      <t>シメイ</t>
    </rPh>
    <phoneticPr fontId="1"/>
  </si>
  <si>
    <t>対象可否</t>
    <rPh sb="0" eb="2">
      <t>タイショウ</t>
    </rPh>
    <rPh sb="2" eb="4">
      <t>カヒ</t>
    </rPh>
    <phoneticPr fontId="1"/>
  </si>
  <si>
    <t>保育士</t>
    <rPh sb="0" eb="3">
      <t>ホイクシ</t>
    </rPh>
    <phoneticPr fontId="1"/>
  </si>
  <si>
    <t>準保育士等</t>
    <rPh sb="0" eb="1">
      <t>ジュン</t>
    </rPh>
    <rPh sb="1" eb="4">
      <t>ホイクシ</t>
    </rPh>
    <rPh sb="4" eb="5">
      <t>トウ</t>
    </rPh>
    <phoneticPr fontId="1"/>
  </si>
  <si>
    <t>みなし</t>
    <phoneticPr fontId="1"/>
  </si>
  <si>
    <t>派遣</t>
    <rPh sb="0" eb="2">
      <t>ハケン</t>
    </rPh>
    <phoneticPr fontId="1"/>
  </si>
  <si>
    <t>居宅</t>
    <rPh sb="0" eb="2">
      <t>キョタク</t>
    </rPh>
    <phoneticPr fontId="1"/>
  </si>
  <si>
    <t>ももの実</t>
  </si>
  <si>
    <t>ひかり保育園</t>
    <phoneticPr fontId="1"/>
  </si>
  <si>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</si>
  <si>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</si>
  <si>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</si>
  <si>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</si>
  <si>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</si>
  <si>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</si>
  <si>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</si>
  <si>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</si>
  <si>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</si>
  <si>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</si>
  <si>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</si>
  <si>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</si>
  <si>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</si>
  <si>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</si>
  <si>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</si>
  <si>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キッズラボ誉田保育園</t>
  </si>
  <si>
    <t>そがチャイルドハウス保育園</t>
  </si>
  <si>
    <t>オンジュ ソリール保育園　そが駅前園</t>
  </si>
  <si>
    <t>松波アーク保育園</t>
  </si>
  <si>
    <t>補助金用基本データ（最新）</t>
    <rPh sb="0" eb="3">
      <t>ホジョキン</t>
    </rPh>
    <rPh sb="3" eb="4">
      <t>ヨウ</t>
    </rPh>
    <rPh sb="4" eb="6">
      <t>キホン</t>
    </rPh>
    <rPh sb="10" eb="12">
      <t>サイシン</t>
    </rPh>
    <phoneticPr fontId="4"/>
  </si>
  <si>
    <t>↓黄色のセルは法人情報と違う内容になっている</t>
    <rPh sb="1" eb="3">
      <t>キイロ</t>
    </rPh>
    <rPh sb="7" eb="9">
      <t>ホウジン</t>
    </rPh>
    <rPh sb="9" eb="11">
      <t>ジョウホウ</t>
    </rPh>
    <rPh sb="12" eb="13">
      <t>チガ</t>
    </rPh>
    <rPh sb="14" eb="16">
      <t>ナイヨウ</t>
    </rPh>
    <phoneticPr fontId="1"/>
  </si>
  <si>
    <t>法人情報</t>
    <rPh sb="0" eb="2">
      <t>ホウジン</t>
    </rPh>
    <rPh sb="2" eb="4">
      <t>ジョウホウ</t>
    </rPh>
    <phoneticPr fontId="1"/>
  </si>
  <si>
    <t>代理人情報</t>
    <rPh sb="0" eb="3">
      <t>ダイリニン</t>
    </rPh>
    <rPh sb="3" eb="5">
      <t>ジョウホウ</t>
    </rPh>
    <phoneticPr fontId="1"/>
  </si>
  <si>
    <t>１　民間保育園</t>
    <rPh sb="2" eb="7">
      <t>ミンカン</t>
    </rPh>
    <rPh sb="4" eb="7">
      <t>ホイクエン</t>
    </rPh>
    <phoneticPr fontId="4"/>
  </si>
  <si>
    <t>№</t>
    <phoneticPr fontId="4"/>
  </si>
  <si>
    <t>施    設    名</t>
    <phoneticPr fontId="4"/>
  </si>
  <si>
    <t>通し
番号</t>
    <rPh sb="0" eb="1">
      <t>トオ</t>
    </rPh>
    <rPh sb="3" eb="5">
      <t>バンゴウ</t>
    </rPh>
    <phoneticPr fontId="1"/>
  </si>
  <si>
    <t>事業所番号
（幼保支援課で付番）</t>
    <rPh sb="0" eb="3">
      <t>ジギョウショ</t>
    </rPh>
    <rPh sb="3" eb="5">
      <t>バンゴウ</t>
    </rPh>
    <rPh sb="7" eb="9">
      <t>ヨウホ</t>
    </rPh>
    <rPh sb="9" eb="11">
      <t>シエン</t>
    </rPh>
    <rPh sb="11" eb="12">
      <t>カ</t>
    </rPh>
    <rPh sb="13" eb="15">
      <t>フバン</t>
    </rPh>
    <phoneticPr fontId="1"/>
  </si>
  <si>
    <t>補助金用PW</t>
    <rPh sb="0" eb="3">
      <t>ホジョキン</t>
    </rPh>
    <rPh sb="3" eb="4">
      <t>ヨウ</t>
    </rPh>
    <phoneticPr fontId="1"/>
  </si>
  <si>
    <t>PW保存用
（通常は非表示）</t>
    <rPh sb="2" eb="5">
      <t>ホゾンヨウ</t>
    </rPh>
    <rPh sb="7" eb="9">
      <t>ツウジョウ</t>
    </rPh>
    <rPh sb="10" eb="13">
      <t>ヒヒョウジ</t>
    </rPh>
    <phoneticPr fontId="1"/>
  </si>
  <si>
    <t>重複確認</t>
    <rPh sb="0" eb="2">
      <t>チョウフク</t>
    </rPh>
    <rPh sb="2" eb="4">
      <t>カクニン</t>
    </rPh>
    <phoneticPr fontId="1"/>
  </si>
  <si>
    <t>Pw確認</t>
    <rPh sb="2" eb="4">
      <t>カクニン</t>
    </rPh>
    <phoneticPr fontId="1"/>
  </si>
  <si>
    <t>債権者番号</t>
    <rPh sb="0" eb="3">
      <t>サイケンシャ</t>
    </rPh>
    <rPh sb="3" eb="5">
      <t>バンゴウ</t>
    </rPh>
    <phoneticPr fontId="1"/>
  </si>
  <si>
    <t>法人名</t>
    <rPh sb="0" eb="2">
      <t>ホウジン</t>
    </rPh>
    <rPh sb="2" eb="3">
      <t>メイ</t>
    </rPh>
    <phoneticPr fontId="1"/>
  </si>
  <si>
    <t>住所</t>
    <rPh sb="0" eb="2">
      <t>ジュウショ</t>
    </rPh>
    <phoneticPr fontId="22"/>
  </si>
  <si>
    <t>代表者職名</t>
    <rPh sb="0" eb="3">
      <t>ダイヒョウシャ</t>
    </rPh>
    <rPh sb="3" eb="5">
      <t>ショクメイ</t>
    </rPh>
    <phoneticPr fontId="22"/>
  </si>
  <si>
    <t>代表者氏名</t>
    <rPh sb="0" eb="3">
      <t>ダイヒョウシャ</t>
    </rPh>
    <rPh sb="3" eb="5">
      <t>シメイ</t>
    </rPh>
    <phoneticPr fontId="1"/>
  </si>
  <si>
    <t>0003002</t>
  </si>
  <si>
    <t>GKF22437</t>
  </si>
  <si>
    <t>（福）千葉愛育会</t>
  </si>
  <si>
    <t>千葉市中央区院内2-5-6</t>
  </si>
  <si>
    <t>理事長</t>
  </si>
  <si>
    <t>日高　正和</t>
  </si>
  <si>
    <t>0003003</t>
  </si>
  <si>
    <t>ZQR73107</t>
  </si>
  <si>
    <t>千葉市若葉区都賀１丁目１番１号</t>
  </si>
  <si>
    <t>0003004</t>
  </si>
  <si>
    <t>CDK82118</t>
  </si>
  <si>
    <t>（福）桜育心福祉会</t>
  </si>
  <si>
    <t>0003005</t>
  </si>
  <si>
    <t>OUM73320</t>
  </si>
  <si>
    <t>（学）城徳学園</t>
  </si>
  <si>
    <t>千葉市美浜区磯辺7丁目16-1</t>
  </si>
  <si>
    <t>相原　美惠子</t>
  </si>
  <si>
    <t>0003006</t>
  </si>
  <si>
    <t>OHO17483</t>
  </si>
  <si>
    <t>（福）八越会</t>
  </si>
  <si>
    <t>千葉市花見川区検見川町3-331-4</t>
  </si>
  <si>
    <t>吉岡　正夫</t>
  </si>
  <si>
    <t>0003007</t>
  </si>
  <si>
    <t>UVI87802</t>
  </si>
  <si>
    <t>（福）いまい福祉会</t>
  </si>
  <si>
    <t>千葉市中央区今井2-12-7</t>
  </si>
  <si>
    <t>大森　喜久代</t>
  </si>
  <si>
    <t>0003008</t>
  </si>
  <si>
    <t>DRP38041</t>
  </si>
  <si>
    <t>（福）若葉福祉会</t>
  </si>
  <si>
    <t>千葉市若葉区若松町３３６</t>
  </si>
  <si>
    <t>山﨑　淳一</t>
  </si>
  <si>
    <t>0003009</t>
  </si>
  <si>
    <t>JUU68835</t>
  </si>
  <si>
    <t>（福）千葉寺福祉会</t>
  </si>
  <si>
    <t>千葉市中央区末広4-17-3</t>
  </si>
  <si>
    <t>0003010</t>
  </si>
  <si>
    <t>BXV52482</t>
  </si>
  <si>
    <t>（福）龍澤園</t>
  </si>
  <si>
    <t>千葉市中央区大巌寺町457-5</t>
  </si>
  <si>
    <t>（福）富岳会</t>
  </si>
  <si>
    <t>吉江　規隆</t>
  </si>
  <si>
    <t>（福）聖心福祉会</t>
  </si>
  <si>
    <t>藤井　二佐枝</t>
  </si>
  <si>
    <t>0003014</t>
  </si>
  <si>
    <t>FPM50479</t>
  </si>
  <si>
    <t>（福）豊福祉会</t>
  </si>
  <si>
    <t>千葉市若葉区みつわ台5-8-8</t>
  </si>
  <si>
    <t>御園　愛子</t>
  </si>
  <si>
    <t>0003015</t>
  </si>
  <si>
    <t>EDJ94806</t>
  </si>
  <si>
    <t>（福）高洲福祉会</t>
  </si>
  <si>
    <t>千葉市美浜区高洲1-15-2</t>
  </si>
  <si>
    <t>樋口　正春</t>
  </si>
  <si>
    <t>0003016</t>
  </si>
  <si>
    <t>TFW89311</t>
  </si>
  <si>
    <t>（福）如水福祉会</t>
  </si>
  <si>
    <t>千葉市緑区大椎町1199-2</t>
  </si>
  <si>
    <t>行木　道嗣</t>
  </si>
  <si>
    <t>0003017</t>
  </si>
  <si>
    <t>LYW86869</t>
  </si>
  <si>
    <t>（福）千葉福祉会</t>
  </si>
  <si>
    <t>千葉市若葉区みつわ台3-12-1</t>
  </si>
  <si>
    <t>0003018</t>
  </si>
  <si>
    <t>GMN43745</t>
  </si>
  <si>
    <t>（福）清流福祉会</t>
  </si>
  <si>
    <t>千葉市中央区松ケ丘町563-1</t>
  </si>
  <si>
    <t>渡辺　光範</t>
  </si>
  <si>
    <t>0003019</t>
  </si>
  <si>
    <t>MSL97981</t>
  </si>
  <si>
    <t>（福）扶葉福祉会</t>
  </si>
  <si>
    <t>千葉市稲毛区作草部町698-3</t>
  </si>
  <si>
    <t>木村　秀二</t>
  </si>
  <si>
    <t>0003020</t>
  </si>
  <si>
    <t>SBI45276</t>
  </si>
  <si>
    <t>（福）精粋福祉会</t>
  </si>
  <si>
    <t>千葉市若葉区若松町2106-3</t>
  </si>
  <si>
    <t>赤塚　美枝子</t>
  </si>
  <si>
    <t>0003021</t>
  </si>
  <si>
    <t>KEO32845</t>
  </si>
  <si>
    <t>（福）愛誠福祉会</t>
  </si>
  <si>
    <t>千葉市美浜区高浜4-4-1</t>
  </si>
  <si>
    <t>0003022</t>
  </si>
  <si>
    <t>XBE59699</t>
  </si>
  <si>
    <t>（福）南小中台福祉会</t>
  </si>
  <si>
    <t>千葉市稲毛区小仲台8-21-1</t>
  </si>
  <si>
    <t>原　八代重</t>
  </si>
  <si>
    <t>0003023</t>
  </si>
  <si>
    <t>BBR39055</t>
  </si>
  <si>
    <t>（福）光楓福祉会</t>
  </si>
  <si>
    <t>千葉市美浜区磯辺5-14-5</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</si>
  <si>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</si>
  <si>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</si>
  <si>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</si>
  <si>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</si>
  <si>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</si>
  <si>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</si>
  <si>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</si>
  <si>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</si>
  <si>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</si>
  <si>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</si>
  <si>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</si>
  <si>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</si>
  <si>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</si>
  <si>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</si>
  <si>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</si>
  <si>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</si>
  <si>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</si>
  <si>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</si>
  <si>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</si>
  <si>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</si>
  <si>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</si>
  <si>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</si>
  <si>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</si>
  <si>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</si>
  <si>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</si>
  <si>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</si>
  <si>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</si>
  <si>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</si>
  <si>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</si>
  <si>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</si>
  <si>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</si>
  <si>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</si>
  <si>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</si>
  <si>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</si>
  <si>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</si>
  <si>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</si>
  <si>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</si>
  <si>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</si>
  <si>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</si>
  <si>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</si>
  <si>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</si>
  <si>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</si>
  <si>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</si>
  <si>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</si>
  <si>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</si>
  <si>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</si>
  <si>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</si>
  <si>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代表取締役</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</si>
  <si>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</si>
  <si>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</si>
  <si>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</si>
  <si>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</si>
  <si>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</si>
  <si>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</si>
  <si>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</si>
  <si>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</si>
  <si>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</si>
  <si>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</si>
  <si>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</si>
  <si>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</si>
  <si>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</si>
  <si>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</si>
  <si>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</si>
  <si>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</si>
  <si>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</si>
  <si>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</si>
  <si>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</si>
  <si>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</si>
  <si>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</si>
  <si>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</si>
  <si>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</si>
  <si>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</si>
  <si>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</si>
  <si>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</si>
  <si>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</si>
  <si>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</si>
  <si>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</si>
  <si>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</si>
  <si>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</si>
  <si>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</si>
  <si>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</si>
  <si>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</si>
  <si>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0003047</t>
  </si>
  <si>
    <t>DBZ89497</t>
  </si>
  <si>
    <t>0003048</t>
  </si>
  <si>
    <t>DGI14719</t>
  </si>
  <si>
    <t>（福）大きな家族</t>
  </si>
  <si>
    <t>間山　有子</t>
  </si>
  <si>
    <t>0003049</t>
  </si>
  <si>
    <t>YXO54585</t>
  </si>
  <si>
    <t>千葉市稲毛区小仲台5－3－2</t>
  </si>
  <si>
    <t>迫田　健太郎</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</si>
  <si>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</si>
  <si>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</si>
  <si>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</si>
  <si>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</si>
  <si>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</si>
  <si>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</si>
  <si>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</si>
  <si>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</si>
  <si>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</si>
  <si>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</si>
  <si>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</si>
  <si>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</si>
  <si>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</si>
  <si>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</si>
  <si>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</si>
  <si>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0003059</t>
  </si>
  <si>
    <t>PDD68257</t>
  </si>
  <si>
    <t>千葉市花見川区幕張本郷６丁目２１－２０</t>
  </si>
  <si>
    <t>大溝　廣子</t>
  </si>
  <si>
    <t>0003060</t>
  </si>
  <si>
    <t>EZT82070</t>
  </si>
  <si>
    <t>都賀保育園</t>
    <rPh sb="0" eb="2">
      <t>ツガ</t>
    </rPh>
    <rPh sb="2" eb="5">
      <t>ホイクエン</t>
    </rPh>
    <phoneticPr fontId="2"/>
  </si>
  <si>
    <t>0003061</t>
  </si>
  <si>
    <t>NQZ81365</t>
  </si>
  <si>
    <t>（福）中央総合福祉会</t>
  </si>
  <si>
    <t>千葉市若葉区都賀５丁目１番１１号</t>
  </si>
  <si>
    <t>岩館　秀</t>
  </si>
  <si>
    <t>0003062</t>
  </si>
  <si>
    <t>QVY33597</t>
  </si>
  <si>
    <t>美光保育園</t>
    <rPh sb="0" eb="1">
      <t>ミ</t>
    </rPh>
    <rPh sb="1" eb="2">
      <t>ヒカリ</t>
    </rPh>
    <rPh sb="2" eb="5">
      <t>ホイクエン</t>
    </rPh>
    <phoneticPr fontId="2"/>
  </si>
  <si>
    <t>0003063</t>
  </si>
  <si>
    <t>HHG67567</t>
  </si>
  <si>
    <t>千葉市緑区大膳野町1－6</t>
  </si>
  <si>
    <t>第２幕張海浜保育園</t>
    <rPh sb="0" eb="1">
      <t>ダイ</t>
    </rPh>
    <rPh sb="2" eb="4">
      <t>マクハリ</t>
    </rPh>
    <rPh sb="4" eb="6">
      <t>カイヒン</t>
    </rPh>
    <rPh sb="6" eb="9">
      <t>ホイクエン</t>
    </rPh>
    <phoneticPr fontId="2"/>
  </si>
  <si>
    <t>0003064</t>
  </si>
  <si>
    <t>HYN13450</t>
  </si>
  <si>
    <t>（福）愛の園福祉会</t>
  </si>
  <si>
    <t>八千代市米本1359　米本団地4街区39棟</t>
  </si>
  <si>
    <t>堀口　路加</t>
  </si>
  <si>
    <t>ピラミッドメソッド千葉保育園</t>
    <rPh sb="9" eb="11">
      <t>チバ</t>
    </rPh>
    <rPh sb="11" eb="14">
      <t>ホイクエン</t>
    </rPh>
    <phoneticPr fontId="2"/>
  </si>
  <si>
    <t>0003065</t>
  </si>
  <si>
    <t>WWZ72312</t>
  </si>
  <si>
    <t>千葉市中央区新田町7－16　フォントビル１．２階</t>
  </si>
  <si>
    <t>ルーチェ保育園千葉新田町</t>
    <rPh sb="4" eb="7">
      <t>ホイクエン</t>
    </rPh>
    <rPh sb="7" eb="9">
      <t>チバ</t>
    </rPh>
    <rPh sb="9" eb="12">
      <t>シンデンチョウ</t>
    </rPh>
    <phoneticPr fontId="2"/>
  </si>
  <si>
    <t>0003066</t>
  </si>
  <si>
    <t>LMA81498</t>
  </si>
  <si>
    <t>東京都渋谷区恵比寿西2-4-5星ビル4階</t>
  </si>
  <si>
    <t>太田　明子</t>
  </si>
  <si>
    <t>0003067</t>
  </si>
  <si>
    <t>GGW30806</t>
  </si>
  <si>
    <t>長澤　宏昭</t>
  </si>
  <si>
    <t>新検見川すきっぷ保育園</t>
    <rPh sb="0" eb="4">
      <t>シンケミガワ</t>
    </rPh>
    <rPh sb="8" eb="11">
      <t>ホイクエン</t>
    </rPh>
    <phoneticPr fontId="2"/>
  </si>
  <si>
    <t>0003068</t>
  </si>
  <si>
    <t>NXM17568</t>
  </si>
  <si>
    <t>幕張本郷ナーサリー</t>
    <rPh sb="0" eb="4">
      <t>マクハリホンゴウ</t>
    </rPh>
    <phoneticPr fontId="2"/>
  </si>
  <si>
    <t>0003069</t>
  </si>
  <si>
    <t>URR79704</t>
  </si>
  <si>
    <t>千葉市花見川区幕張本郷2-21-3</t>
  </si>
  <si>
    <t>岩根　健二</t>
  </si>
  <si>
    <t>ししの子保育園</t>
    <rPh sb="3" eb="4">
      <t>コ</t>
    </rPh>
    <rPh sb="4" eb="7">
      <t>ホイクエン</t>
    </rPh>
    <phoneticPr fontId="2"/>
  </si>
  <si>
    <t>0003070</t>
  </si>
  <si>
    <t>BVT90892</t>
  </si>
  <si>
    <t>アストロナーサリー小仲台</t>
    <rPh sb="9" eb="10">
      <t>ショウ</t>
    </rPh>
    <rPh sb="10" eb="11">
      <t>ナカ</t>
    </rPh>
    <rPh sb="11" eb="12">
      <t>ダイ</t>
    </rPh>
    <phoneticPr fontId="2"/>
  </si>
  <si>
    <t>0003071</t>
  </si>
  <si>
    <t>JRW10635</t>
  </si>
  <si>
    <t>（福）宙福祉会</t>
  </si>
  <si>
    <t>千葉市稲毛区稲毛東4-2-21</t>
  </si>
  <si>
    <t>大場　義之</t>
  </si>
  <si>
    <t>1210012</t>
  </si>
  <si>
    <t>YYD29230</t>
  </si>
  <si>
    <t>アストロキャンプ稲毛東保育園</t>
    <rPh sb="8" eb="10">
      <t>イナゲ</t>
    </rPh>
    <rPh sb="10" eb="11">
      <t>ヒガシ</t>
    </rPh>
    <rPh sb="11" eb="14">
      <t>ホイクエン</t>
    </rPh>
    <phoneticPr fontId="2"/>
  </si>
  <si>
    <t>1210013</t>
  </si>
  <si>
    <t>EVD97540</t>
  </si>
  <si>
    <t>1210014</t>
  </si>
  <si>
    <t>SOB14087</t>
  </si>
  <si>
    <t>千葉市緑区鎌取町273-146</t>
  </si>
  <si>
    <t>小関　伸哉</t>
  </si>
  <si>
    <t>テンダーラビング保育園誉田</t>
    <rPh sb="8" eb="11">
      <t>ホイクエン</t>
    </rPh>
    <rPh sb="11" eb="13">
      <t>ホンダ</t>
    </rPh>
    <phoneticPr fontId="2"/>
  </si>
  <si>
    <t>1210015</t>
  </si>
  <si>
    <t>PCC95281</t>
  </si>
  <si>
    <t>柚上　啓子</t>
  </si>
  <si>
    <t>誉田おもいやり保育園</t>
    <rPh sb="0" eb="2">
      <t>ホンダ</t>
    </rPh>
    <rPh sb="7" eb="10">
      <t>ホイクエン</t>
    </rPh>
    <phoneticPr fontId="2"/>
  </si>
  <si>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</si>
  <si>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</si>
  <si>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</si>
  <si>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</si>
  <si>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</si>
  <si>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</si>
  <si>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</si>
  <si>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</si>
  <si>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</si>
  <si>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</si>
  <si>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</si>
  <si>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</si>
  <si>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</si>
  <si>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貞松　成</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</si>
  <si>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</si>
  <si>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</si>
  <si>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</si>
  <si>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</si>
  <si>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</si>
  <si>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</si>
  <si>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</si>
  <si>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</si>
  <si>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</si>
  <si>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</si>
  <si>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</si>
  <si>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</si>
  <si>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</si>
  <si>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</si>
  <si>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</si>
  <si>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</si>
  <si>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</si>
  <si>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</si>
  <si>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</si>
  <si>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</si>
  <si>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</si>
  <si>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</si>
  <si>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</si>
  <si>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</si>
  <si>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</si>
  <si>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目片　智恵美</t>
  </si>
  <si>
    <t>1210111</t>
  </si>
  <si>
    <t>UDB96204</t>
  </si>
  <si>
    <t>千葉市美浜区幸町1丁目21－8　パルスクエア千葉203</t>
  </si>
  <si>
    <t>薮﨑　流美子</t>
  </si>
  <si>
    <t>1210112</t>
  </si>
  <si>
    <t>CEM88108</t>
  </si>
  <si>
    <t>柏市増尾台3丁目6番41号</t>
  </si>
  <si>
    <t>岡崎　玲子</t>
  </si>
  <si>
    <t>1210114</t>
  </si>
  <si>
    <t>NSW27232</t>
  </si>
  <si>
    <t>（株）ぴょんぴょん</t>
  </si>
  <si>
    <t>千葉市花見川区作新台1‐6‐11</t>
  </si>
  <si>
    <t>矢島　隆志</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</si>
  <si>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</si>
  <si>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</si>
  <si>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</si>
  <si>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</si>
  <si>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</si>
  <si>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</si>
  <si>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</si>
  <si>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</si>
  <si>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</si>
  <si>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</si>
  <si>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</si>
  <si>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</si>
  <si>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</si>
  <si>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</si>
  <si>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</si>
  <si>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</si>
  <si>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</si>
  <si>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</si>
  <si>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</si>
  <si>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</si>
  <si>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</si>
  <si>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</si>
  <si>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</si>
  <si>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</si>
  <si>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</si>
  <si>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</si>
  <si>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</si>
  <si>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</si>
  <si>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</si>
  <si>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</si>
  <si>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</si>
  <si>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</si>
  <si>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</si>
  <si>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</si>
  <si>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</si>
  <si>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</si>
  <si>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</si>
  <si>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</si>
  <si>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</si>
  <si>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</si>
  <si>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</si>
  <si>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</si>
  <si>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</si>
  <si>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</si>
  <si>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</si>
  <si>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</si>
  <si>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</si>
  <si>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</si>
  <si>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</si>
  <si>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</si>
  <si>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</si>
  <si>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</si>
  <si>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</si>
  <si>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</si>
  <si>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</si>
  <si>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</si>
  <si>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</si>
  <si>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</si>
  <si>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</si>
  <si>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</si>
  <si>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</si>
  <si>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</si>
  <si>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</si>
  <si>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</si>
  <si>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</si>
  <si>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</si>
  <si>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</si>
  <si>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</si>
  <si>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</si>
  <si>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</si>
  <si>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八千代市勝田１２６０－５</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</si>
  <si>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</si>
  <si>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</si>
  <si>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</si>
  <si>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</si>
  <si>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</si>
  <si>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</si>
  <si>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</si>
  <si>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</si>
  <si>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</si>
  <si>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</si>
  <si>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</si>
  <si>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</si>
  <si>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</si>
  <si>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</si>
  <si>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</si>
  <si>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</si>
  <si>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1210334</t>
  </si>
  <si>
    <t>ETI16631</t>
  </si>
  <si>
    <t>1210335</t>
  </si>
  <si>
    <t>WAC19820</t>
  </si>
  <si>
    <t>東京都中央区銀座７丁目１６－１２　G-７ビルディング</t>
  </si>
  <si>
    <t>村越　秀男</t>
  </si>
  <si>
    <t>1210336</t>
  </si>
  <si>
    <t>DVG40717</t>
  </si>
  <si>
    <t>（株）かえで</t>
  </si>
  <si>
    <t>千葉市花見川区幕張町５丁目４９８番２号</t>
  </si>
  <si>
    <t>1210400</t>
  </si>
  <si>
    <t>ZVV53733</t>
  </si>
  <si>
    <t>千葉市花見川区検見川町３－３２６－３</t>
  </si>
  <si>
    <t>1210344</t>
  </si>
  <si>
    <t>CWU15563</t>
  </si>
  <si>
    <t>千葉市若葉区西都賀３－１７－１２</t>
  </si>
  <si>
    <t>1210346</t>
  </si>
  <si>
    <t>MVL59956</t>
  </si>
  <si>
    <t>1210347</t>
  </si>
  <si>
    <t>DFX49332</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</si>
  <si>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</si>
  <si>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</si>
  <si>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</si>
  <si>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</si>
  <si>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</si>
  <si>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</si>
  <si>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</si>
  <si>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</si>
  <si>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</si>
  <si>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</si>
  <si>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</si>
  <si>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佐々木　豊</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</si>
  <si>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</si>
  <si>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</si>
  <si>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</si>
  <si>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</si>
  <si>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</si>
  <si>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</si>
  <si>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</si>
  <si>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</si>
  <si>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</si>
  <si>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</si>
  <si>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</si>
  <si>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</si>
  <si>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</si>
  <si>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</si>
  <si>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</si>
  <si>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</si>
  <si>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</si>
  <si>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</si>
  <si>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</si>
  <si>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</si>
  <si>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</si>
  <si>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</si>
  <si>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</si>
  <si>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</si>
  <si>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</si>
  <si>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</si>
  <si>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</si>
  <si>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</si>
  <si>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</si>
  <si>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</si>
  <si>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</si>
  <si>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</si>
  <si>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</si>
  <si>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</si>
  <si>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（株）Laみつばち</t>
  </si>
  <si>
    <t>千葉市若葉区桜木北2丁目10番6号</t>
  </si>
  <si>
    <t>ミュラー　道代</t>
  </si>
  <si>
    <t>1210507</t>
  </si>
  <si>
    <t>ELP22955</t>
  </si>
  <si>
    <t>（株）GOLDLUYS</t>
  </si>
  <si>
    <t>千葉市緑区あすみが丘東４丁目９番地２</t>
  </si>
  <si>
    <t>粒良　知史</t>
  </si>
  <si>
    <t>1210508</t>
  </si>
  <si>
    <t>HAT99820</t>
  </si>
  <si>
    <t>1210510</t>
  </si>
  <si>
    <t>YHK28313</t>
  </si>
  <si>
    <t>青松　武志</t>
  </si>
  <si>
    <t>1210532</t>
  </si>
  <si>
    <t>TYH25374</t>
  </si>
  <si>
    <t>1210512</t>
  </si>
  <si>
    <t>FRA38244</t>
  </si>
  <si>
    <t>西村　麻衣</t>
  </si>
  <si>
    <t>1210535</t>
  </si>
  <si>
    <t>JNS94101</t>
  </si>
  <si>
    <t>星　恵子</t>
  </si>
  <si>
    <t>1210581</t>
  </si>
  <si>
    <t>BPR57928</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</si>
  <si>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</si>
  <si>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</si>
  <si>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</si>
  <si>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</si>
  <si>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</si>
  <si>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</si>
  <si>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</si>
  <si>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</si>
  <si>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</si>
  <si>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</si>
  <si>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</si>
  <si>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</si>
  <si>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</si>
  <si>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</si>
  <si>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</si>
  <si>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</si>
  <si>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</si>
  <si>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</si>
  <si>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</si>
  <si>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</si>
  <si>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1210608</t>
  </si>
  <si>
    <t>NGP35616</t>
  </si>
  <si>
    <t>京都府京都市下京区烏丸通五条下る大坂町３８２－１</t>
  </si>
  <si>
    <t>1210675</t>
  </si>
  <si>
    <t>COL81357</t>
  </si>
  <si>
    <t>千葉県千葉市中央区末広２丁目１２番１７号</t>
  </si>
  <si>
    <t>ZTR63909</t>
  </si>
  <si>
    <t>若菜　俊明</t>
  </si>
  <si>
    <t>HPR29795</t>
  </si>
  <si>
    <t>渡邊　彰</t>
  </si>
  <si>
    <t>千葉市美浜区中瀬1-6　エム・ベイポイント幕張５F</t>
  </si>
  <si>
    <t>RXE17326</t>
  </si>
  <si>
    <t>EPU39365</t>
  </si>
  <si>
    <t>（株）つぼみ</t>
  </si>
  <si>
    <t>千葉市稲毛区緑町1-21-6</t>
  </si>
  <si>
    <t>河野　妙登利</t>
  </si>
  <si>
    <t>PUR96605</t>
  </si>
  <si>
    <t>FZH88525</t>
  </si>
  <si>
    <t>糠谷　和弘</t>
  </si>
  <si>
    <t>JKI52622</t>
  </si>
  <si>
    <t>JGB74583</t>
  </si>
  <si>
    <t>RFX91918</t>
  </si>
  <si>
    <t>QAX70308</t>
  </si>
  <si>
    <t>（一社）絲</t>
  </si>
  <si>
    <t>千葉市花見川区花園1-19-11　田村ビル201号</t>
  </si>
  <si>
    <t>２　認定こども園</t>
    <rPh sb="2" eb="8">
      <t>ニンテイ</t>
    </rPh>
    <phoneticPr fontId="4"/>
  </si>
  <si>
    <t>0003013</t>
  </si>
  <si>
    <t>NVE78827</t>
  </si>
  <si>
    <t>0003026</t>
  </si>
  <si>
    <t>SGV81024</t>
  </si>
  <si>
    <t>千葉市美浜区打瀬１－３－５</t>
  </si>
  <si>
    <t>畑佐　健二郎</t>
  </si>
  <si>
    <t>0003057</t>
  </si>
  <si>
    <t>BQT98518</t>
  </si>
  <si>
    <t>千葉市中央区道場北１－１７－６</t>
  </si>
  <si>
    <t>増田　和人</t>
  </si>
  <si>
    <t>0003072</t>
  </si>
  <si>
    <t>CHI62351</t>
  </si>
  <si>
    <t>旭市見広4226-2</t>
  </si>
  <si>
    <t>川口　礼子</t>
  </si>
  <si>
    <t>3210006</t>
  </si>
  <si>
    <t>KFM57060</t>
  </si>
  <si>
    <t>千葉市緑区おゆみ野2-1-15</t>
  </si>
  <si>
    <t>3210118</t>
  </si>
  <si>
    <t>YCG22960</t>
  </si>
  <si>
    <t>千葉市稲毛区天台１－７－１７</t>
  </si>
  <si>
    <t>3210134</t>
  </si>
  <si>
    <t>JZD58530</t>
  </si>
  <si>
    <t>千葉市中央区浜野町１２５２－４</t>
  </si>
  <si>
    <t>畠山　一雄</t>
  </si>
  <si>
    <t>3210135</t>
  </si>
  <si>
    <t>IEY27296</t>
  </si>
  <si>
    <t>千葉市中央区弁天２丁目８番９号</t>
  </si>
  <si>
    <t>3210202</t>
  </si>
  <si>
    <t>QVB34045</t>
  </si>
  <si>
    <t>千葉市中央区仁戸名町２０５</t>
  </si>
  <si>
    <t>石川　進一</t>
  </si>
  <si>
    <t>3210204</t>
  </si>
  <si>
    <t>ZPF41882</t>
  </si>
  <si>
    <t>千葉市中央区仁戸名町６１６</t>
  </si>
  <si>
    <t>長谷部　聡</t>
  </si>
  <si>
    <t>3210206</t>
  </si>
  <si>
    <t>BQN48397</t>
  </si>
  <si>
    <t>3210207</t>
  </si>
  <si>
    <t>WQI20650</t>
  </si>
  <si>
    <t>千葉市中央区松ケ丘町６１１</t>
  </si>
  <si>
    <t>塩田　梨佳</t>
  </si>
  <si>
    <t>3210208</t>
  </si>
  <si>
    <t>UCC31844</t>
  </si>
  <si>
    <t>千葉市若葉区みつわ台４丁目２３－５</t>
  </si>
  <si>
    <t>福地　綾</t>
  </si>
  <si>
    <t>3210210</t>
  </si>
  <si>
    <t>MGP17295</t>
  </si>
  <si>
    <t>来栖　宏二</t>
  </si>
  <si>
    <t>3210211</t>
  </si>
  <si>
    <t>EUI33058</t>
  </si>
  <si>
    <t>千葉市緑区誉田町１－１００７</t>
  </si>
  <si>
    <t>西郡　悠輔</t>
  </si>
  <si>
    <t>3210212</t>
  </si>
  <si>
    <t>KWM21249</t>
  </si>
  <si>
    <t>千葉市美浜区幸町２丁目９番３号</t>
  </si>
  <si>
    <t>秋山　清</t>
  </si>
  <si>
    <t>3210213</t>
  </si>
  <si>
    <t>NUF53325</t>
  </si>
  <si>
    <t>千葉市中央区仁戸名町５５２</t>
  </si>
  <si>
    <t>長谷川　豊</t>
  </si>
  <si>
    <t>3210214</t>
  </si>
  <si>
    <t>GMS31129</t>
  </si>
  <si>
    <t>千葉市美浜区高浜１丁目８－２</t>
  </si>
  <si>
    <t>能勢　正明</t>
  </si>
  <si>
    <t>3210215</t>
  </si>
  <si>
    <t>MPR13959</t>
  </si>
  <si>
    <t>羽田　政幸</t>
  </si>
  <si>
    <t>3210216</t>
  </si>
  <si>
    <t>LXV18253</t>
  </si>
  <si>
    <t>千葉市美浜区真砂１丁目１２－９</t>
  </si>
  <si>
    <t>石原　隆広</t>
  </si>
  <si>
    <t>3210322</t>
  </si>
  <si>
    <t>NBP48057</t>
  </si>
  <si>
    <t>3210323</t>
  </si>
  <si>
    <t>PXI11869</t>
  </si>
  <si>
    <t>千葉市中央区新千葉3-14-18</t>
  </si>
  <si>
    <t>大森　昭彦</t>
  </si>
  <si>
    <t>3210324</t>
  </si>
  <si>
    <t>千葉市花見川区さつきが丘1-33-1</t>
  </si>
  <si>
    <t>鶴岡　姫美子</t>
  </si>
  <si>
    <t>3210325</t>
  </si>
  <si>
    <t>WNH32107</t>
  </si>
  <si>
    <t>山口　義裕</t>
  </si>
  <si>
    <t>3210326</t>
  </si>
  <si>
    <t>WCN98378</t>
  </si>
  <si>
    <t>千葉市稲毛区稲毛東1-14-13</t>
  </si>
  <si>
    <t>西澤　貫応</t>
  </si>
  <si>
    <t>3210327</t>
  </si>
  <si>
    <t>RQA91423</t>
  </si>
  <si>
    <t>3210476</t>
  </si>
  <si>
    <t>UVK30141</t>
  </si>
  <si>
    <t>3210477</t>
  </si>
  <si>
    <t>NUD11102</t>
  </si>
  <si>
    <t>千葉市中央区都町１丁目４６番地２２号</t>
  </si>
  <si>
    <t>濱田　純孝</t>
  </si>
  <si>
    <t>3210478</t>
  </si>
  <si>
    <t>CFP67058</t>
  </si>
  <si>
    <t>千葉市稲毛区山王町１５３－２</t>
  </si>
  <si>
    <t>伊藤　健一</t>
  </si>
  <si>
    <t>3210479</t>
  </si>
  <si>
    <t>KIK39280</t>
  </si>
  <si>
    <t>千葉市稲毛区緑町1丁目５－１７</t>
  </si>
  <si>
    <t>土岐　由美子</t>
  </si>
  <si>
    <t>3210480</t>
  </si>
  <si>
    <t>ROZ24113</t>
  </si>
  <si>
    <t>千葉市緑区大木戸町４２８－１</t>
  </si>
  <si>
    <t>片岡　伸介</t>
  </si>
  <si>
    <t>千葉市中央区弁天２丁目８－９</t>
  </si>
  <si>
    <t>3210493</t>
  </si>
  <si>
    <t>LXF39745</t>
  </si>
  <si>
    <t>千葉市稲毛区穴川1丁目５－２１</t>
  </si>
  <si>
    <t>三幣　利夫</t>
  </si>
  <si>
    <t>3210592</t>
  </si>
  <si>
    <t>NNJ69388</t>
  </si>
  <si>
    <t>千葉県八千代市八千代台東２丁目５－２</t>
  </si>
  <si>
    <t>3210593</t>
  </si>
  <si>
    <t>XVD78126</t>
  </si>
  <si>
    <t>（学）井元学園</t>
  </si>
  <si>
    <t>千葉県千葉市花見川区花見川８－１９</t>
  </si>
  <si>
    <t>井元　詔一</t>
  </si>
  <si>
    <t>3210594</t>
  </si>
  <si>
    <t>PKV27593</t>
  </si>
  <si>
    <t>（福）千葉明徳会</t>
  </si>
  <si>
    <t>千葉県千葉市緑区土気町１６２６番地５</t>
  </si>
  <si>
    <t>JBN59464</t>
  </si>
  <si>
    <t>安田　重実</t>
  </si>
  <si>
    <t>TZS72045</t>
  </si>
  <si>
    <t>３　幼稚園</t>
    <rPh sb="2" eb="5">
      <t>ｙ</t>
    </rPh>
    <phoneticPr fontId="4"/>
  </si>
  <si>
    <t>CBH64602</t>
  </si>
  <si>
    <t>2210595</t>
  </si>
  <si>
    <t>MFU14770</t>
  </si>
  <si>
    <t>由田　新</t>
  </si>
  <si>
    <t>OCG90156</t>
  </si>
  <si>
    <t>（学）羔学園</t>
  </si>
  <si>
    <t>岸　憲秀</t>
  </si>
  <si>
    <t>LYZ95929</t>
  </si>
  <si>
    <t>宮田　格</t>
  </si>
  <si>
    <t>４　小規模保育事業</t>
    <rPh sb="2" eb="9">
      <t>ショウキボ</t>
    </rPh>
    <phoneticPr fontId="4"/>
  </si>
  <si>
    <t>4210007</t>
  </si>
  <si>
    <t>LGG95994</t>
  </si>
  <si>
    <t>（株）青葉の森保育館</t>
  </si>
  <si>
    <t>千葉市中央区千葉寺町1210-7</t>
  </si>
  <si>
    <t>井村　淳</t>
  </si>
  <si>
    <t>ZBU20452</t>
  </si>
  <si>
    <t>千葉市中央区院内2丁目17番25号</t>
  </si>
  <si>
    <t>4210009</t>
  </si>
  <si>
    <t>NFW84278</t>
  </si>
  <si>
    <t>4210010</t>
  </si>
  <si>
    <t>PSO26582</t>
  </si>
  <si>
    <t>千葉市中央区登戸1-26-1朝日生命千葉登戸ビル１０階</t>
  </si>
  <si>
    <t>4210011</t>
  </si>
  <si>
    <t>TMT64937</t>
  </si>
  <si>
    <t>千葉市緑区あすみが丘8-1-1</t>
  </si>
  <si>
    <t>藤平　博美</t>
  </si>
  <si>
    <t>4210023</t>
  </si>
  <si>
    <t>BZX83408</t>
  </si>
  <si>
    <t>千葉市花見川区幕張町5丁目498番2号</t>
  </si>
  <si>
    <t>千葉市緑区あすみが丘一丁目27番2号藤屋第二ビル2階</t>
  </si>
  <si>
    <t>飛彈　誠</t>
  </si>
  <si>
    <t>4210025</t>
  </si>
  <si>
    <t>HKO52640</t>
  </si>
  <si>
    <t>4210026</t>
  </si>
  <si>
    <t>CRG21084</t>
  </si>
  <si>
    <t>神奈川県川崎市川崎区駅前本町２２－２</t>
  </si>
  <si>
    <t>飯塚　健二</t>
  </si>
  <si>
    <t>4210027</t>
  </si>
  <si>
    <t>DSX34597</t>
  </si>
  <si>
    <t>4210028</t>
  </si>
  <si>
    <t>UKS91712</t>
  </si>
  <si>
    <t>4210029</t>
  </si>
  <si>
    <t>TJK83371</t>
  </si>
  <si>
    <t>千葉市稲毛区稲毛東4丁目2番21号</t>
  </si>
  <si>
    <t>4210030</t>
  </si>
  <si>
    <t>UNM66334</t>
  </si>
  <si>
    <t>4210036</t>
  </si>
  <si>
    <t>IOJ43426</t>
  </si>
  <si>
    <t>千葉県習志野市奏の杜3-14-9</t>
  </si>
  <si>
    <t>4210541</t>
  </si>
  <si>
    <t>DAD58969</t>
  </si>
  <si>
    <t>千葉市中央区登戸1-11-18 第二潮ビル1F</t>
  </si>
  <si>
    <t>4210038</t>
  </si>
  <si>
    <t>ABM87744</t>
  </si>
  <si>
    <t>4210040</t>
  </si>
  <si>
    <t>XFI88941</t>
  </si>
  <si>
    <t>東京都渋谷区東3-19-8 Starfield 1F</t>
  </si>
  <si>
    <t>4210122</t>
  </si>
  <si>
    <t>TAD34051</t>
  </si>
  <si>
    <t>横浜市中区太田町６－７９　アブソルート横浜馬車道ビル３０４</t>
  </si>
  <si>
    <t>中村　竜士</t>
  </si>
  <si>
    <t>4210124</t>
  </si>
  <si>
    <t>LAP28668</t>
  </si>
  <si>
    <t>（株）習志野駅前託児所</t>
  </si>
  <si>
    <t>習志野市津田沼３丁目１７番１８号</t>
  </si>
  <si>
    <t>藤本　一磨</t>
  </si>
  <si>
    <t>（学）千葉白菊学園</t>
  </si>
  <si>
    <t>鳰川　泰也</t>
  </si>
  <si>
    <t>4210203</t>
  </si>
  <si>
    <t>SML57236</t>
  </si>
  <si>
    <t>千葉市稲毛区長沼町312-14</t>
  </si>
  <si>
    <t>関根　雅晴</t>
  </si>
  <si>
    <t>4210217</t>
  </si>
  <si>
    <t>XNY67915</t>
  </si>
  <si>
    <t>千葉市花見川区検見川町３丁目３２６番地３</t>
  </si>
  <si>
    <t>4210218</t>
  </si>
  <si>
    <t>JYL82503</t>
  </si>
  <si>
    <t>4210219</t>
  </si>
  <si>
    <t>IDB32717</t>
  </si>
  <si>
    <t>（同）CUE-SIGN</t>
  </si>
  <si>
    <t>千葉市若葉区桜木北１－１５－１</t>
  </si>
  <si>
    <t>久保　隼人</t>
  </si>
  <si>
    <t>4210220</t>
  </si>
  <si>
    <t>NDS30905</t>
  </si>
  <si>
    <t>千葉市若葉区桜木北２丁目１０番６号</t>
  </si>
  <si>
    <t>4210221</t>
  </si>
  <si>
    <t>AKC67211</t>
  </si>
  <si>
    <t>Litos&amp;Company（株）</t>
  </si>
  <si>
    <t>東京都港区港南２－１５－１　品川インターシティA棟２８F</t>
  </si>
  <si>
    <t>4210222</t>
  </si>
  <si>
    <t>IAJ17051</t>
  </si>
  <si>
    <t>4210237</t>
  </si>
  <si>
    <t>PJH86092</t>
  </si>
  <si>
    <t>千葉市美浜区磯辺1-31-10-2</t>
  </si>
  <si>
    <t>兵頭　勉</t>
  </si>
  <si>
    <t>4210258</t>
  </si>
  <si>
    <t>OYQ32303</t>
  </si>
  <si>
    <t>4210260</t>
  </si>
  <si>
    <t>LJU52391</t>
  </si>
  <si>
    <t>4210261</t>
  </si>
  <si>
    <t>NXF53212</t>
  </si>
  <si>
    <t>千葉市緑区刈田子町308-10</t>
  </si>
  <si>
    <t>WTG68140</t>
  </si>
  <si>
    <t>（学）宇野学園</t>
  </si>
  <si>
    <t>4210329</t>
  </si>
  <si>
    <t>GBZ25254</t>
  </si>
  <si>
    <t>（学）梅園学園</t>
  </si>
  <si>
    <t>千葉市中央区矢作町939-6</t>
  </si>
  <si>
    <t>4210330</t>
  </si>
  <si>
    <t>QAM48482</t>
  </si>
  <si>
    <t>4210331</t>
  </si>
  <si>
    <t>ABU72186</t>
  </si>
  <si>
    <t>4210338</t>
  </si>
  <si>
    <t>DSY46820</t>
  </si>
  <si>
    <t>宮城県柴田郡大河原町大谷字町向199-3</t>
  </si>
  <si>
    <t>佐藤　康久</t>
  </si>
  <si>
    <t>4210339</t>
  </si>
  <si>
    <t>GIG37770</t>
  </si>
  <si>
    <t>4210340</t>
  </si>
  <si>
    <t>BMV43409</t>
  </si>
  <si>
    <t>4210341</t>
  </si>
  <si>
    <t>RBA11066</t>
  </si>
  <si>
    <t>4210342</t>
  </si>
  <si>
    <t>UVG36031</t>
  </si>
  <si>
    <t>豊島区東池袋3-9-13　岩下ビル３階</t>
  </si>
  <si>
    <t>原野　翔平</t>
  </si>
  <si>
    <t>4210349</t>
  </si>
  <si>
    <t>RUZ15774</t>
  </si>
  <si>
    <t>4210354</t>
  </si>
  <si>
    <t>ZVZ87255</t>
  </si>
  <si>
    <t>千葉市美浜区高洲3-14-1-202</t>
  </si>
  <si>
    <t>佐藤　禎子</t>
  </si>
  <si>
    <t>4210393</t>
  </si>
  <si>
    <t>QZY19038</t>
  </si>
  <si>
    <t>千葉市緑区おゆみ野3-10-7</t>
  </si>
  <si>
    <t>4210394</t>
  </si>
  <si>
    <t>KKT22191</t>
  </si>
  <si>
    <t>4210395</t>
  </si>
  <si>
    <t>ESE84750</t>
  </si>
  <si>
    <t>4210396</t>
  </si>
  <si>
    <t>VST40735</t>
  </si>
  <si>
    <t>（株）秀盛舎</t>
  </si>
  <si>
    <t>千葉市花見川区南花園2-2-12　アコルデ新検見川201号</t>
  </si>
  <si>
    <t>西重　誠</t>
  </si>
  <si>
    <t>4210398</t>
  </si>
  <si>
    <t>JUO52235</t>
  </si>
  <si>
    <t>4210481</t>
  </si>
  <si>
    <t>ULC25004</t>
  </si>
  <si>
    <t>4210483</t>
  </si>
  <si>
    <t>MXN21338</t>
  </si>
  <si>
    <t>神奈川県川崎市高津区坂戸３丁目１１－１７</t>
  </si>
  <si>
    <t>角田　健</t>
  </si>
  <si>
    <t>4210487</t>
  </si>
  <si>
    <t>YGA86393</t>
  </si>
  <si>
    <t>千葉市花見川区横戸町８９９－１</t>
  </si>
  <si>
    <t>林　久雄</t>
  </si>
  <si>
    <t>4210488</t>
  </si>
  <si>
    <t>QKR10932</t>
  </si>
  <si>
    <t>佐伯　猛</t>
  </si>
  <si>
    <t>4210489</t>
  </si>
  <si>
    <t>BLP67334</t>
  </si>
  <si>
    <t>濱田　朋彦</t>
  </si>
  <si>
    <t>AOX52367</t>
  </si>
  <si>
    <t>なないろ浜野園</t>
    <rPh sb="4" eb="6">
      <t>ハマノ</t>
    </rPh>
    <rPh sb="6" eb="7">
      <t>エン</t>
    </rPh>
    <phoneticPr fontId="1"/>
  </si>
  <si>
    <t>4210536</t>
  </si>
  <si>
    <t>TNP86886</t>
  </si>
  <si>
    <t>千葉市若葉区小倉台７丁目３番２号</t>
  </si>
  <si>
    <t>4210590</t>
  </si>
  <si>
    <t>CPE64711</t>
  </si>
  <si>
    <t>千葉県千葉市花見川区南花園２丁目２－１２　アコルデ新検見川２０１号</t>
  </si>
  <si>
    <t>4210596</t>
  </si>
  <si>
    <t>OJA33285</t>
  </si>
  <si>
    <t>昭和運送興業（株）</t>
  </si>
  <si>
    <t>千葉県館山市湊４９３</t>
  </si>
  <si>
    <t>安田　憲史</t>
  </si>
  <si>
    <t>4210597</t>
  </si>
  <si>
    <t>EPB11627</t>
  </si>
  <si>
    <t>千葉県千葉市美浜区真砂３丁目１５番１４号</t>
  </si>
  <si>
    <t>DKL89410</t>
  </si>
  <si>
    <t>4210600</t>
  </si>
  <si>
    <t>SUG44922</t>
  </si>
  <si>
    <t>千葉県千葉市花見川区花園１丁目１９－１１田村ビル２０１号室</t>
  </si>
  <si>
    <t>XFB11265</t>
  </si>
  <si>
    <t>RGH92912</t>
  </si>
  <si>
    <t>５　事業所内保育事業</t>
    <rPh sb="2" eb="5">
      <t>ジギョウショ</t>
    </rPh>
    <rPh sb="5" eb="6">
      <t>ナイ</t>
    </rPh>
    <rPh sb="6" eb="8">
      <t>ホイク</t>
    </rPh>
    <rPh sb="8" eb="10">
      <t>ジギョウ</t>
    </rPh>
    <phoneticPr fontId="4"/>
  </si>
  <si>
    <t>7210041</t>
  </si>
  <si>
    <t>AIE60995</t>
  </si>
  <si>
    <t>千葉市中央区椿森4丁目1番2号</t>
  </si>
  <si>
    <t>院長</t>
  </si>
  <si>
    <t>7210042</t>
  </si>
  <si>
    <t>PDQ23093</t>
  </si>
  <si>
    <t>千葉市稲毛区園生町956番地6</t>
  </si>
  <si>
    <t>笠川　正和</t>
  </si>
  <si>
    <t>7210043</t>
  </si>
  <si>
    <t>DSV27809</t>
  </si>
  <si>
    <t>千葉市緑区あすみが丘7-2-3</t>
  </si>
  <si>
    <t>中野　好江</t>
  </si>
  <si>
    <t>7210044</t>
  </si>
  <si>
    <t>BRV69709</t>
  </si>
  <si>
    <t>千葉市中央区問屋町6番4号</t>
  </si>
  <si>
    <t>野口　アキ子</t>
  </si>
  <si>
    <t>7210045</t>
  </si>
  <si>
    <t>IUC92602</t>
  </si>
  <si>
    <t>千葉市美浜区磯辺6丁目3番10号</t>
  </si>
  <si>
    <t>嶋田　知江里</t>
  </si>
  <si>
    <t>7210097</t>
  </si>
  <si>
    <t>PMF85399</t>
  </si>
  <si>
    <t>千葉市美浜区中瀬１丁目５番地１　イオンタワービル７階</t>
  </si>
  <si>
    <t>7210238</t>
  </si>
  <si>
    <t>VYB32279</t>
  </si>
  <si>
    <t>東京都渋谷区道玄坂１－１２－１渋谷マークシティウェスト１７階</t>
  </si>
  <si>
    <t>7210351</t>
  </si>
  <si>
    <t>QGC37757</t>
  </si>
  <si>
    <t>千葉市稲毛区稲毛町5-100-1</t>
  </si>
  <si>
    <t>7210399</t>
  </si>
  <si>
    <t>JSA45898</t>
  </si>
  <si>
    <t>7210602</t>
  </si>
  <si>
    <t>WHL37537</t>
  </si>
  <si>
    <t>（株）CRECER</t>
  </si>
  <si>
    <t>RCP49188</t>
  </si>
  <si>
    <t>VOL67929</t>
  </si>
  <si>
    <t>６　家庭的保育事業</t>
    <rPh sb="2" eb="9">
      <t>カテイ</t>
    </rPh>
    <phoneticPr fontId="4"/>
  </si>
  <si>
    <t>5210001</t>
  </si>
  <si>
    <t>WOF42628</t>
  </si>
  <si>
    <t>福田　芳</t>
  </si>
  <si>
    <t>5210002</t>
  </si>
  <si>
    <t>BJB41210</t>
  </si>
  <si>
    <t>宮城　春美</t>
  </si>
  <si>
    <t>5210524</t>
  </si>
  <si>
    <t>DYJ86245</t>
  </si>
  <si>
    <t>5210004</t>
  </si>
  <si>
    <t>TPM17219</t>
  </si>
  <si>
    <t>千葉市若葉区若松町2216</t>
  </si>
  <si>
    <t>花嶋　ゆみ子</t>
  </si>
  <si>
    <t>5210417</t>
  </si>
  <si>
    <t>JCP36212</t>
  </si>
  <si>
    <t xml:space="preserve">5210418 </t>
  </si>
  <si>
    <t>IJJ71564</t>
  </si>
  <si>
    <t>千葉市中央区川戸町426-3</t>
  </si>
  <si>
    <t>5210537</t>
  </si>
  <si>
    <t>VHM68640</t>
  </si>
  <si>
    <t>千葉市若葉区千城台東3-23-3</t>
  </si>
  <si>
    <t>７　居宅訪問型保育事業</t>
    <rPh sb="2" eb="9">
      <t>キョタクホウモンガタホイク</t>
    </rPh>
    <rPh sb="9" eb="11">
      <t>ジギョウ</t>
    </rPh>
    <phoneticPr fontId="4"/>
  </si>
  <si>
    <t>HAF10028</t>
  </si>
  <si>
    <t>OZI40176</t>
  </si>
  <si>
    <t>号</t>
    <rPh sb="0" eb="1">
      <t>ゴウ</t>
    </rPh>
    <phoneticPr fontId="1"/>
  </si>
  <si>
    <t>園毎の固有番号</t>
    <rPh sb="0" eb="1">
      <t>エン</t>
    </rPh>
    <rPh sb="1" eb="2">
      <t>ゴト</t>
    </rPh>
    <rPh sb="3" eb="5">
      <t>コユウ</t>
    </rPh>
    <rPh sb="5" eb="7">
      <t>バンゴウ</t>
    </rPh>
    <phoneticPr fontId="1"/>
  </si>
  <si>
    <t>園名：</t>
    <rPh sb="0" eb="2">
      <t>エンメイ</t>
    </rPh>
    <phoneticPr fontId="1"/>
  </si>
  <si>
    <t>園名：</t>
    <rPh sb="0" eb="2">
      <t>エンメイ</t>
    </rPh>
    <phoneticPr fontId="4"/>
  </si>
  <si>
    <t>園名：</t>
    <rPh sb="0" eb="1">
      <t>エン</t>
    </rPh>
    <rPh sb="1" eb="2">
      <t>メイ</t>
    </rPh>
    <phoneticPr fontId="11"/>
  </si>
  <si>
    <t>問題なし</t>
  </si>
  <si>
    <t>OK</t>
  </si>
  <si>
    <t>千葉市稲毛区小仲台2-10-1</t>
  </si>
  <si>
    <t>中村　一裕</t>
  </si>
  <si>
    <t>東京都渋谷区広尾5丁目6番6号</t>
  </si>
  <si>
    <t>山崎　知恵</t>
  </si>
  <si>
    <t>宇野　弘願</t>
  </si>
  <si>
    <t>千葉県千葉市緑区おゆみ野3-10-7</t>
  </si>
  <si>
    <t>千葉県市川市市川１－３－２　グランクルーアサミ１F</t>
  </si>
  <si>
    <t>千葉市緑区あすみが丘１－１７－５</t>
  </si>
  <si>
    <t>西原　優博</t>
  </si>
  <si>
    <t>神奈川県横浜市神奈川区三ツ沢下町１４－５７</t>
  </si>
  <si>
    <t>代表役員</t>
  </si>
  <si>
    <t>入江　修</t>
  </si>
  <si>
    <t>千葉県市川市八幡６丁目１２番１２号</t>
  </si>
  <si>
    <t>斉藤　玄樹</t>
  </si>
  <si>
    <t>宇野　御本書</t>
  </si>
  <si>
    <t>小林　義昌</t>
  </si>
  <si>
    <t>中山　えい子</t>
  </si>
  <si>
    <t>円</t>
    <rPh sb="0" eb="1">
      <t>エン</t>
    </rPh>
    <phoneticPr fontId="1"/>
  </si>
  <si>
    <t>【１】手当額について</t>
    <rPh sb="3" eb="6">
      <t>テアテガク</t>
    </rPh>
    <phoneticPr fontId="1"/>
  </si>
  <si>
    <t>【１】の回答が①のときのみ→</t>
    <rPh sb="4" eb="6">
      <t>カイトウ</t>
    </rPh>
    <phoneticPr fontId="1"/>
  </si>
  <si>
    <t>千葉市手当：月額一律</t>
    <rPh sb="0" eb="3">
      <t>チバシ</t>
    </rPh>
    <rPh sb="3" eb="5">
      <t>テアテ</t>
    </rPh>
    <rPh sb="6" eb="8">
      <t>ゲツガク</t>
    </rPh>
    <rPh sb="8" eb="10">
      <t>イチリツ</t>
    </rPh>
    <phoneticPr fontId="1"/>
  </si>
  <si>
    <t>園名</t>
    <rPh sb="0" eb="2">
      <t>エンメイ</t>
    </rPh>
    <phoneticPr fontId="1"/>
  </si>
  <si>
    <t>↓中間実績時の対象人数計（水色セル）</t>
    <rPh sb="1" eb="3">
      <t>チュウカン</t>
    </rPh>
    <rPh sb="3" eb="5">
      <t>ジッセキ</t>
    </rPh>
    <rPh sb="5" eb="6">
      <t>ジ</t>
    </rPh>
    <rPh sb="7" eb="9">
      <t>タイショウ</t>
    </rPh>
    <rPh sb="9" eb="11">
      <t>ニンズウ</t>
    </rPh>
    <rPh sb="11" eb="12">
      <t>ケイ</t>
    </rPh>
    <rPh sb="13" eb="15">
      <t>ミズイロ</t>
    </rPh>
    <phoneticPr fontId="1"/>
  </si>
  <si>
    <t>戻入有無→</t>
    <rPh sb="0" eb="2">
      <t>レイニュウ</t>
    </rPh>
    <rPh sb="2" eb="4">
      <t>ウム</t>
    </rPh>
    <phoneticPr fontId="1"/>
  </si>
  <si>
    <t>戻入額</t>
    <rPh sb="0" eb="2">
      <t>レイニュウ</t>
    </rPh>
    <rPh sb="2" eb="3">
      <t>ガク</t>
    </rPh>
    <phoneticPr fontId="1"/>
  </si>
  <si>
    <t>郵便番号：</t>
    <rPh sb="0" eb="4">
      <t>ユウビンバンゴウ</t>
    </rPh>
    <phoneticPr fontId="1"/>
  </si>
  <si>
    <t>電話番号：</t>
    <rPh sb="0" eb="2">
      <t>デンワ</t>
    </rPh>
    <rPh sb="2" eb="4">
      <t>バンゴウ</t>
    </rPh>
    <phoneticPr fontId="1"/>
  </si>
  <si>
    <t>担当者名</t>
    <rPh sb="0" eb="3">
      <t>タントウシャ</t>
    </rPh>
    <rPh sb="3" eb="4">
      <t>メイ</t>
    </rPh>
    <phoneticPr fontId="1"/>
  </si>
  <si>
    <t>様</t>
    <rPh sb="0" eb="1">
      <t>サマ</t>
    </rPh>
    <phoneticPr fontId="1"/>
  </si>
  <si>
    <t>②戻入について</t>
    <rPh sb="1" eb="3">
      <t>レイニュウ</t>
    </rPh>
    <phoneticPr fontId="1"/>
  </si>
  <si>
    <t>5月</t>
    <rPh sb="1" eb="2">
      <t>ガツ</t>
    </rPh>
    <phoneticPr fontId="1"/>
  </si>
  <si>
    <r>
      <t>戻</t>
    </r>
    <r>
      <rPr>
        <b/>
        <sz val="12"/>
        <color rgb="FF000000"/>
        <rFont val="ＭＳ Ｐゴシック"/>
        <family val="3"/>
        <charset val="128"/>
        <scheme val="minor"/>
      </rPr>
      <t>入金が発生した場合、納付書がお手元に届いてから１～２週間でのお支払いとなります。</t>
    </r>
    <r>
      <rPr>
        <b/>
        <sz val="11"/>
        <color rgb="FF000000"/>
        <rFont val="ＭＳ Ｐゴシック"/>
        <family val="3"/>
        <charset val="128"/>
        <scheme val="minor"/>
      </rPr>
      <t>（支払〆５月中旬）</t>
    </r>
    <rPh sb="42" eb="44">
      <t>シハライ</t>
    </rPh>
    <rPh sb="46" eb="47">
      <t>ガツ</t>
    </rPh>
    <rPh sb="47" eb="49">
      <t>チュウジュン</t>
    </rPh>
    <phoneticPr fontId="1"/>
  </si>
  <si>
    <t>すぐに入金対応できる住所を入力してください。（園・本部等、問いません。）</t>
    <phoneticPr fontId="1"/>
  </si>
  <si>
    <t>住所：</t>
    <rPh sb="0" eb="2">
      <t>ジュウショ</t>
    </rPh>
    <phoneticPr fontId="1"/>
  </si>
  <si>
    <t>上記住所の種別</t>
    <rPh sb="0" eb="2">
      <t>ジョウキ</t>
    </rPh>
    <rPh sb="2" eb="4">
      <t>ジュウショ</t>
    </rPh>
    <rPh sb="5" eb="7">
      <t>シュベツ</t>
    </rPh>
    <phoneticPr fontId="1"/>
  </si>
  <si>
    <t>ご了承ください。</t>
    <rPh sb="1" eb="3">
      <t>リョウショウ</t>
    </rPh>
    <phoneticPr fontId="1"/>
  </si>
  <si>
    <t>また、必ず本件について連絡が取れるお電話番号の記載をお願いします。</t>
    <rPh sb="3" eb="4">
      <t>カナラ</t>
    </rPh>
    <rPh sb="5" eb="7">
      <t>ホンケン</t>
    </rPh>
    <rPh sb="11" eb="13">
      <t>レンラク</t>
    </rPh>
    <rPh sb="14" eb="15">
      <t>ト</t>
    </rPh>
    <rPh sb="18" eb="20">
      <t>デンワ</t>
    </rPh>
    <rPh sb="20" eb="22">
      <t>バンゴウ</t>
    </rPh>
    <rPh sb="23" eb="25">
      <t>キサイ</t>
    </rPh>
    <rPh sb="27" eb="28">
      <t>ネガ</t>
    </rPh>
    <phoneticPr fontId="1"/>
  </si>
  <si>
    <r>
      <rPr>
        <b/>
        <sz val="11"/>
        <color theme="1"/>
        <rFont val="ＭＳ Ｐゴシック"/>
        <family val="3"/>
        <charset val="128"/>
        <scheme val="minor"/>
      </rPr>
      <t>①中間実績報告との齟齬がある月について</t>
    </r>
    <r>
      <rPr>
        <sz val="11"/>
        <color theme="1"/>
        <rFont val="ＭＳ Ｐゴシック"/>
        <family val="2"/>
        <charset val="128"/>
        <scheme val="minor"/>
      </rPr>
      <t>（「〇」「×」が表示。</t>
    </r>
    <r>
      <rPr>
        <u/>
        <sz val="11"/>
        <color theme="1"/>
        <rFont val="ＭＳ Ｐゴシック"/>
        <family val="3"/>
        <charset val="128"/>
        <scheme val="minor"/>
      </rPr>
      <t>「×」の月は再度「③職員名簿」の内容と名簿右のカウント表の数字が中間実績から</t>
    </r>
    <rPh sb="1" eb="3">
      <t>チュウカン</t>
    </rPh>
    <rPh sb="3" eb="5">
      <t>ジッセキ</t>
    </rPh>
    <rPh sb="5" eb="7">
      <t>ホウコク</t>
    </rPh>
    <rPh sb="9" eb="11">
      <t>ソゴ</t>
    </rPh>
    <rPh sb="14" eb="15">
      <t>ツキ</t>
    </rPh>
    <rPh sb="27" eb="29">
      <t>ヒョウジ</t>
    </rPh>
    <rPh sb="34" eb="35">
      <t>ツキ</t>
    </rPh>
    <rPh sb="36" eb="38">
      <t>サイド</t>
    </rPh>
    <rPh sb="40" eb="42">
      <t>ショクイン</t>
    </rPh>
    <rPh sb="42" eb="44">
      <t>メイボ</t>
    </rPh>
    <rPh sb="46" eb="48">
      <t>ナイヨウ</t>
    </rPh>
    <rPh sb="49" eb="51">
      <t>メイボ</t>
    </rPh>
    <rPh sb="51" eb="52">
      <t>ミギ</t>
    </rPh>
    <rPh sb="57" eb="58">
      <t>ヒョウ</t>
    </rPh>
    <rPh sb="59" eb="61">
      <t>スウジ</t>
    </rPh>
    <phoneticPr fontId="1"/>
  </si>
  <si>
    <t>修正のある職員の名簿No.</t>
    <rPh sb="0" eb="2">
      <t>シュウセイ</t>
    </rPh>
    <rPh sb="5" eb="7">
      <t>ショクイン</t>
    </rPh>
    <rPh sb="8" eb="10">
      <t>メイボ</t>
    </rPh>
    <phoneticPr fontId="1"/>
  </si>
  <si>
    <t>修正のある職員名</t>
    <rPh sb="0" eb="2">
      <t>シュウセイ</t>
    </rPh>
    <rPh sb="5" eb="7">
      <t>ショクイン</t>
    </rPh>
    <rPh sb="7" eb="8">
      <t>メイ</t>
    </rPh>
    <phoneticPr fontId="1"/>
  </si>
  <si>
    <r>
      <rPr>
        <u/>
        <sz val="11"/>
        <color theme="1"/>
        <rFont val="ＭＳ Ｐゴシック"/>
        <family val="3"/>
        <charset val="128"/>
        <scheme val="minor"/>
      </rPr>
      <t>変更がないか</t>
    </r>
    <r>
      <rPr>
        <sz val="11"/>
        <color theme="1"/>
        <rFont val="ＭＳ Ｐゴシック"/>
        <family val="2"/>
        <charset val="128"/>
        <scheme val="minor"/>
      </rPr>
      <t>（例：中間実績時にはdeleteで削除した数字を反映したか）</t>
    </r>
    <r>
      <rPr>
        <u/>
        <sz val="11"/>
        <color theme="1"/>
        <rFont val="ＭＳ Ｐゴシック"/>
        <family val="3"/>
        <charset val="128"/>
        <scheme val="minor"/>
      </rPr>
      <t>確認のうえ、修正してください</t>
    </r>
    <r>
      <rPr>
        <sz val="11"/>
        <color theme="1"/>
        <rFont val="ＭＳ Ｐゴシック"/>
        <family val="2"/>
        <charset val="128"/>
        <scheme val="minor"/>
      </rPr>
      <t>。</t>
    </r>
    <rPh sb="7" eb="8">
      <t>レイ</t>
    </rPh>
    <rPh sb="27" eb="29">
      <t>スウジ</t>
    </rPh>
    <phoneticPr fontId="1"/>
  </si>
  <si>
    <t>修正のある月（４－１０月）</t>
    <rPh sb="0" eb="2">
      <t>シュウセイ</t>
    </rPh>
    <rPh sb="5" eb="6">
      <t>ツキ</t>
    </rPh>
    <rPh sb="11" eb="12">
      <t>ガツ</t>
    </rPh>
    <phoneticPr fontId="1"/>
  </si>
  <si>
    <t>（1）令和４年度職員在籍名簿</t>
    <rPh sb="3" eb="5">
      <t>レイワ</t>
    </rPh>
    <rPh sb="6" eb="8">
      <t>ネンド</t>
    </rPh>
    <rPh sb="7" eb="8">
      <t>ド</t>
    </rPh>
    <rPh sb="8" eb="10">
      <t>ショクイン</t>
    </rPh>
    <rPh sb="10" eb="12">
      <t>ザイセキ</t>
    </rPh>
    <rPh sb="12" eb="14">
      <t>メイボ</t>
    </rPh>
    <phoneticPr fontId="1"/>
  </si>
  <si>
    <t>手当額↓</t>
    <rPh sb="0" eb="2">
      <t>テアテ</t>
    </rPh>
    <rPh sb="2" eb="3">
      <t>ガク</t>
    </rPh>
    <phoneticPr fontId="1"/>
  </si>
  <si>
    <t>手当額↓</t>
    <rPh sb="0" eb="3">
      <t>テアテガク</t>
    </rPh>
    <phoneticPr fontId="1"/>
  </si>
  <si>
    <t>千葉誉田雲母保育園</t>
  </si>
  <si>
    <t>KMW28100</t>
  </si>
  <si>
    <t>〇</t>
    <phoneticPr fontId="1"/>
  </si>
  <si>
    <t>NUJ15540</t>
  </si>
  <si>
    <t>髙山　照駿</t>
  </si>
  <si>
    <r>
      <t>★</t>
    </r>
    <r>
      <rPr>
        <b/>
        <u val="double"/>
        <sz val="14"/>
        <color theme="1"/>
        <rFont val="ＭＳ Ｐゴシック"/>
        <family val="3"/>
        <charset val="128"/>
        <scheme val="minor"/>
      </rPr>
      <t>戻入金が発生した場合</t>
    </r>
    <r>
      <rPr>
        <b/>
        <sz val="14"/>
        <color theme="1"/>
        <rFont val="ＭＳ Ｐゴシック"/>
        <family val="3"/>
        <charset val="128"/>
        <scheme val="minor"/>
      </rPr>
      <t>の、納付書送付先・連絡先（戻入なしの場合記載不要）</t>
    </r>
    <rPh sb="1" eb="3">
      <t>レイニュウ</t>
    </rPh>
    <rPh sb="3" eb="4">
      <t>キン</t>
    </rPh>
    <rPh sb="5" eb="7">
      <t>ハッセイ</t>
    </rPh>
    <rPh sb="9" eb="11">
      <t>バアイ</t>
    </rPh>
    <rPh sb="13" eb="16">
      <t>ノウフショ</t>
    </rPh>
    <rPh sb="16" eb="19">
      <t>ソウフサキ</t>
    </rPh>
    <rPh sb="20" eb="23">
      <t>レンラクサキ</t>
    </rPh>
    <rPh sb="24" eb="26">
      <t>レイニュウ</t>
    </rPh>
    <rPh sb="29" eb="31">
      <t>バアイ</t>
    </rPh>
    <rPh sb="31" eb="33">
      <t>キサイ</t>
    </rPh>
    <rPh sb="33" eb="35">
      <t>フヨウ</t>
    </rPh>
    <phoneticPr fontId="1"/>
  </si>
  <si>
    <r>
      <t>納付書発送前に、お電話をする予定ではありますが、</t>
    </r>
    <r>
      <rPr>
        <b/>
        <sz val="12"/>
        <color rgb="FFFF0000"/>
        <rFont val="ＭＳ Ｐゴシック"/>
        <family val="3"/>
        <charset val="128"/>
        <scheme val="minor"/>
      </rPr>
      <t>事務が間に合わない恐れがある場合等は、取り急ぎ下記の住所にお送りします</t>
    </r>
    <r>
      <rPr>
        <b/>
        <sz val="12"/>
        <color rgb="FF000000"/>
        <rFont val="ＭＳ Ｐゴシック"/>
        <family val="3"/>
        <charset val="128"/>
        <scheme val="minor"/>
      </rPr>
      <t>ので</t>
    </r>
    <rPh sb="0" eb="3">
      <t>ノウフショ</t>
    </rPh>
    <rPh sb="3" eb="5">
      <t>ハッソウ</t>
    </rPh>
    <rPh sb="5" eb="6">
      <t>マエ</t>
    </rPh>
    <rPh sb="9" eb="11">
      <t>デンワ</t>
    </rPh>
    <rPh sb="14" eb="16">
      <t>ヨテイ</t>
    </rPh>
    <rPh sb="24" eb="26">
      <t>ジム</t>
    </rPh>
    <rPh sb="27" eb="28">
      <t>マ</t>
    </rPh>
    <rPh sb="29" eb="30">
      <t>ア</t>
    </rPh>
    <rPh sb="33" eb="34">
      <t>オソ</t>
    </rPh>
    <rPh sb="38" eb="40">
      <t>バアイ</t>
    </rPh>
    <rPh sb="40" eb="41">
      <t>ナド</t>
    </rPh>
    <rPh sb="43" eb="44">
      <t>ト</t>
    </rPh>
    <rPh sb="45" eb="46">
      <t>イソ</t>
    </rPh>
    <rPh sb="47" eb="49">
      <t>カキ</t>
    </rPh>
    <rPh sb="50" eb="52">
      <t>ジュウショ</t>
    </rPh>
    <rPh sb="54" eb="55">
      <t>オク</t>
    </rPh>
    <phoneticPr fontId="1"/>
  </si>
  <si>
    <t>こちら（←クリック）のシートに修正内容を記載してください。</t>
    <phoneticPr fontId="1"/>
  </si>
  <si>
    <r>
      <t>中間実績から</t>
    </r>
    <r>
      <rPr>
        <u/>
        <sz val="11"/>
        <color theme="1"/>
        <rFont val="ＭＳ Ｐゴシック"/>
        <family val="3"/>
        <charset val="128"/>
        <scheme val="minor"/>
      </rPr>
      <t>修正がある場合</t>
    </r>
    <r>
      <rPr>
        <sz val="11"/>
        <color theme="1"/>
        <rFont val="ＭＳ Ｐゴシック"/>
        <family val="3"/>
        <charset val="128"/>
        <scheme val="minor"/>
      </rPr>
      <t>は、</t>
    </r>
    <phoneticPr fontId="1"/>
  </si>
  <si>
    <t>※②になる例）　職員によって手当額が異なる、月によって手当額が変動する、正規職員と派遣職員で手当額が異なる　等</t>
    <rPh sb="5" eb="6">
      <t>レイ</t>
    </rPh>
    <rPh sb="8" eb="10">
      <t>ショクイン</t>
    </rPh>
    <rPh sb="14" eb="17">
      <t>テアテガク</t>
    </rPh>
    <rPh sb="18" eb="19">
      <t>コト</t>
    </rPh>
    <rPh sb="22" eb="23">
      <t>ツキ</t>
    </rPh>
    <rPh sb="27" eb="30">
      <t>テアテガク</t>
    </rPh>
    <rPh sb="31" eb="33">
      <t>ヘンドウ</t>
    </rPh>
    <rPh sb="36" eb="38">
      <t>セイキ</t>
    </rPh>
    <rPh sb="38" eb="40">
      <t>ショクイン</t>
    </rPh>
    <rPh sb="41" eb="43">
      <t>ハケン</t>
    </rPh>
    <rPh sb="43" eb="45">
      <t>ショクイン</t>
    </rPh>
    <rPh sb="46" eb="49">
      <t>テアテガク</t>
    </rPh>
    <rPh sb="50" eb="51">
      <t>コト</t>
    </rPh>
    <rPh sb="54" eb="55">
      <t>ナド</t>
    </rPh>
    <phoneticPr fontId="1"/>
  </si>
  <si>
    <t>　　　　　　　　　　→手当額が異なるのが１人だけであっても、②を選択してください。</t>
    <rPh sb="11" eb="14">
      <t>テアテガク</t>
    </rPh>
    <rPh sb="15" eb="16">
      <t>コト</t>
    </rPh>
    <rPh sb="21" eb="22">
      <t>ヒト</t>
    </rPh>
    <rPh sb="32" eb="34">
      <t>センタク</t>
    </rPh>
    <phoneticPr fontId="1"/>
  </si>
  <si>
    <t>（例）</t>
    <rPh sb="1" eb="2">
      <t>レイ</t>
    </rPh>
    <phoneticPr fontId="1"/>
  </si>
  <si>
    <t>千葉　太郎</t>
    <rPh sb="0" eb="2">
      <t>チバ</t>
    </rPh>
    <rPh sb="3" eb="5">
      <t>タロウ</t>
    </rPh>
    <phoneticPr fontId="1"/>
  </si>
  <si>
    <t>１０月</t>
    <rPh sb="2" eb="3">
      <t>ガツ</t>
    </rPh>
    <phoneticPr fontId="1"/>
  </si>
  <si>
    <t>修正内容・修正理由・調整を行った月</t>
    <rPh sb="0" eb="2">
      <t>シュウセイ</t>
    </rPh>
    <rPh sb="2" eb="4">
      <t>ナイヨウ</t>
    </rPh>
    <rPh sb="5" eb="7">
      <t>シュウセイ</t>
    </rPh>
    <rPh sb="7" eb="9">
      <t>リユウ</t>
    </rPh>
    <rPh sb="10" eb="12">
      <t>チョウセイ</t>
    </rPh>
    <rPh sb="13" eb="14">
      <t>オコナ</t>
    </rPh>
    <rPh sb="16" eb="17">
      <t>ツキ</t>
    </rPh>
    <phoneticPr fontId="1"/>
  </si>
  <si>
    <t>中間実績時は１０月分を支払っておらず対象外としていたが、10/1から休暇より復職したため、本来は１０月分も対象であった。支払い漏れ分は１１月に追給した。</t>
    <rPh sb="0" eb="2">
      <t>チュウカン</t>
    </rPh>
    <rPh sb="2" eb="4">
      <t>ジッセキ</t>
    </rPh>
    <rPh sb="4" eb="5">
      <t>ジ</t>
    </rPh>
    <rPh sb="8" eb="9">
      <t>ガツ</t>
    </rPh>
    <rPh sb="9" eb="10">
      <t>ブン</t>
    </rPh>
    <rPh sb="11" eb="13">
      <t>シハラ</t>
    </rPh>
    <rPh sb="18" eb="21">
      <t>タイショウガイ</t>
    </rPh>
    <rPh sb="34" eb="36">
      <t>キュウカ</t>
    </rPh>
    <rPh sb="38" eb="40">
      <t>フクショク</t>
    </rPh>
    <rPh sb="45" eb="47">
      <t>ホンライ</t>
    </rPh>
    <rPh sb="50" eb="51">
      <t>ガツ</t>
    </rPh>
    <rPh sb="51" eb="52">
      <t>ブン</t>
    </rPh>
    <rPh sb="53" eb="55">
      <t>タイショウ</t>
    </rPh>
    <rPh sb="60" eb="62">
      <t>シハラ</t>
    </rPh>
    <rPh sb="63" eb="64">
      <t>モ</t>
    </rPh>
    <rPh sb="65" eb="66">
      <t>ブン</t>
    </rPh>
    <rPh sb="69" eb="70">
      <t>ガツ</t>
    </rPh>
    <rPh sb="71" eb="73">
      <t>ツイキュウ</t>
    </rPh>
    <phoneticPr fontId="1"/>
  </si>
  <si>
    <t>項目欄</t>
    <rPh sb="0" eb="2">
      <t>コウモク</t>
    </rPh>
    <rPh sb="2" eb="3">
      <t>ラン</t>
    </rPh>
    <phoneticPr fontId="1"/>
  </si>
  <si>
    <t>記載内容（選択科目）</t>
    <rPh sb="0" eb="2">
      <t>キサイ</t>
    </rPh>
    <rPh sb="2" eb="4">
      <t>ナイヨウ</t>
    </rPh>
    <rPh sb="5" eb="7">
      <t>センタク</t>
    </rPh>
    <rPh sb="7" eb="9">
      <t>カモク</t>
    </rPh>
    <phoneticPr fontId="1"/>
  </si>
  <si>
    <t>記載方法</t>
    <rPh sb="0" eb="2">
      <t>キサイ</t>
    </rPh>
    <rPh sb="2" eb="4">
      <t>ホウホウ</t>
    </rPh>
    <phoneticPr fontId="1"/>
  </si>
  <si>
    <t>注意事項</t>
    <rPh sb="0" eb="2">
      <t>チュウイ</t>
    </rPh>
    <rPh sb="2" eb="4">
      <t>ジコウ</t>
    </rPh>
    <phoneticPr fontId="1"/>
  </si>
  <si>
    <t>職種</t>
    <rPh sb="0" eb="1">
      <t>ショク</t>
    </rPh>
    <rPh sb="1" eb="2">
      <t>シュ</t>
    </rPh>
    <phoneticPr fontId="1"/>
  </si>
  <si>
    <t>氏名</t>
    <rPh sb="0" eb="2">
      <t>シメイ</t>
    </rPh>
    <phoneticPr fontId="1"/>
  </si>
  <si>
    <t>性別</t>
    <rPh sb="0" eb="2">
      <t>セイベツ</t>
    </rPh>
    <phoneticPr fontId="1"/>
  </si>
  <si>
    <t>年齢（歳）</t>
    <rPh sb="0" eb="2">
      <t>ネンレイ</t>
    </rPh>
    <rPh sb="3" eb="4">
      <t>サイ</t>
    </rPh>
    <phoneticPr fontId="1"/>
  </si>
  <si>
    <t>保育士資格有・無</t>
    <rPh sb="0" eb="3">
      <t>ホイクシ</t>
    </rPh>
    <rPh sb="3" eb="5">
      <t>シカク</t>
    </rPh>
    <rPh sb="5" eb="6">
      <t>アリ</t>
    </rPh>
    <rPh sb="7" eb="8">
      <t>ナシ</t>
    </rPh>
    <phoneticPr fontId="1"/>
  </si>
  <si>
    <t>その他資格</t>
    <rPh sb="2" eb="3">
      <t>タ</t>
    </rPh>
    <rPh sb="3" eb="5">
      <t>シカク</t>
    </rPh>
    <phoneticPr fontId="1"/>
  </si>
  <si>
    <t>要件緩和適用日</t>
    <rPh sb="0" eb="2">
      <t>ヨウケン</t>
    </rPh>
    <rPh sb="2" eb="4">
      <t>カンワ</t>
    </rPh>
    <rPh sb="4" eb="6">
      <t>テキヨウ</t>
    </rPh>
    <rPh sb="6" eb="7">
      <t>ビ</t>
    </rPh>
    <phoneticPr fontId="1"/>
  </si>
  <si>
    <t>採用年月日</t>
    <rPh sb="0" eb="2">
      <t>サイヨウ</t>
    </rPh>
    <rPh sb="2" eb="5">
      <t>ネンガッピ</t>
    </rPh>
    <phoneticPr fontId="1"/>
  </si>
  <si>
    <t>退職等年月日</t>
    <rPh sb="0" eb="2">
      <t>タイショク</t>
    </rPh>
    <rPh sb="2" eb="3">
      <t>トウ</t>
    </rPh>
    <rPh sb="3" eb="6">
      <t>ネンガッピ</t>
    </rPh>
    <phoneticPr fontId="1"/>
  </si>
  <si>
    <t>備考</t>
    <rPh sb="0" eb="2">
      <t>ビコウ</t>
    </rPh>
    <phoneticPr fontId="1"/>
  </si>
  <si>
    <t>園長、施設長、管理者、主任保育士、保育士、準保育士、短時間保育士、家庭的保育者、要件緩和対象、保育補助、保健師、看護師、准看護師、栄養士、調理員、用務員、事務員、その他</t>
    <rPh sb="0" eb="2">
      <t>エンチョウ</t>
    </rPh>
    <rPh sb="3" eb="6">
      <t>シセツチョウ</t>
    </rPh>
    <rPh sb="7" eb="10">
      <t>カンリシャ</t>
    </rPh>
    <rPh sb="11" eb="13">
      <t>シュニン</t>
    </rPh>
    <rPh sb="13" eb="16">
      <t>ホイクシ</t>
    </rPh>
    <rPh sb="17" eb="20">
      <t>ホイクシ</t>
    </rPh>
    <rPh sb="21" eb="22">
      <t>ジュン</t>
    </rPh>
    <rPh sb="22" eb="25">
      <t>ホイクシ</t>
    </rPh>
    <rPh sb="26" eb="29">
      <t>タンジカン</t>
    </rPh>
    <rPh sb="29" eb="32">
      <t>ホイクシ</t>
    </rPh>
    <rPh sb="33" eb="36">
      <t>カテイテキ</t>
    </rPh>
    <rPh sb="36" eb="38">
      <t>ホイク</t>
    </rPh>
    <rPh sb="38" eb="39">
      <t>シャ</t>
    </rPh>
    <rPh sb="40" eb="42">
      <t>ヨウケン</t>
    </rPh>
    <rPh sb="42" eb="44">
      <t>カンワ</t>
    </rPh>
    <rPh sb="44" eb="46">
      <t>タイショウ</t>
    </rPh>
    <rPh sb="47" eb="49">
      <t>ホイク</t>
    </rPh>
    <rPh sb="49" eb="51">
      <t>ホジョ</t>
    </rPh>
    <rPh sb="52" eb="55">
      <t>ホケンシ</t>
    </rPh>
    <rPh sb="56" eb="59">
      <t>カンゴシ</t>
    </rPh>
    <rPh sb="60" eb="64">
      <t>ジュンカンゴシ</t>
    </rPh>
    <rPh sb="65" eb="68">
      <t>エイヨウシ</t>
    </rPh>
    <rPh sb="69" eb="72">
      <t>チョウリイン</t>
    </rPh>
    <rPh sb="73" eb="76">
      <t>ヨウムイン</t>
    </rPh>
    <rPh sb="77" eb="80">
      <t>ジムイン</t>
    </rPh>
    <rPh sb="83" eb="84">
      <t>タ</t>
    </rPh>
    <phoneticPr fontId="1"/>
  </si>
  <si>
    <t>正規職員は「正」かつ「常」
それ以外の職員は「パート」かつ「常」／「非」</t>
    <rPh sb="0" eb="2">
      <t>セイキ</t>
    </rPh>
    <rPh sb="2" eb="4">
      <t>ショクイン</t>
    </rPh>
    <rPh sb="6" eb="7">
      <t>セイ</t>
    </rPh>
    <rPh sb="11" eb="12">
      <t>ジョウ</t>
    </rPh>
    <rPh sb="16" eb="18">
      <t>イガイ</t>
    </rPh>
    <rPh sb="19" eb="21">
      <t>ショクイン</t>
    </rPh>
    <rPh sb="30" eb="31">
      <t>ジョウ</t>
    </rPh>
    <rPh sb="34" eb="35">
      <t>ヒ</t>
    </rPh>
    <phoneticPr fontId="1"/>
  </si>
  <si>
    <t>職員氏名（フルネーム）</t>
    <rPh sb="0" eb="2">
      <t>ショクイン</t>
    </rPh>
    <rPh sb="2" eb="4">
      <t>シメイ</t>
    </rPh>
    <phoneticPr fontId="1"/>
  </si>
  <si>
    <t>男／女</t>
    <rPh sb="0" eb="1">
      <t>オトコ</t>
    </rPh>
    <rPh sb="2" eb="3">
      <t>オンナ</t>
    </rPh>
    <phoneticPr fontId="1"/>
  </si>
  <si>
    <t>数字</t>
    <rPh sb="0" eb="2">
      <t>スウジ</t>
    </rPh>
    <phoneticPr fontId="1"/>
  </si>
  <si>
    <t>有／無</t>
    <rPh sb="0" eb="1">
      <t>アリ</t>
    </rPh>
    <rPh sb="2" eb="3">
      <t>ナシ</t>
    </rPh>
    <phoneticPr fontId="1"/>
  </si>
  <si>
    <t>保健師、看護師、准看護師、栄養士、調理員、要件緩和対象（幼稚園・小学校・養護教諭）職員は取得免許を記載</t>
    <rPh sb="0" eb="3">
      <t>ホケンシ</t>
    </rPh>
    <rPh sb="4" eb="7">
      <t>カンゴシ</t>
    </rPh>
    <rPh sb="8" eb="12">
      <t>ジュンカンゴシ</t>
    </rPh>
    <rPh sb="13" eb="16">
      <t>エイヨウシ</t>
    </rPh>
    <rPh sb="17" eb="20">
      <t>チョウリイン</t>
    </rPh>
    <rPh sb="21" eb="23">
      <t>ヨウケン</t>
    </rPh>
    <rPh sb="23" eb="25">
      <t>カンワ</t>
    </rPh>
    <rPh sb="25" eb="27">
      <t>タイショウ</t>
    </rPh>
    <rPh sb="28" eb="31">
      <t>ヨウチエン</t>
    </rPh>
    <rPh sb="32" eb="35">
      <t>ショウガッコウ</t>
    </rPh>
    <rPh sb="36" eb="38">
      <t>ヨウゴ</t>
    </rPh>
    <rPh sb="38" eb="40">
      <t>キョウユ</t>
    </rPh>
    <rPh sb="41" eb="43">
      <t>ショクイン</t>
    </rPh>
    <rPh sb="44" eb="46">
      <t>シュトク</t>
    </rPh>
    <rPh sb="46" eb="48">
      <t>メンキョ</t>
    </rPh>
    <rPh sb="49" eb="51">
      <t>キサイ</t>
    </rPh>
    <phoneticPr fontId="1"/>
  </si>
  <si>
    <t>要件緩和対象職員の適用年月日を入力（※幼保運営課に「誓約書」を提出してください）</t>
    <rPh sb="0" eb="2">
      <t>ヨウケン</t>
    </rPh>
    <rPh sb="2" eb="4">
      <t>カンワ</t>
    </rPh>
    <rPh sb="4" eb="6">
      <t>タイショウ</t>
    </rPh>
    <rPh sb="6" eb="8">
      <t>ショクイン</t>
    </rPh>
    <rPh sb="9" eb="11">
      <t>テキヨウ</t>
    </rPh>
    <rPh sb="11" eb="14">
      <t>ネンガッピ</t>
    </rPh>
    <rPh sb="15" eb="17">
      <t>ニュウリョク</t>
    </rPh>
    <rPh sb="19" eb="20">
      <t>ヨウ</t>
    </rPh>
    <rPh sb="20" eb="21">
      <t>ホ</t>
    </rPh>
    <rPh sb="21" eb="23">
      <t>ウンエイ</t>
    </rPh>
    <rPh sb="23" eb="24">
      <t>カ</t>
    </rPh>
    <rPh sb="26" eb="29">
      <t>セイヤクショ</t>
    </rPh>
    <rPh sb="31" eb="33">
      <t>テイシュツ</t>
    </rPh>
    <phoneticPr fontId="1"/>
  </si>
  <si>
    <t>採用年月日を入力（復帰の場合は復帰の日付を入力）</t>
    <rPh sb="0" eb="2">
      <t>サイヨウ</t>
    </rPh>
    <rPh sb="2" eb="5">
      <t>ネンガッピ</t>
    </rPh>
    <rPh sb="6" eb="8">
      <t>ニュウリョク</t>
    </rPh>
    <rPh sb="9" eb="11">
      <t>フッキ</t>
    </rPh>
    <rPh sb="12" eb="14">
      <t>バアイ</t>
    </rPh>
    <rPh sb="15" eb="17">
      <t>フッキ</t>
    </rPh>
    <rPh sb="18" eb="20">
      <t>ヒヅケ</t>
    </rPh>
    <rPh sb="21" eb="23">
      <t>ニュウリョク</t>
    </rPh>
    <phoneticPr fontId="1"/>
  </si>
  <si>
    <t>退職年月日を入力（長期休暇に入る場合は休暇に入る前日の日付を入力）</t>
    <rPh sb="0" eb="2">
      <t>タイショク</t>
    </rPh>
    <rPh sb="2" eb="5">
      <t>ネンガッピ</t>
    </rPh>
    <rPh sb="6" eb="8">
      <t>ニュウリョク</t>
    </rPh>
    <rPh sb="9" eb="11">
      <t>チョウキ</t>
    </rPh>
    <rPh sb="11" eb="13">
      <t>キュウカ</t>
    </rPh>
    <rPh sb="14" eb="15">
      <t>ハイ</t>
    </rPh>
    <rPh sb="16" eb="18">
      <t>バアイ</t>
    </rPh>
    <rPh sb="19" eb="21">
      <t>キュウカ</t>
    </rPh>
    <rPh sb="22" eb="23">
      <t>ハイ</t>
    </rPh>
    <rPh sb="24" eb="26">
      <t>ゼンジツ</t>
    </rPh>
    <rPh sb="27" eb="29">
      <t>ヒヅケ</t>
    </rPh>
    <rPh sb="30" eb="32">
      <t>ニュウリョク</t>
    </rPh>
    <phoneticPr fontId="1"/>
  </si>
  <si>
    <t>プルダウンメニューから「派遣」を選択</t>
    <rPh sb="12" eb="14">
      <t>ハケン</t>
    </rPh>
    <rPh sb="16" eb="18">
      <t>センタク</t>
    </rPh>
    <phoneticPr fontId="1"/>
  </si>
  <si>
    <t>同月／翌月</t>
    <rPh sb="0" eb="2">
      <t>ドウゲツ</t>
    </rPh>
    <rPh sb="3" eb="5">
      <t>ヨクゲツ</t>
    </rPh>
    <phoneticPr fontId="1"/>
  </si>
  <si>
    <t>プルダウン選択</t>
    <rPh sb="5" eb="7">
      <t>センタク</t>
    </rPh>
    <phoneticPr fontId="1"/>
  </si>
  <si>
    <t>直接入力</t>
    <rPh sb="0" eb="2">
      <t>チョクセツ</t>
    </rPh>
    <rPh sb="2" eb="4">
      <t>ニュウリョク</t>
    </rPh>
    <phoneticPr fontId="1"/>
  </si>
  <si>
    <t>【正しい入力方法】
「R1.4.1」「2019/4/1」
【よくある誤った入力方法】
「R.1.4.1」、「R1.4.1.」（ピリオドの位置が違います。）</t>
    <rPh sb="1" eb="2">
      <t>タダ</t>
    </rPh>
    <rPh sb="4" eb="6">
      <t>ニュウリョク</t>
    </rPh>
    <rPh sb="6" eb="8">
      <t>ホウホウ</t>
    </rPh>
    <rPh sb="35" eb="36">
      <t>アヤマ</t>
    </rPh>
    <rPh sb="38" eb="40">
      <t>ニュウリョク</t>
    </rPh>
    <rPh sb="40" eb="42">
      <t>ホウホウ</t>
    </rPh>
    <rPh sb="69" eb="71">
      <t>イチ</t>
    </rPh>
    <rPh sb="72" eb="73">
      <t>チガ</t>
    </rPh>
    <phoneticPr fontId="1"/>
  </si>
  <si>
    <t>労働月に対して同月払か翌月払かを選択してください。</t>
    <rPh sb="0" eb="2">
      <t>ロウドウ</t>
    </rPh>
    <rPh sb="2" eb="3">
      <t>ツキ</t>
    </rPh>
    <rPh sb="4" eb="5">
      <t>タイ</t>
    </rPh>
    <rPh sb="7" eb="8">
      <t>ドウ</t>
    </rPh>
    <rPh sb="8" eb="9">
      <t>ツキ</t>
    </rPh>
    <rPh sb="9" eb="10">
      <t>バラ</t>
    </rPh>
    <rPh sb="11" eb="12">
      <t>ヨク</t>
    </rPh>
    <rPh sb="12" eb="13">
      <t>ツキ</t>
    </rPh>
    <rPh sb="13" eb="14">
      <t>バラ</t>
    </rPh>
    <rPh sb="16" eb="18">
      <t>センタク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</si>
  <si>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</si>
  <si>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</si>
  <si>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</si>
  <si>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</si>
  <si>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</si>
  <si>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</si>
  <si>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</si>
  <si>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</si>
  <si>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</si>
  <si>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</si>
  <si>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</si>
  <si>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</si>
  <si>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</si>
  <si>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職種</t>
  </si>
  <si>
    <t>勤務形態</t>
  </si>
  <si>
    <t>保育士</t>
  </si>
  <si>
    <t>資格</t>
  </si>
  <si>
    <t>その他</t>
  </si>
  <si>
    <t>要件緩和適用開始日</t>
  </si>
  <si>
    <t>採用等</t>
  </si>
  <si>
    <t>年月日</t>
  </si>
  <si>
    <t>退職等</t>
  </si>
  <si>
    <t>備考</t>
  </si>
  <si>
    <t>園長</t>
  </si>
  <si>
    <t>（施設長・管理者）</t>
  </si>
  <si>
    <t>正(パ)</t>
  </si>
  <si>
    <t>常</t>
  </si>
  <si>
    <t>有</t>
  </si>
  <si>
    <t>R○.○.○</t>
  </si>
  <si>
    <t>主任保育士</t>
  </si>
  <si>
    <t>正</t>
  </si>
  <si>
    <t>準保育士</t>
  </si>
  <si>
    <t>パ</t>
  </si>
  <si>
    <t>短時間保育士</t>
  </si>
  <si>
    <t>通常＋延長</t>
  </si>
  <si>
    <t>要件緩和対象</t>
  </si>
  <si>
    <t>無</t>
  </si>
  <si>
    <t>幼稚園・小学校教諭・養護教諭・無し（空欄）</t>
  </si>
  <si>
    <t>(通常＋延長)</t>
  </si>
  <si>
    <t>保健師・看護師・准看護師（みなし保育士）</t>
  </si>
  <si>
    <t>保健師・看護師・准看護師</t>
  </si>
  <si>
    <t>家庭的保育者</t>
  </si>
  <si>
    <t>(有)</t>
  </si>
  <si>
    <t>保育士資格</t>
    <rPh sb="0" eb="3">
      <t>ホイクシ</t>
    </rPh>
    <rPh sb="3" eb="5">
      <t>シカク</t>
    </rPh>
    <phoneticPr fontId="1"/>
  </si>
  <si>
    <t>ちば保育園</t>
    <rPh sb="2" eb="5">
      <t>ホイクエン</t>
    </rPh>
    <phoneticPr fontId="1"/>
  </si>
  <si>
    <t xml:space="preserve">職種は以下のものしか選べないようになっています。見落としを減らしたり人数カウントを行いやすくするため、なるべくこの順番で入力してください。
園長　主任保育士　保育士　準保育士　短時間保育士　要件緩和対象　保育補助　保健師（みなし保育士）　看護師（みなし保育士）　准看護師（みなし保育士）　保健師（みなし以外）　看護師（みなし以外）　准看護師（みなし以外）　栄養士　調理員　用務員　事務員　その他
（それ以外の職種は「その他」を選び、備考欄にその職種を入力してください。）
</t>
    <phoneticPr fontId="1"/>
  </si>
  <si>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</si>
  <si>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</si>
  <si>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</si>
  <si>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</si>
  <si>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</si>
  <si>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</si>
  <si>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</si>
  <si>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</si>
  <si>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</si>
  <si>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</si>
  <si>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</si>
  <si>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</si>
  <si>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</si>
  <si>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</si>
  <si>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</si>
  <si>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</si>
  <si>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</si>
  <si>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</si>
  <si>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Gakkenほいくえん おゆみ野</t>
  </si>
  <si>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</si>
  <si>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</si>
  <si>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</si>
  <si>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Gakkenほいくえん 稲毛</t>
  </si>
  <si>
    <t>Gakkenほいくえん 稲毛東</t>
  </si>
  <si>
    <t>あおぞら保育園</t>
    <rPh sb="4" eb="7">
      <t>ホイクエン</t>
    </rPh>
    <phoneticPr fontId="5"/>
  </si>
  <si>
    <t>スクルドエンジェル保育園幕張園</t>
    <rPh sb="9" eb="12">
      <t>ホイクエン</t>
    </rPh>
    <rPh sb="12" eb="14">
      <t>マクハリ</t>
    </rPh>
    <rPh sb="14" eb="15">
      <t>エン</t>
    </rPh>
    <phoneticPr fontId="7"/>
  </si>
  <si>
    <t>AIAI NURSERY　幕張</t>
  </si>
  <si>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</si>
  <si>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</si>
  <si>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</si>
  <si>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</si>
  <si>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</si>
  <si>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</si>
  <si>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AIAI NURSERY　土気</t>
  </si>
  <si>
    <t>キートスチャイルドケア新田町</t>
    <rPh sb="11" eb="14">
      <t>シンデンチョウ</t>
    </rPh>
    <phoneticPr fontId="5"/>
  </si>
  <si>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</si>
  <si>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</si>
  <si>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</si>
  <si>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</si>
  <si>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</si>
  <si>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</si>
  <si>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</si>
  <si>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</si>
  <si>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</si>
  <si>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</si>
  <si>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</si>
  <si>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</si>
  <si>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</si>
  <si>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</si>
  <si>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</si>
  <si>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</si>
  <si>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</si>
  <si>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</si>
  <si>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</si>
  <si>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</si>
  <si>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</si>
  <si>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</si>
  <si>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</si>
  <si>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</si>
  <si>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</si>
  <si>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AIAI NURSERY　あすみが丘</t>
  </si>
  <si>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</si>
  <si>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</si>
  <si>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</si>
  <si>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</si>
  <si>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</si>
  <si>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</si>
  <si>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</si>
  <si>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</si>
  <si>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</si>
  <si>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</si>
  <si>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</si>
  <si>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</si>
  <si>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</si>
  <si>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サフォークキッズ保育園</t>
    <rPh sb="8" eb="11">
      <t>ホイクエン</t>
    </rPh>
    <phoneticPr fontId="4"/>
  </si>
  <si>
    <t>みらくる保育園</t>
    <rPh sb="4" eb="7">
      <t>ホイクエン</t>
    </rPh>
    <phoneticPr fontId="4"/>
  </si>
  <si>
    <t>ひかり保育園</t>
  </si>
  <si>
    <t>（福）千葉ベタニヤホーム</t>
  </si>
  <si>
    <t>佐藤　貴光</t>
  </si>
  <si>
    <t>イングレソ（株）</t>
  </si>
  <si>
    <t>（株）日本保育サービス</t>
  </si>
  <si>
    <t>坂井　徹</t>
  </si>
  <si>
    <t>森田真由美</t>
  </si>
  <si>
    <t>（福）千葉県福祉援護会</t>
  </si>
  <si>
    <t>野中　真由美</t>
  </si>
  <si>
    <t>（株）学研ココファン・ナーサリー</t>
  </si>
  <si>
    <t>スターツケアサービス（株）</t>
  </si>
  <si>
    <t>（株）ニチイ学館</t>
  </si>
  <si>
    <t>東京都千代田区神田駿河台4-6 御茶ノ水ソラシティ</t>
  </si>
  <si>
    <t>井上　有紀</t>
  </si>
  <si>
    <t>ブリック（株）</t>
  </si>
  <si>
    <t>施設長</t>
  </si>
  <si>
    <t>小岩井　慶子</t>
  </si>
  <si>
    <t>（株）ルーチェ</t>
  </si>
  <si>
    <t>（医）健尚会</t>
  </si>
  <si>
    <t>（福）フィリア</t>
  </si>
  <si>
    <t>（株）テンダーラビングケアサービス</t>
  </si>
  <si>
    <t>AIAI Child Care(株)</t>
  </si>
  <si>
    <t>（株）ブルーム</t>
  </si>
  <si>
    <t>（株）チャイルドタイム</t>
  </si>
  <si>
    <t>（株）ハッピーナース</t>
  </si>
  <si>
    <t>（株）ハイフライヤーズ</t>
  </si>
  <si>
    <t>（株）TORIコーポレーション</t>
  </si>
  <si>
    <t>千葉市緑区おゆみ野南３－３０　サンクレイドルおゆみ野SW１</t>
  </si>
  <si>
    <t>井上　洋</t>
  </si>
  <si>
    <t>（株）キャンディ</t>
  </si>
  <si>
    <t>（株）モード・プランニング・ジャパン</t>
  </si>
  <si>
    <t>（株）ディーケーエル</t>
  </si>
  <si>
    <t>後藤　麻希</t>
  </si>
  <si>
    <t>（特非）千の葉ミルフィーユ</t>
  </si>
  <si>
    <t>（株）スター・フィールド</t>
  </si>
  <si>
    <t>千葉県習志野市津田沼５丁目３－２５</t>
  </si>
  <si>
    <t>千葉市中央区南町３－１２－１</t>
  </si>
  <si>
    <t>（株）グローバルナビゲーション</t>
  </si>
  <si>
    <t>（株）エルダーテイメント・ジャパン</t>
  </si>
  <si>
    <t>（株）オーチャード・ルーム</t>
  </si>
  <si>
    <t>千葉市美浜区高洲３丁目１４－１－２０２</t>
  </si>
  <si>
    <t>セルテック（株）</t>
  </si>
  <si>
    <t>北海道士別市南町西４区４７１</t>
  </si>
  <si>
    <t>佐藤　健二</t>
  </si>
  <si>
    <t>ミラクルーレ（株）</t>
  </si>
  <si>
    <t>千葉県千葉市美浜区真砂２丁目２４－１０アンシャンテ21</t>
  </si>
  <si>
    <t>髙井　宏行</t>
  </si>
  <si>
    <t>千葉県八千代市米本1359米本団地4街区39棟</t>
  </si>
  <si>
    <t>東京都江戸川区南葛西7丁目２－５４</t>
  </si>
  <si>
    <t>千葉市若葉区千城台東１－６－２</t>
  </si>
  <si>
    <t>宗教法人　日本聖公会横浜教区</t>
  </si>
  <si>
    <t>（学）由田学園</t>
  </si>
  <si>
    <t>千葉県千葉市中央区東本町１－５</t>
  </si>
  <si>
    <t>千葉県千葉市稲毛区穴川町３７５</t>
  </si>
  <si>
    <t>（学）文化学園</t>
  </si>
  <si>
    <t>（株）森のおうちコッコロ</t>
  </si>
  <si>
    <t>（株）アストロキャンプ</t>
  </si>
  <si>
    <t>（株）センター</t>
  </si>
  <si>
    <t>ライフプランニング（株）</t>
  </si>
  <si>
    <t>杉本　卓美</t>
  </si>
  <si>
    <t>（福）日本ウェルフェアサポート</t>
  </si>
  <si>
    <t>（株）エクシオジャパン</t>
  </si>
  <si>
    <t>（株）サンフラワー</t>
  </si>
  <si>
    <t>伊東　淑美</t>
  </si>
  <si>
    <t>鵜澤　美恵</t>
  </si>
  <si>
    <t>（株）ライフサポート</t>
  </si>
  <si>
    <t>4月人数計</t>
    <rPh sb="1" eb="2">
      <t>ガツ</t>
    </rPh>
    <rPh sb="2" eb="4">
      <t>ニンズウ</t>
    </rPh>
    <rPh sb="4" eb="5">
      <t>ケイ</t>
    </rPh>
    <phoneticPr fontId="1"/>
  </si>
  <si>
    <t>5月人数計</t>
    <rPh sb="1" eb="2">
      <t>ガツ</t>
    </rPh>
    <rPh sb="2" eb="4">
      <t>ニンズウ</t>
    </rPh>
    <rPh sb="4" eb="5">
      <t>ケイ</t>
    </rPh>
    <phoneticPr fontId="1"/>
  </si>
  <si>
    <t>6月人数計</t>
    <rPh sb="1" eb="2">
      <t>ガツ</t>
    </rPh>
    <rPh sb="2" eb="4">
      <t>ニンズウ</t>
    </rPh>
    <rPh sb="4" eb="5">
      <t>ケイ</t>
    </rPh>
    <phoneticPr fontId="1"/>
  </si>
  <si>
    <t>7月人数計</t>
    <rPh sb="1" eb="2">
      <t>ガツ</t>
    </rPh>
    <rPh sb="2" eb="4">
      <t>ニンズウ</t>
    </rPh>
    <rPh sb="4" eb="5">
      <t>ケイ</t>
    </rPh>
    <phoneticPr fontId="1"/>
  </si>
  <si>
    <t>8月人数計</t>
    <rPh sb="1" eb="2">
      <t>ガツ</t>
    </rPh>
    <rPh sb="2" eb="4">
      <t>ニンズウ</t>
    </rPh>
    <rPh sb="4" eb="5">
      <t>ケイ</t>
    </rPh>
    <phoneticPr fontId="1"/>
  </si>
  <si>
    <t>9月人数計</t>
    <rPh sb="1" eb="2">
      <t>ガツ</t>
    </rPh>
    <rPh sb="2" eb="4">
      <t>ニンズウ</t>
    </rPh>
    <rPh sb="4" eb="5">
      <t>ケイ</t>
    </rPh>
    <phoneticPr fontId="1"/>
  </si>
  <si>
    <t>10月人数計</t>
    <rPh sb="2" eb="3">
      <t>ガツ</t>
    </rPh>
    <rPh sb="3" eb="5">
      <t>ニンズウ</t>
    </rPh>
    <rPh sb="5" eb="6">
      <t>ケイ</t>
    </rPh>
    <phoneticPr fontId="1"/>
  </si>
  <si>
    <t>11月人数計</t>
    <rPh sb="2" eb="3">
      <t>ガツ</t>
    </rPh>
    <rPh sb="3" eb="5">
      <t>ニンズウ</t>
    </rPh>
    <rPh sb="5" eb="6">
      <t>ケイ</t>
    </rPh>
    <phoneticPr fontId="1"/>
  </si>
  <si>
    <t>1月人数計</t>
    <rPh sb="1" eb="2">
      <t>ガツ</t>
    </rPh>
    <rPh sb="2" eb="4">
      <t>ニンズウ</t>
    </rPh>
    <rPh sb="4" eb="5">
      <t>ケイ</t>
    </rPh>
    <phoneticPr fontId="1"/>
  </si>
  <si>
    <t>4月金額計</t>
    <rPh sb="1" eb="2">
      <t>ガツ</t>
    </rPh>
    <phoneticPr fontId="1"/>
  </si>
  <si>
    <t>5月金額計</t>
    <rPh sb="1" eb="2">
      <t>ガツ</t>
    </rPh>
    <phoneticPr fontId="1"/>
  </si>
  <si>
    <t>6月金額計</t>
    <rPh sb="1" eb="2">
      <t>ガツ</t>
    </rPh>
    <phoneticPr fontId="1"/>
  </si>
  <si>
    <t>7月金額計</t>
    <rPh sb="1" eb="2">
      <t>ガツ</t>
    </rPh>
    <phoneticPr fontId="1"/>
  </si>
  <si>
    <t>8月金額計</t>
    <rPh sb="1" eb="2">
      <t>ガツ</t>
    </rPh>
    <phoneticPr fontId="1"/>
  </si>
  <si>
    <t>9月金額計</t>
    <rPh sb="1" eb="2">
      <t>ガツ</t>
    </rPh>
    <phoneticPr fontId="1"/>
  </si>
  <si>
    <t>10月金額計</t>
    <rPh sb="2" eb="3">
      <t>ガツ</t>
    </rPh>
    <phoneticPr fontId="1"/>
  </si>
  <si>
    <t>11月金額計</t>
    <rPh sb="2" eb="3">
      <t>ガツ</t>
    </rPh>
    <phoneticPr fontId="1"/>
  </si>
  <si>
    <t>12月金額計</t>
  </si>
  <si>
    <t>1月金額計</t>
    <rPh sb="1" eb="2">
      <t>ガツ</t>
    </rPh>
    <phoneticPr fontId="1"/>
  </si>
  <si>
    <t>2月金額計</t>
  </si>
  <si>
    <t>3月金額計</t>
  </si>
  <si>
    <t>12月人数計</t>
  </si>
  <si>
    <t>2月人数計</t>
  </si>
  <si>
    <t>3月人数計</t>
  </si>
  <si>
    <t>■必ずご回答ください　↓</t>
    <rPh sb="1" eb="2">
      <t>カナラ</t>
    </rPh>
    <rPh sb="4" eb="6">
      <t>カイトウ</t>
    </rPh>
    <phoneticPr fontId="1"/>
  </si>
  <si>
    <t xml:space="preserve">        英数字８ケタの番号のことです。不明であれば、交付申請時のデータで確認してください。</t>
    <rPh sb="8" eb="11">
      <t>エイスウジ</t>
    </rPh>
    <rPh sb="32" eb="34">
      <t>フメイ</t>
    </rPh>
    <rPh sb="39" eb="41">
      <t>コウフ</t>
    </rPh>
    <rPh sb="41" eb="43">
      <t>シンセイ</t>
    </rPh>
    <rPh sb="43" eb="44">
      <t>ジカクニン</t>
    </rPh>
    <phoneticPr fontId="4"/>
  </si>
  <si>
    <t xml:space="preserve">        また、手当の支払方法や手当額についての記載欄がありますので、必ず入力してください。</t>
    <rPh sb="11" eb="13">
      <t>テアテ</t>
    </rPh>
    <rPh sb="14" eb="16">
      <t>シハライ</t>
    </rPh>
    <rPh sb="16" eb="18">
      <t>ホウホウ</t>
    </rPh>
    <rPh sb="19" eb="22">
      <t>テアテガク</t>
    </rPh>
    <rPh sb="27" eb="29">
      <t>キサイ</t>
    </rPh>
    <rPh sb="29" eb="30">
      <t>ラン</t>
    </rPh>
    <rPh sb="38" eb="39">
      <t>カナラ</t>
    </rPh>
    <rPh sb="40" eb="42">
      <t>ニュウリョク</t>
    </rPh>
    <phoneticPr fontId="4"/>
  </si>
  <si>
    <r>
      <rPr>
        <sz val="12"/>
        <color theme="0"/>
        <rFont val="HG丸ｺﾞｼｯｸM-PRO"/>
        <family val="3"/>
        <charset val="128"/>
      </rPr>
      <t>③：</t>
    </r>
    <r>
      <rPr>
        <sz val="12"/>
        <rFont val="HG丸ｺﾞｼｯｸM-PRO"/>
        <family val="3"/>
        <charset val="128"/>
      </rPr>
      <t>ご記載いただきます。シート内に詳細な注意事項を掲載しておりますので、参照してください。</t>
    </r>
    <rPh sb="3" eb="5">
      <t>キサイ</t>
    </rPh>
    <rPh sb="15" eb="16">
      <t>ウチ</t>
    </rPh>
    <rPh sb="17" eb="19">
      <t>ショウサイ</t>
    </rPh>
    <rPh sb="20" eb="24">
      <t>チュウイジコウ</t>
    </rPh>
    <rPh sb="25" eb="27">
      <t>ケイサイ</t>
    </rPh>
    <rPh sb="36" eb="38">
      <t>サンショウ</t>
    </rPh>
    <phoneticPr fontId="1"/>
  </si>
  <si>
    <t>給与改善事業補助金の入力手順（中間実績）</t>
    <rPh sb="0" eb="2">
      <t>キュウヨ</t>
    </rPh>
    <rPh sb="2" eb="4">
      <t>カイゼン</t>
    </rPh>
    <rPh sb="4" eb="6">
      <t>ジギョウ</t>
    </rPh>
    <rPh sb="6" eb="9">
      <t>ホジョキン</t>
    </rPh>
    <rPh sb="10" eb="12">
      <t>ニュウリョク</t>
    </rPh>
    <rPh sb="12" eb="14">
      <t>テジュン</t>
    </rPh>
    <rPh sb="15" eb="17">
      <t>チュウカン</t>
    </rPh>
    <rPh sb="17" eb="19">
      <t>ジッセキ</t>
    </rPh>
    <phoneticPr fontId="1"/>
  </si>
  <si>
    <t>常勤の看護師、准看護師、保健師のみなし要件
保育園・小規模・事業所：０歳児の在籍数に限らず１人</t>
    <rPh sb="0" eb="2">
      <t>ジョウキン</t>
    </rPh>
    <rPh sb="3" eb="5">
      <t>カンゴ</t>
    </rPh>
    <rPh sb="5" eb="6">
      <t>シ</t>
    </rPh>
    <rPh sb="7" eb="11">
      <t>ジュンカンゴシ</t>
    </rPh>
    <rPh sb="12" eb="15">
      <t>ホケンシ</t>
    </rPh>
    <rPh sb="19" eb="21">
      <t>ヨウケン</t>
    </rPh>
    <rPh sb="22" eb="25">
      <t>ホイクエン</t>
    </rPh>
    <rPh sb="26" eb="29">
      <t>ショウキボ</t>
    </rPh>
    <rPh sb="30" eb="33">
      <t>ジギョウショ</t>
    </rPh>
    <rPh sb="35" eb="37">
      <t>サイジ</t>
    </rPh>
    <rPh sb="38" eb="40">
      <t>ザイセキ</t>
    </rPh>
    <rPh sb="40" eb="41">
      <t>カズ</t>
    </rPh>
    <rPh sb="42" eb="43">
      <t>カギ</t>
    </rPh>
    <rPh sb="46" eb="47">
      <t>ヒト</t>
    </rPh>
    <phoneticPr fontId="1"/>
  </si>
  <si>
    <t>保育室リリー</t>
  </si>
  <si>
    <t>認定こども園　双葉幼稚園</t>
  </si>
  <si>
    <t>Nestいんない保育園</t>
  </si>
  <si>
    <t>タムスわんぱく保育園花見川</t>
  </si>
  <si>
    <t>認定こども園　青い鳥第二幼稚園</t>
  </si>
  <si>
    <t>かえで保育園幕張駅前</t>
  </si>
  <si>
    <t>オンジュソリール保育園　幕張駅北口園</t>
  </si>
  <si>
    <t>小深保育園</t>
  </si>
  <si>
    <t>小倉台保育園</t>
  </si>
  <si>
    <t>認定こども園　おゆみ野南幼稚園</t>
  </si>
  <si>
    <t>幼保連携型認定こども園　ふたば保育園</t>
  </si>
  <si>
    <t>リトルガーデンインターナショナル海浜幕張認可保育園</t>
  </si>
  <si>
    <t>オンジュソリール保育園　海浜幕張国際大通り</t>
  </si>
  <si>
    <t>みらいつむぎ保育園海浜</t>
  </si>
  <si>
    <t>検見川はないろ保育園</t>
  </si>
  <si>
    <t>NAK14418</t>
  </si>
  <si>
    <t>QBZ44005</t>
  </si>
  <si>
    <t>ATT82347</t>
  </si>
  <si>
    <t>WHD66780</t>
  </si>
  <si>
    <t>KUM73101</t>
  </si>
  <si>
    <t>TDL20807</t>
  </si>
  <si>
    <t>ENT98559</t>
  </si>
  <si>
    <t>RGM49995</t>
  </si>
  <si>
    <t>3220003</t>
  </si>
  <si>
    <t>3220004</t>
  </si>
  <si>
    <t>KFA44671</t>
  </si>
  <si>
    <t>3220005</t>
  </si>
  <si>
    <t>3220006</t>
  </si>
  <si>
    <t>EXL94559</t>
  </si>
  <si>
    <t>VZK89857</t>
  </si>
  <si>
    <t>市川市国府台2-9-13</t>
  </si>
  <si>
    <t>長谷川　匡俊</t>
  </si>
  <si>
    <t>（福）天祐会</t>
  </si>
  <si>
    <t>（一社）こども未来福祉会</t>
  </si>
  <si>
    <t>（福）泉福祉会</t>
  </si>
  <si>
    <t>東京都千代田区大手町1−6−1 大手町ビル213</t>
  </si>
  <si>
    <t>（同）げんき企画</t>
  </si>
  <si>
    <t>千葉県千葉市緑区おゆみ野中央6-50-10</t>
  </si>
  <si>
    <t>西山　道憲</t>
  </si>
  <si>
    <t>（株）なのはな</t>
  </si>
  <si>
    <t>（株）K'sgarden</t>
  </si>
  <si>
    <t>ジェー・エス・テー（株）</t>
  </si>
  <si>
    <t>（株）EDU</t>
  </si>
  <si>
    <t>神奈川県厚木市寿町２丁目８－２０常盤ビル</t>
  </si>
  <si>
    <t>小島　章敬</t>
  </si>
  <si>
    <t>(福）創成会</t>
  </si>
  <si>
    <t>千葉県千葉市稲毛区小深町261-45</t>
  </si>
  <si>
    <t>(福）大きな家族</t>
  </si>
  <si>
    <t>（株）キッズホーム欒</t>
  </si>
  <si>
    <t>千葉県市川市妙典２丁目４－１２</t>
  </si>
  <si>
    <t>國澤　佳奈子</t>
  </si>
  <si>
    <t>（学）芦童学園</t>
  </si>
  <si>
    <t>千葉市花見川区さつきが丘２－１３</t>
  </si>
  <si>
    <t>芦谷　牧人</t>
  </si>
  <si>
    <t>千葉県千葉市緑区大金沢町３８１－１</t>
  </si>
  <si>
    <t>千葉県千葉市若葉区桜木４－１６－３８</t>
  </si>
  <si>
    <t>トレンディワールド（株）</t>
  </si>
  <si>
    <t>（特非）耳長うさぎ</t>
  </si>
  <si>
    <t>（株）ハニーキッズ</t>
  </si>
  <si>
    <t>（株）JFA</t>
  </si>
  <si>
    <t>（株）AFFECTION</t>
  </si>
  <si>
    <t>（福）創成会</t>
  </si>
  <si>
    <t>（株）ウェルシーライフサービス</t>
  </si>
  <si>
    <t>神奈川県横浜市西区みなとみらい2-2-1横浜ランドマークタワー38F</t>
  </si>
  <si>
    <t>ライクキッズ株式会社</t>
  </si>
  <si>
    <t>(医)グリーンエミネンス</t>
  </si>
  <si>
    <t>千葉市中央区千葉寺町188</t>
  </si>
  <si>
    <t>中村　周二</t>
  </si>
  <si>
    <t>(医)有相会</t>
  </si>
  <si>
    <t>千葉市花見川区柏井町800-1</t>
  </si>
  <si>
    <t>岡本　和久</t>
  </si>
  <si>
    <t>千葉市緑区誉田町２－２３０７－１４２</t>
  </si>
  <si>
    <t>千葉市若葉区西都賀１－１７－１</t>
  </si>
  <si>
    <t>合同会社ひよこ</t>
  </si>
  <si>
    <t>千葉市美浜区稲毛海岸3－1－30　フラワーヒル稲毛2階</t>
  </si>
  <si>
    <t>中林　瑞穂</t>
  </si>
  <si>
    <t>千葉市中央区蘇我４－６－２１</t>
  </si>
  <si>
    <t>産休・育休取得の場合：期間を記載
職種「その他」を選択した場合の職種を記載</t>
    <rPh sb="0" eb="2">
      <t>サンキュウ</t>
    </rPh>
    <rPh sb="3" eb="5">
      <t>イクキュウ</t>
    </rPh>
    <rPh sb="5" eb="7">
      <t>シュトク</t>
    </rPh>
    <rPh sb="8" eb="10">
      <t>バアイ</t>
    </rPh>
    <rPh sb="11" eb="13">
      <t>キカン</t>
    </rPh>
    <rPh sb="14" eb="16">
      <t>キサイ</t>
    </rPh>
    <rPh sb="17" eb="19">
      <t>ショクシュ</t>
    </rPh>
    <rPh sb="22" eb="23">
      <t>タ</t>
    </rPh>
    <rPh sb="25" eb="27">
      <t>センタク</t>
    </rPh>
    <rPh sb="29" eb="31">
      <t>バアイ</t>
    </rPh>
    <rPh sb="32" eb="34">
      <t>ショクシュ</t>
    </rPh>
    <rPh sb="35" eb="37">
      <t>キサイ</t>
    </rPh>
    <phoneticPr fontId="1"/>
  </si>
  <si>
    <t>保育園</t>
    <rPh sb="0" eb="3">
      <t>ホイクエン</t>
    </rPh>
    <phoneticPr fontId="67"/>
  </si>
  <si>
    <t>幼保連携型認定こども園</t>
    <rPh sb="0" eb="1">
      <t>ヨウ</t>
    </rPh>
    <rPh sb="1" eb="2">
      <t>ホ</t>
    </rPh>
    <rPh sb="2" eb="5">
      <t>レンケイガタ</t>
    </rPh>
    <rPh sb="5" eb="7">
      <t>ニンテイ</t>
    </rPh>
    <rPh sb="10" eb="11">
      <t>エン</t>
    </rPh>
    <phoneticPr fontId="67"/>
  </si>
  <si>
    <t>保育所型認定こども園</t>
    <rPh sb="0" eb="2">
      <t>ホイク</t>
    </rPh>
    <rPh sb="2" eb="3">
      <t>ショ</t>
    </rPh>
    <rPh sb="3" eb="4">
      <t>ガタ</t>
    </rPh>
    <rPh sb="4" eb="6">
      <t>ニンテイ</t>
    </rPh>
    <rPh sb="9" eb="10">
      <t>エン</t>
    </rPh>
    <phoneticPr fontId="67"/>
  </si>
  <si>
    <t>地方裁量型認定こども園</t>
    <rPh sb="0" eb="2">
      <t>チホウ</t>
    </rPh>
    <rPh sb="2" eb="5">
      <t>サイリョウガタ</t>
    </rPh>
    <rPh sb="5" eb="7">
      <t>ニンテイ</t>
    </rPh>
    <rPh sb="10" eb="11">
      <t>エン</t>
    </rPh>
    <phoneticPr fontId="67"/>
  </si>
  <si>
    <t>給付型幼稚園</t>
    <rPh sb="0" eb="3">
      <t>キュウフガタ</t>
    </rPh>
    <rPh sb="3" eb="6">
      <t>ヨウチエン</t>
    </rPh>
    <phoneticPr fontId="1"/>
  </si>
  <si>
    <t>家庭的保育事業</t>
    <rPh sb="0" eb="2">
      <t>カテイ</t>
    </rPh>
    <rPh sb="2" eb="3">
      <t>テキ</t>
    </rPh>
    <rPh sb="3" eb="5">
      <t>ホイク</t>
    </rPh>
    <rPh sb="5" eb="7">
      <t>ジギョウ</t>
    </rPh>
    <phoneticPr fontId="67"/>
  </si>
  <si>
    <t>居宅訪問型保育事業</t>
    <rPh sb="0" eb="2">
      <t>キョタク</t>
    </rPh>
    <rPh sb="2" eb="4">
      <t>ホウモン</t>
    </rPh>
    <rPh sb="4" eb="5">
      <t>ガタ</t>
    </rPh>
    <rPh sb="5" eb="7">
      <t>ホイク</t>
    </rPh>
    <rPh sb="7" eb="9">
      <t>ジギョウ</t>
    </rPh>
    <phoneticPr fontId="1"/>
  </si>
  <si>
    <t>企業主導型</t>
    <rPh sb="0" eb="2">
      <t>キギョウ</t>
    </rPh>
    <rPh sb="2" eb="5">
      <t>シュドウガタ</t>
    </rPh>
    <phoneticPr fontId="1"/>
  </si>
  <si>
    <t>保育ルーム</t>
    <rPh sb="0" eb="2">
      <t>ホイク</t>
    </rPh>
    <phoneticPr fontId="1"/>
  </si>
  <si>
    <t>ナーサリーホームフレスポ稲毛</t>
    <rPh sb="12" eb="14">
      <t>イナゲ</t>
    </rPh>
    <phoneticPr fontId="122"/>
  </si>
  <si>
    <t>千葉文化幼稚園</t>
    <rPh sb="0" eb="2">
      <t>チバ</t>
    </rPh>
    <rPh sb="2" eb="4">
      <t>ブンカ</t>
    </rPh>
    <rPh sb="4" eb="7">
      <t>ヨウチエン</t>
    </rPh>
    <phoneticPr fontId="1"/>
  </si>
  <si>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</si>
  <si>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</si>
  <si>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</si>
  <si>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</si>
  <si>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122"/>
  </si>
  <si>
    <t>リトルガーデンＷＢＧ</t>
  </si>
  <si>
    <t>みらいのまち保育園　作草部</t>
    <rPh sb="6" eb="9">
      <t>ホイクエン</t>
    </rPh>
    <phoneticPr fontId="122"/>
  </si>
  <si>
    <t>リトルガーデン千葉ポートタウン</t>
  </si>
  <si>
    <t>みらいのまち保育園　園生</t>
    <rPh sb="6" eb="9">
      <t>ホイクエン</t>
    </rPh>
    <rPh sb="10" eb="12">
      <t>ソンノウ</t>
    </rPh>
    <phoneticPr fontId="122"/>
  </si>
  <si>
    <t>みらいのまち保育園　新田町</t>
    <rPh sb="6" eb="9">
      <t>ホイクエン</t>
    </rPh>
    <rPh sb="10" eb="13">
      <t>シンデンチョウ</t>
    </rPh>
    <phoneticPr fontId="122"/>
  </si>
  <si>
    <t>認定こども園　土気中央幼稚園</t>
  </si>
  <si>
    <t>ハピネスいなげ園</t>
    <rPh sb="7" eb="8">
      <t>エン</t>
    </rPh>
    <phoneticPr fontId="5"/>
  </si>
  <si>
    <t>都賀あすか園</t>
  </si>
  <si>
    <t>稲毛海岸サンフラワー保育室</t>
  </si>
  <si>
    <t>はまちどり保育園</t>
  </si>
  <si>
    <t>はまのけやき保育園</t>
  </si>
  <si>
    <t>みらいのまち保育園　蘇我</t>
  </si>
  <si>
    <t>そらまめ新千葉駅前園</t>
  </si>
  <si>
    <t>サフォークキッズ保育園</t>
    <rPh sb="8" eb="11">
      <t>ホイクエン</t>
    </rPh>
    <phoneticPr fontId="1"/>
  </si>
  <si>
    <t>みらくる保育園</t>
    <rPh sb="4" eb="7">
      <t>ホイクエン</t>
    </rPh>
    <phoneticPr fontId="1"/>
  </si>
  <si>
    <t>検見川はないろ保育園</t>
    <rPh sb="7" eb="10">
      <t>ホイクエン</t>
    </rPh>
    <phoneticPr fontId="1"/>
  </si>
  <si>
    <t>千葉誉田雲母保育園</t>
    <rPh sb="0" eb="2">
      <t>チバ</t>
    </rPh>
    <rPh sb="2" eb="4">
      <t>ホンダ</t>
    </rPh>
    <rPh sb="4" eb="6">
      <t>キララ</t>
    </rPh>
    <rPh sb="6" eb="9">
      <t>ホイクエン</t>
    </rPh>
    <phoneticPr fontId="1"/>
  </si>
  <si>
    <t>かえで保育園おゆみ野</t>
    <rPh sb="3" eb="6">
      <t>ホイクエン</t>
    </rPh>
    <rPh sb="9" eb="10">
      <t>ノ</t>
    </rPh>
    <phoneticPr fontId="4"/>
  </si>
  <si>
    <t>かえで保育園おゆみ野</t>
    <rPh sb="3" eb="6">
      <t>ホイクエン</t>
    </rPh>
    <rPh sb="9" eb="10">
      <t>ノ</t>
    </rPh>
    <phoneticPr fontId="1"/>
  </si>
  <si>
    <t>もりのなかま保育園おゆみ野園サイエンス＋</t>
  </si>
  <si>
    <t>あおば保育園</t>
    <rPh sb="3" eb="6">
      <t>ホイクエン</t>
    </rPh>
    <phoneticPr fontId="4"/>
  </si>
  <si>
    <t>あおば保育園</t>
    <rPh sb="3" eb="6">
      <t>ホイクエン</t>
    </rPh>
    <phoneticPr fontId="1"/>
  </si>
  <si>
    <t>チャコ保育園</t>
    <rPh sb="3" eb="6">
      <t>ホイクエン</t>
    </rPh>
    <phoneticPr fontId="4"/>
  </si>
  <si>
    <t>チャコ保育園</t>
    <rPh sb="3" eb="6">
      <t>ホイクエン</t>
    </rPh>
    <phoneticPr fontId="1"/>
  </si>
  <si>
    <t>かえで保育園千葉中央</t>
    <rPh sb="6" eb="8">
      <t>チバ</t>
    </rPh>
    <rPh sb="8" eb="10">
      <t>チュウオウ</t>
    </rPh>
    <phoneticPr fontId="4"/>
  </si>
  <si>
    <t>かえで保育園千葉中央</t>
    <rPh sb="6" eb="8">
      <t>チバ</t>
    </rPh>
    <rPh sb="8" eb="10">
      <t>チュウオウ</t>
    </rPh>
    <phoneticPr fontId="1"/>
  </si>
  <si>
    <t>まなびの森　いなほ保育園</t>
    <rPh sb="4" eb="5">
      <t>モリ</t>
    </rPh>
    <phoneticPr fontId="4"/>
  </si>
  <si>
    <t>Gakkenほいくえん おゆみ野</t>
    <rPh sb="15" eb="16">
      <t>ノ</t>
    </rPh>
    <phoneticPr fontId="5"/>
  </si>
  <si>
    <t>Gakkenほいくえん 稲毛東</t>
    <rPh sb="12" eb="14">
      <t>イナゲ</t>
    </rPh>
    <rPh sb="14" eb="15">
      <t>ヒガシ</t>
    </rPh>
    <phoneticPr fontId="2"/>
  </si>
  <si>
    <t>AIAI NURSERY　幕張</t>
    <rPh sb="13" eb="15">
      <t>マクハリ</t>
    </rPh>
    <phoneticPr fontId="5"/>
  </si>
  <si>
    <t>そらまめ保育園新千葉</t>
    <rPh sb="4" eb="7">
      <t>ホイクエン</t>
    </rPh>
    <rPh sb="7" eb="8">
      <t>シン</t>
    </rPh>
    <rPh sb="8" eb="10">
      <t>チバ</t>
    </rPh>
    <phoneticPr fontId="5"/>
  </si>
  <si>
    <t>AIAI NURSERY　土気</t>
    <rPh sb="13" eb="15">
      <t>トケ</t>
    </rPh>
    <phoneticPr fontId="5"/>
  </si>
  <si>
    <t>リトルガーデンインターナショナル幕張本郷認可保育園</t>
    <rPh sb="16" eb="18">
      <t>マクハリ</t>
    </rPh>
    <rPh sb="18" eb="20">
      <t>ホンゴウ</t>
    </rPh>
    <rPh sb="20" eb="22">
      <t>ニンカ</t>
    </rPh>
    <rPh sb="22" eb="25">
      <t>ホイクエン</t>
    </rPh>
    <phoneticPr fontId="1"/>
  </si>
  <si>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</si>
  <si>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</si>
  <si>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</si>
  <si>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</si>
  <si>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</si>
  <si>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オーチャード・キッズ稲毛海岸保育園第二</t>
    <rPh sb="10" eb="14">
      <t>イナゲカイガン</t>
    </rPh>
    <rPh sb="14" eb="16">
      <t>ホイク</t>
    </rPh>
    <rPh sb="16" eb="17">
      <t>エン</t>
    </rPh>
    <rPh sb="17" eb="18">
      <t>ダイ</t>
    </rPh>
    <rPh sb="18" eb="19">
      <t>ニ</t>
    </rPh>
    <phoneticPr fontId="4"/>
  </si>
  <si>
    <t>CZN11549</t>
  </si>
  <si>
    <t>XLE56558</t>
  </si>
  <si>
    <t>IDL54946</t>
  </si>
  <si>
    <t>もりのなかま保育園おゆみ野園サイエンス＋</t>
    <rPh sb="6" eb="9">
      <t>ホイクエン</t>
    </rPh>
    <rPh sb="12" eb="13">
      <t>ノ</t>
    </rPh>
    <rPh sb="13" eb="14">
      <t>エン</t>
    </rPh>
    <phoneticPr fontId="4"/>
  </si>
  <si>
    <t>EQQ97990</t>
  </si>
  <si>
    <t>リトルガーデンインターナショナル幕張ベイパーク保育園</t>
    <rPh sb="16" eb="18">
      <t>マクハリ</t>
    </rPh>
    <rPh sb="23" eb="26">
      <t>ホイクエン</t>
    </rPh>
    <phoneticPr fontId="4"/>
  </si>
  <si>
    <t>PEB13593</t>
  </si>
  <si>
    <t>理事長</t>
    <rPh sb="0" eb="3">
      <t>リジチョウ</t>
    </rPh>
    <phoneticPr fontId="4"/>
  </si>
  <si>
    <t>千葉市稲毛区小仲台2-10-1</t>
    <rPh sb="0" eb="3">
      <t>チバシ</t>
    </rPh>
    <rPh sb="3" eb="6">
      <t>イナゲク</t>
    </rPh>
    <rPh sb="6" eb="9">
      <t>コナカダイ</t>
    </rPh>
    <phoneticPr fontId="2"/>
  </si>
  <si>
    <t>皆川　達也</t>
  </si>
  <si>
    <t>田代　鉄也</t>
  </si>
  <si>
    <t>千葉市緑区おゆみ野中央７丁目３０</t>
    <rPh sb="0" eb="3">
      <t>チバシ</t>
    </rPh>
    <rPh sb="8" eb="9">
      <t>ノ</t>
    </rPh>
    <rPh sb="9" eb="11">
      <t>チュウオウ</t>
    </rPh>
    <rPh sb="12" eb="14">
      <t>チョウメ</t>
    </rPh>
    <phoneticPr fontId="4"/>
  </si>
  <si>
    <t>名古屋市中村区名駅2-38-2　オーキッドビル7F</t>
  </si>
  <si>
    <t>川久　充成</t>
  </si>
  <si>
    <t>田村　篤司</t>
  </si>
  <si>
    <t>千葉市若葉区小倉台４－６－２</t>
  </si>
  <si>
    <t>佐藤 敏光</t>
  </si>
  <si>
    <t>船橋市藤原８丁目１７－２</t>
    <rPh sb="0" eb="3">
      <t>フナバシシ</t>
    </rPh>
    <rPh sb="3" eb="5">
      <t>フジワラ</t>
    </rPh>
    <rPh sb="6" eb="8">
      <t>チョウメ</t>
    </rPh>
    <phoneticPr fontId="4"/>
  </si>
  <si>
    <t>茂原市高師８６４－１</t>
    <rPh sb="0" eb="3">
      <t>モバラシ</t>
    </rPh>
    <rPh sb="3" eb="5">
      <t>タカシ</t>
    </rPh>
    <phoneticPr fontId="4"/>
  </si>
  <si>
    <t>東京都江東区木場五丁目8番40号</t>
  </si>
  <si>
    <t>吉井　はるか</t>
  </si>
  <si>
    <t>東京都中央区日本橋3-12-2　朝日ビルヂング４F-B</t>
  </si>
  <si>
    <t>市原市瀬又字傾城谷507番</t>
  </si>
  <si>
    <t>東京都中央区日本橋3-12-2　朝日ビルヂング４F-A</t>
  </si>
  <si>
    <t>安藤　勲</t>
  </si>
  <si>
    <t>武村　潤一</t>
  </si>
  <si>
    <t>鳥居　敏</t>
  </si>
  <si>
    <t>田中　直人</t>
  </si>
  <si>
    <t>花見川区幕張本郷６－２５－２０　糸ビル２０１</t>
  </si>
  <si>
    <t>片岡  雅文</t>
  </si>
  <si>
    <t>千葉市美浜区中瀬１－３　幕張テクノガーデンＢ棟５階</t>
  </si>
  <si>
    <t>北海道北広島市Ｆビレッジ８番地</t>
  </si>
  <si>
    <t>千葉市美浜区真砂2-24-8</t>
  </si>
  <si>
    <t>後藤　伸太郎</t>
  </si>
  <si>
    <t>千葉市中央区末広４丁目２１番４</t>
  </si>
  <si>
    <t>（株）Think Education</t>
  </si>
  <si>
    <t>伊藤　貴紀</t>
  </si>
  <si>
    <t>宮城県仙台市青葉区一番町2丁目5-22　GC青葉通りプラザ2階</t>
  </si>
  <si>
    <t>川村　陽介</t>
  </si>
  <si>
    <t>VFJ49880</t>
  </si>
  <si>
    <t>認定こども園　かしの木学園　かしの木園</t>
    <rPh sb="11" eb="13">
      <t>ガクエン</t>
    </rPh>
    <rPh sb="17" eb="18">
      <t>キ</t>
    </rPh>
    <rPh sb="18" eb="19">
      <t>エン</t>
    </rPh>
    <phoneticPr fontId="8"/>
  </si>
  <si>
    <t>認定こども園　松ヶ丘幼稚園</t>
    <rPh sb="0" eb="2">
      <t>ニンテイ</t>
    </rPh>
    <phoneticPr fontId="1"/>
  </si>
  <si>
    <t>認定こども園　山王幼稚園</t>
    <rPh sb="0" eb="6">
      <t>ニ</t>
    </rPh>
    <rPh sb="7" eb="9">
      <t>サンノウ</t>
    </rPh>
    <rPh sb="9" eb="12">
      <t>ヨウチエン</t>
    </rPh>
    <phoneticPr fontId="1"/>
  </si>
  <si>
    <t>認定こども園　土岐幼稚園</t>
    <rPh sb="0" eb="6">
      <t>ニ</t>
    </rPh>
    <rPh sb="7" eb="9">
      <t>トキ</t>
    </rPh>
    <rPh sb="9" eb="12">
      <t>ヨウチエン</t>
    </rPh>
    <phoneticPr fontId="1"/>
  </si>
  <si>
    <t>認定こども園　鏡戸幼稚園</t>
    <rPh sb="0" eb="6">
      <t>ニ</t>
    </rPh>
    <rPh sb="7" eb="8">
      <t>カガミ</t>
    </rPh>
    <rPh sb="8" eb="9">
      <t>ト</t>
    </rPh>
    <rPh sb="9" eb="12">
      <t>ヨウチエン</t>
    </rPh>
    <phoneticPr fontId="1"/>
  </si>
  <si>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</si>
  <si>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</si>
  <si>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</si>
  <si>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</si>
  <si>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</si>
  <si>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</si>
  <si>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</si>
  <si>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</si>
  <si>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認定こども園　土気中央幼稚園</t>
    <rPh sb="0" eb="2">
      <t>ニンテイ</t>
    </rPh>
    <rPh sb="5" eb="6">
      <t>エン</t>
    </rPh>
    <rPh sb="7" eb="9">
      <t>トケ</t>
    </rPh>
    <rPh sb="9" eb="11">
      <t>チュウオウ</t>
    </rPh>
    <rPh sb="11" eb="14">
      <t>ヨウチエン</t>
    </rPh>
    <phoneticPr fontId="4"/>
  </si>
  <si>
    <t>ZFQ36082</t>
  </si>
  <si>
    <t>認定こども園　あすみ中央幼稚園</t>
    <rPh sb="0" eb="2">
      <t>ニンテイ</t>
    </rPh>
    <rPh sb="5" eb="6">
      <t>エン</t>
    </rPh>
    <rPh sb="10" eb="12">
      <t>チュウオウ</t>
    </rPh>
    <rPh sb="12" eb="15">
      <t>ヨウチエン</t>
    </rPh>
    <phoneticPr fontId="4"/>
  </si>
  <si>
    <t>YTS31250</t>
  </si>
  <si>
    <t>（福）　愛の園福祉会</t>
  </si>
  <si>
    <t>（福）　健育会</t>
  </si>
  <si>
    <t>（学）　増田学園</t>
  </si>
  <si>
    <t>（福）　創成会</t>
  </si>
  <si>
    <t>NPO法人虹の丘ワールド・ケア・ファミリー</t>
  </si>
  <si>
    <t>塩　順子</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</si>
  <si>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</si>
  <si>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</si>
  <si>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</si>
  <si>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</si>
  <si>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</si>
  <si>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</si>
  <si>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</si>
  <si>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</si>
  <si>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</si>
  <si>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</si>
  <si>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</si>
  <si>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</si>
  <si>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</si>
  <si>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</si>
  <si>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（学）もっこく学園</t>
  </si>
  <si>
    <t>（学）山口学園</t>
  </si>
  <si>
    <t>（学）西沢学園</t>
  </si>
  <si>
    <t>（学）浜田学園</t>
  </si>
  <si>
    <t>（学）山王学園</t>
  </si>
  <si>
    <t>（学）土岐学園</t>
  </si>
  <si>
    <t>（学）鏡戸学園</t>
  </si>
  <si>
    <t>（学）千葉敬愛学園</t>
  </si>
  <si>
    <t>（学）信愛学園</t>
  </si>
  <si>
    <t>（学）小川学園</t>
  </si>
  <si>
    <t>千葉市緑区土気町1630-1</t>
  </si>
  <si>
    <t>小川治政</t>
  </si>
  <si>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</si>
  <si>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</si>
  <si>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</si>
  <si>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</si>
  <si>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</si>
  <si>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</si>
  <si>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なないろ浜野園</t>
    <rPh sb="4" eb="7">
      <t>ハマノエン</t>
    </rPh>
    <phoneticPr fontId="7"/>
  </si>
  <si>
    <t>新検見川駅北口キッズランド</t>
    <rPh sb="5" eb="7">
      <t>キタグチ</t>
    </rPh>
    <phoneticPr fontId="4"/>
  </si>
  <si>
    <t>ほしぞらの丘</t>
    <rPh sb="5" eb="6">
      <t>オカ</t>
    </rPh>
    <phoneticPr fontId="4"/>
  </si>
  <si>
    <t>みらいつむぎ検見川浜園</t>
    <rPh sb="6" eb="10">
      <t>ケミガワハマ</t>
    </rPh>
    <rPh sb="10" eb="11">
      <t>エン</t>
    </rPh>
    <phoneticPr fontId="4"/>
  </si>
  <si>
    <t>そらまめ新千葉駅前園</t>
    <rPh sb="4" eb="7">
      <t>シンチバ</t>
    </rPh>
    <rPh sb="7" eb="8">
      <t>エキ</t>
    </rPh>
    <rPh sb="8" eb="9">
      <t>マエ</t>
    </rPh>
    <rPh sb="9" eb="10">
      <t>エン</t>
    </rPh>
    <phoneticPr fontId="4"/>
  </si>
  <si>
    <t>都賀あすか園</t>
    <rPh sb="0" eb="2">
      <t>ツガ</t>
    </rPh>
    <rPh sb="5" eb="6">
      <t>エン</t>
    </rPh>
    <phoneticPr fontId="4"/>
  </si>
  <si>
    <t>稲毛海岸サンフラワー保育室</t>
    <rPh sb="0" eb="2">
      <t>イナゲ</t>
    </rPh>
    <rPh sb="2" eb="4">
      <t>カイガン</t>
    </rPh>
    <rPh sb="10" eb="13">
      <t>ホイクシツ</t>
    </rPh>
    <phoneticPr fontId="4"/>
  </si>
  <si>
    <t>東京都中央区日本橋小伝馬町１２－５　小伝馬町YSビル６階</t>
  </si>
  <si>
    <t>千葉県習志野市奏の杜３丁目１４－９</t>
  </si>
  <si>
    <t>千葉県千葉市若葉区都賀２丁目１２－１１</t>
  </si>
  <si>
    <t>東京都中央区日本橋小伝馬町１２－５小伝馬町ＹＳビル６階</t>
  </si>
  <si>
    <t>天野　裕香里</t>
  </si>
  <si>
    <t>HPL64204</t>
  </si>
  <si>
    <t>IWK17502</t>
  </si>
  <si>
    <t>LLO54599</t>
  </si>
  <si>
    <t>保育室リリー</t>
    <rPh sb="0" eb="3">
      <t>ホイクシツ</t>
    </rPh>
    <phoneticPr fontId="4"/>
  </si>
  <si>
    <t>タムスわんぱく保育園花見川</t>
    <rPh sb="7" eb="10">
      <t>ホイクエン</t>
    </rPh>
    <rPh sb="10" eb="13">
      <t>ハナミガワ</t>
    </rPh>
    <phoneticPr fontId="4"/>
  </si>
  <si>
    <t>DJR68987</t>
  </si>
  <si>
    <t>美浜ナーサリーささえ愛</t>
    <rPh sb="0" eb="2">
      <t>ミハマ</t>
    </rPh>
    <rPh sb="10" eb="11">
      <t>アイ</t>
    </rPh>
    <phoneticPr fontId="13"/>
  </si>
  <si>
    <t>千葉南病院クニナ保育園</t>
    <rPh sb="0" eb="2">
      <t>チバ</t>
    </rPh>
    <rPh sb="2" eb="3">
      <t>ミナミ</t>
    </rPh>
    <rPh sb="3" eb="5">
      <t>ビョウイン</t>
    </rPh>
    <rPh sb="8" eb="11">
      <t>ホイクエン</t>
    </rPh>
    <phoneticPr fontId="7"/>
  </si>
  <si>
    <t>千葉県千葉市若葉区加曽利町１８３５－１</t>
  </si>
  <si>
    <t>大野　惠司</t>
  </si>
  <si>
    <t>岡本　泰彦</t>
  </si>
  <si>
    <t>景山　雄介</t>
  </si>
  <si>
    <t>園　名</t>
    <rPh sb="0" eb="1">
      <t>エン</t>
    </rPh>
    <rPh sb="2" eb="3">
      <t>メイ</t>
    </rPh>
    <phoneticPr fontId="1"/>
  </si>
  <si>
    <r>
      <rPr>
        <b/>
        <sz val="11"/>
        <color rgb="FFFF0000"/>
        <rFont val="ＭＳ Ｐゴシック"/>
        <family val="3"/>
        <charset val="128"/>
        <scheme val="minor"/>
      </rPr>
      <t>※</t>
    </r>
    <r>
      <rPr>
        <b/>
        <u val="double"/>
        <sz val="11"/>
        <color rgb="FFFF0000"/>
        <rFont val="ＭＳ Ｐゴシック"/>
        <family val="3"/>
        <charset val="128"/>
        <scheme val="minor"/>
      </rPr>
      <t>法定福利費除く</t>
    </r>
    <r>
      <rPr>
        <b/>
        <sz val="11"/>
        <color rgb="FFFF0000"/>
        <rFont val="ＭＳ Ｐゴシック"/>
        <family val="3"/>
        <charset val="128"/>
        <scheme val="minor"/>
      </rPr>
      <t>。手当額は「円」をつけず数字のみ</t>
    </r>
    <r>
      <rPr>
        <sz val="11"/>
        <color theme="1"/>
        <rFont val="ＭＳ Ｐゴシック"/>
        <family val="2"/>
        <charset val="128"/>
        <scheme val="minor"/>
      </rPr>
      <t>入力してください</t>
    </r>
    <rPh sb="1" eb="3">
      <t>ホウテイ</t>
    </rPh>
    <rPh sb="3" eb="5">
      <t>フクリ</t>
    </rPh>
    <rPh sb="5" eb="6">
      <t>ヒ</t>
    </rPh>
    <rPh sb="6" eb="7">
      <t>ノゾ</t>
    </rPh>
    <rPh sb="9" eb="12">
      <t>テアテガク</t>
    </rPh>
    <rPh sb="14" eb="15">
      <t>イェン</t>
    </rPh>
    <rPh sb="20" eb="22">
      <t>スウジ</t>
    </rPh>
    <rPh sb="24" eb="26">
      <t>ニュウリョク</t>
    </rPh>
    <phoneticPr fontId="1"/>
  </si>
  <si>
    <t>幼保連携型認定こども園　さざれ幼稚園</t>
    <rPh sb="0" eb="1">
      <t>ヨウ</t>
    </rPh>
    <rPh sb="1" eb="2">
      <t>ホ</t>
    </rPh>
    <rPh sb="2" eb="5">
      <t>レンケイガタ</t>
    </rPh>
    <rPh sb="5" eb="7">
      <t>ニンテイ</t>
    </rPh>
    <rPh sb="10" eb="11">
      <t>エン</t>
    </rPh>
    <rPh sb="15" eb="18">
      <t>ヨウチエン</t>
    </rPh>
    <phoneticPr fontId="127"/>
  </si>
  <si>
    <t>くじら保育園</t>
    <rPh sb="3" eb="6">
      <t>ホイクエン</t>
    </rPh>
    <phoneticPr fontId="122"/>
  </si>
  <si>
    <t>ちいさい保育園 幕張おおぞら園</t>
    <rPh sb="4" eb="7">
      <t>ホイクエン</t>
    </rPh>
    <rPh sb="8" eb="10">
      <t>マクハリ</t>
    </rPh>
    <phoneticPr fontId="1"/>
  </si>
  <si>
    <t>キッズルームチャコ稲毛園</t>
  </si>
  <si>
    <t>みのり認定こども園</t>
    <rPh sb="3" eb="5">
      <t>ニンテイ</t>
    </rPh>
    <rPh sb="8" eb="9">
      <t>エン</t>
    </rPh>
    <phoneticPr fontId="1"/>
  </si>
  <si>
    <t>キートスチャイルドケア みつわ台</t>
  </si>
  <si>
    <t>認定こども園かしの木学園　カトライアキンダーガルテン</t>
    <rPh sb="0" eb="2">
      <t>ニンテイ</t>
    </rPh>
    <rPh sb="5" eb="6">
      <t>エン</t>
    </rPh>
    <rPh sb="9" eb="10">
      <t>キ</t>
    </rPh>
    <rPh sb="10" eb="12">
      <t>ガクエン</t>
    </rPh>
    <phoneticPr fontId="128"/>
  </si>
  <si>
    <t>めぐみ幼稚園</t>
    <rPh sb="3" eb="6">
      <t>ヨウチエン</t>
    </rPh>
    <phoneticPr fontId="1"/>
  </si>
  <si>
    <t>暁幼稚園</t>
    <rPh sb="0" eb="1">
      <t>アカツキ</t>
    </rPh>
    <rPh sb="1" eb="4">
      <t>ヨウチエン</t>
    </rPh>
    <phoneticPr fontId="1"/>
  </si>
  <si>
    <t>ぶれあ保育園・稲毛</t>
    <phoneticPr fontId="1"/>
  </si>
  <si>
    <t>若松台幼稚園</t>
    <rPh sb="0" eb="2">
      <t>ワカマツ</t>
    </rPh>
    <rPh sb="2" eb="3">
      <t>ダイ</t>
    </rPh>
    <rPh sb="3" eb="6">
      <t>ヨウチエン</t>
    </rPh>
    <phoneticPr fontId="1"/>
  </si>
  <si>
    <t>ぶれあ保育園・稲毛東</t>
    <phoneticPr fontId="1"/>
  </si>
  <si>
    <t>学校法人宇野学園みなみちゃんタック</t>
    <rPh sb="0" eb="2">
      <t>ガッコウ</t>
    </rPh>
    <rPh sb="2" eb="4">
      <t>ホウジン</t>
    </rPh>
    <rPh sb="4" eb="8">
      <t>ウノガクエン</t>
    </rPh>
    <phoneticPr fontId="1"/>
  </si>
  <si>
    <t>幼保連携型認定こども園　しらぎく</t>
  </si>
  <si>
    <t>ぶれあ保育園・東千葉</t>
    <phoneticPr fontId="1"/>
  </si>
  <si>
    <t>認定こども園　あやめ台幼稚園</t>
    <rPh sb="0" eb="2">
      <t>ニンテイ</t>
    </rPh>
    <rPh sb="5" eb="6">
      <t>エン</t>
    </rPh>
    <rPh sb="10" eb="11">
      <t>ダイ</t>
    </rPh>
    <rPh sb="11" eb="14">
      <t>ヨウチエン</t>
    </rPh>
    <phoneticPr fontId="1"/>
  </si>
  <si>
    <t>事業所内保育所ぱすてる</t>
    <rPh sb="6" eb="7">
      <t>ショ</t>
    </rPh>
    <phoneticPr fontId="1"/>
  </si>
  <si>
    <t>認定こども園　あすみ中央幼稚園</t>
  </si>
  <si>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22"/>
  </si>
  <si>
    <t>ニチイキッズ千葉中央第一</t>
  </si>
  <si>
    <t>千葉メディカルセンター事業所内保育園</t>
  </si>
  <si>
    <t>まなびの森　いなほ保育園</t>
    <rPh sb="4" eb="5">
      <t>モリ</t>
    </rPh>
    <phoneticPr fontId="1"/>
  </si>
  <si>
    <t>認定こども園　弥生幼稚園</t>
    <rPh sb="0" eb="2">
      <t>ニンテイ</t>
    </rPh>
    <rPh sb="5" eb="6">
      <t>エン</t>
    </rPh>
    <rPh sb="7" eb="9">
      <t>ヤヨイ</t>
    </rPh>
    <rPh sb="9" eb="12">
      <t>ヨウチエン</t>
    </rPh>
    <phoneticPr fontId="1"/>
  </si>
  <si>
    <t>幼保連携型認定こども園　ChaCha Children Makuhari</t>
    <rPh sb="0" eb="5">
      <t>ヨウホレンケイガタ</t>
    </rPh>
    <rPh sb="5" eb="7">
      <t>ニンテイ</t>
    </rPh>
    <rPh sb="10" eb="11">
      <t>エン</t>
    </rPh>
    <phoneticPr fontId="22"/>
  </si>
  <si>
    <t>認定こども園　園生幼稚園</t>
    <rPh sb="0" eb="2">
      <t>ニンテイ</t>
    </rPh>
    <rPh sb="5" eb="6">
      <t>エン</t>
    </rPh>
    <rPh sb="7" eb="9">
      <t>ソンノウ</t>
    </rPh>
    <rPh sb="9" eb="12">
      <t>ヨウチエン</t>
    </rPh>
    <phoneticPr fontId="1"/>
  </si>
  <si>
    <t>幼保連携型認定こども園
チューリップこども園</t>
  </si>
  <si>
    <t>認定こども園　敬愛短期大学附属幼稚園</t>
  </si>
  <si>
    <t>認定こども園　梅乃園幼稚園</t>
    <rPh sb="0" eb="2">
      <t>ニンテイ</t>
    </rPh>
    <rPh sb="5" eb="6">
      <t>エン</t>
    </rPh>
    <rPh sb="7" eb="8">
      <t>ウメ</t>
    </rPh>
    <rPh sb="8" eb="9">
      <t>ノ</t>
    </rPh>
    <rPh sb="9" eb="10">
      <t>ソノ</t>
    </rPh>
    <rPh sb="10" eb="13">
      <t>ヨウチエン</t>
    </rPh>
    <phoneticPr fontId="1"/>
  </si>
  <si>
    <t>ニチイキッズ
あすみが丘保育園</t>
    <rPh sb="11" eb="12">
      <t>オカ</t>
    </rPh>
    <rPh sb="12" eb="15">
      <t>ホイクエン</t>
    </rPh>
    <phoneticPr fontId="2"/>
  </si>
  <si>
    <t>認定こども園　大巌寺幼稚園</t>
    <rPh sb="0" eb="2">
      <t>ニンテイ</t>
    </rPh>
    <rPh sb="5" eb="6">
      <t>エン</t>
    </rPh>
    <rPh sb="7" eb="10">
      <t>ダイガンジ</t>
    </rPh>
    <rPh sb="10" eb="13">
      <t>ヨウチエン</t>
    </rPh>
    <phoneticPr fontId="1"/>
  </si>
  <si>
    <t>花見川さくら学園</t>
    <phoneticPr fontId="1"/>
  </si>
  <si>
    <t>そらまめ保育園新千葉</t>
    <rPh sb="4" eb="7">
      <t>ホイクエン</t>
    </rPh>
    <rPh sb="7" eb="8">
      <t>シン</t>
    </rPh>
    <rPh sb="8" eb="10">
      <t>チバ</t>
    </rPh>
    <phoneticPr fontId="4"/>
  </si>
  <si>
    <t>オーチャード・キッズ稲毛海岸保育園第二</t>
    <rPh sb="14" eb="17">
      <t>ホイクエン</t>
    </rPh>
    <rPh sb="17" eb="19">
      <t>ダイニ</t>
    </rPh>
    <phoneticPr fontId="1"/>
  </si>
  <si>
    <t>AIAI NURSERY 園生</t>
  </si>
  <si>
    <t>小ばと会ちしろ保育園</t>
    <rPh sb="0" eb="1">
      <t>ショウ</t>
    </rPh>
    <rPh sb="3" eb="4">
      <t>カイ</t>
    </rPh>
    <rPh sb="7" eb="10">
      <t>ホイクエン</t>
    </rPh>
    <phoneticPr fontId="1"/>
  </si>
  <si>
    <t>AIAI NURSERY 稲毛海岸</t>
    <phoneticPr fontId="1"/>
  </si>
  <si>
    <t>リトルガーデンインターナショナル幕張本郷認可保育園</t>
    <rPh sb="16" eb="18">
      <t>マクハリ</t>
    </rPh>
    <rPh sb="18" eb="20">
      <t>ホンゴウ</t>
    </rPh>
    <rPh sb="20" eb="22">
      <t>ニンカ</t>
    </rPh>
    <rPh sb="22" eb="25">
      <t>ホイクエン</t>
    </rPh>
    <phoneticPr fontId="22"/>
  </si>
  <si>
    <t>AIAI NURSERY 小仲台</t>
    <phoneticPr fontId="1"/>
  </si>
  <si>
    <t>リトルガーデンインターナショナル幕張ベイパーク保育園</t>
    <rPh sb="16" eb="18">
      <t>マクハリ</t>
    </rPh>
    <rPh sb="23" eb="26">
      <t>ホイクエン</t>
    </rPh>
    <phoneticPr fontId="1"/>
  </si>
  <si>
    <t>かえで保育園いそべ</t>
    <rPh sb="3" eb="6">
      <t>ホイクエン</t>
    </rPh>
    <phoneticPr fontId="1"/>
  </si>
  <si>
    <t>あかり保育園</t>
    <rPh sb="3" eb="6">
      <t>ホイクエン</t>
    </rPh>
    <phoneticPr fontId="1"/>
  </si>
  <si>
    <t>オンジュソリール保育園　海浜幕張 Park Side</t>
  </si>
  <si>
    <t>AIAI NURSERY 海浜幕張</t>
  </si>
  <si>
    <t>スマイスセレソンスポーツ保育園新検見川</t>
    <rPh sb="12" eb="15">
      <t>ホイクエン</t>
    </rPh>
    <rPh sb="15" eb="19">
      <t>シンケミガワ</t>
    </rPh>
    <phoneticPr fontId="1"/>
  </si>
  <si>
    <t>千葉蘇我雲母保育園</t>
    <rPh sb="0" eb="4">
      <t>チバソガ</t>
    </rPh>
    <rPh sb="4" eb="6">
      <t>キララ</t>
    </rPh>
    <rPh sb="6" eb="9">
      <t>ホイクエン</t>
    </rPh>
    <phoneticPr fontId="1"/>
  </si>
  <si>
    <t>かえで保育園本千葉</t>
    <rPh sb="3" eb="6">
      <t>ホイクエン</t>
    </rPh>
    <rPh sb="6" eb="9">
      <t>ホンチバ</t>
    </rPh>
    <phoneticPr fontId="1"/>
  </si>
  <si>
    <t>かえで保育園西千葉</t>
    <rPh sb="3" eb="6">
      <t>ホイクエン</t>
    </rPh>
    <phoneticPr fontId="1"/>
  </si>
  <si>
    <t>弁天はすのこ保育園</t>
    <rPh sb="0" eb="2">
      <t>ベンテン</t>
    </rPh>
    <rPh sb="6" eb="9">
      <t>ホイクエン</t>
    </rPh>
    <phoneticPr fontId="1"/>
  </si>
  <si>
    <t>都はるかぜ保育園</t>
    <rPh sb="0" eb="1">
      <t>ミヤコ</t>
    </rPh>
    <rPh sb="5" eb="8">
      <t>ホイクエン</t>
    </rPh>
    <phoneticPr fontId="1"/>
  </si>
  <si>
    <t>RVD43964</t>
  </si>
  <si>
    <t>代理人の有無</t>
    <rPh sb="0" eb="3">
      <t>ダイリニン</t>
    </rPh>
    <rPh sb="4" eb="6">
      <t>ウム</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</si>
  <si>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</si>
  <si>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</si>
  <si>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</si>
  <si>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R1～R6戻入</t>
    <rPh sb="5" eb="7">
      <t>レイニュウ</t>
    </rPh>
    <phoneticPr fontId="1"/>
  </si>
  <si>
    <t>委任状有無</t>
    <rPh sb="0" eb="5">
      <t>イニンジョウウム</t>
    </rPh>
    <phoneticPr fontId="1"/>
  </si>
  <si>
    <t>長谷川　卓也</t>
    <rPh sb="0" eb="3">
      <t>ハセガワ</t>
    </rPh>
    <rPh sb="4" eb="6">
      <t>タクヤ</t>
    </rPh>
    <phoneticPr fontId="14"/>
  </si>
  <si>
    <t>有</t>
    <phoneticPr fontId="1"/>
  </si>
  <si>
    <t>CDK82118</t>
    <phoneticPr fontId="1"/>
  </si>
  <si>
    <t>佐藤　敏光</t>
    <rPh sb="3" eb="5">
      <t>トシミツ</t>
    </rPh>
    <phoneticPr fontId="14"/>
  </si>
  <si>
    <t>小野　政宏</t>
  </si>
  <si>
    <t>理事長</t>
    <rPh sb="0" eb="3">
      <t>リジチョウ</t>
    </rPh>
    <phoneticPr fontId="125"/>
  </si>
  <si>
    <t>井上　悟</t>
    <rPh sb="0" eb="2">
      <t>イノウエ</t>
    </rPh>
    <rPh sb="3" eb="4">
      <t>サトル</t>
    </rPh>
    <phoneticPr fontId="124"/>
  </si>
  <si>
    <t>古川　文子</t>
  </si>
  <si>
    <t>井上　悟</t>
    <rPh sb="0" eb="2">
      <t>イノウエ</t>
    </rPh>
    <rPh sb="3" eb="4">
      <t>サトル</t>
    </rPh>
    <phoneticPr fontId="129"/>
  </si>
  <si>
    <t>中村　恵那</t>
    <rPh sb="0" eb="2">
      <t>ナカムラ</t>
    </rPh>
    <rPh sb="3" eb="5">
      <t>エナ</t>
    </rPh>
    <phoneticPr fontId="125"/>
  </si>
  <si>
    <t>中村　恵那</t>
  </si>
  <si>
    <t>（株）ポピンズエデュケア</t>
  </si>
  <si>
    <t>佐藤　敏光</t>
    <rPh sb="3" eb="5">
      <t>トシミツ</t>
    </rPh>
    <phoneticPr fontId="130"/>
  </si>
  <si>
    <t>繁田　高広</t>
    <rPh sb="0" eb="2">
      <t>シゲタ</t>
    </rPh>
    <rPh sb="3" eb="5">
      <t>タカヒロ</t>
    </rPh>
    <phoneticPr fontId="129"/>
  </si>
  <si>
    <t>篠田哲寿</t>
    <rPh sb="0" eb="2">
      <t>シノダ</t>
    </rPh>
    <rPh sb="2" eb="3">
      <t>テツ</t>
    </rPh>
    <rPh sb="3" eb="4">
      <t>ジュ</t>
    </rPh>
    <phoneticPr fontId="16"/>
  </si>
  <si>
    <t>中川　創太</t>
    <rPh sb="0" eb="2">
      <t>ナカガワ</t>
    </rPh>
    <rPh sb="3" eb="5">
      <t>ソウタ</t>
    </rPh>
    <phoneticPr fontId="125"/>
  </si>
  <si>
    <t>中川　創太</t>
  </si>
  <si>
    <t>井上 悟</t>
    <rPh sb="0" eb="2">
      <t>イノウエ</t>
    </rPh>
    <rPh sb="3" eb="4">
      <t>サトル</t>
    </rPh>
    <phoneticPr fontId="124"/>
  </si>
  <si>
    <t>東京都世田谷区祖師谷3-10-11</t>
    <rPh sb="0" eb="3">
      <t>トウキョウト</t>
    </rPh>
    <rPh sb="3" eb="7">
      <t>セタガヤク</t>
    </rPh>
    <rPh sb="7" eb="10">
      <t>ソシガヤ</t>
    </rPh>
    <phoneticPr fontId="16"/>
  </si>
  <si>
    <t>代表取締役</t>
    <rPh sb="0" eb="2">
      <t>ダイヒョウ</t>
    </rPh>
    <rPh sb="2" eb="5">
      <t>トリシマリヤク</t>
    </rPh>
    <phoneticPr fontId="129"/>
  </si>
  <si>
    <t>野田　純</t>
    <rPh sb="0" eb="2">
      <t>ノダ</t>
    </rPh>
    <rPh sb="3" eb="4">
      <t>ジュン</t>
    </rPh>
    <phoneticPr fontId="129"/>
  </si>
  <si>
    <t>SOUキッズケア（株）</t>
  </si>
  <si>
    <t>（株）キッズネクスト</t>
    <rPh sb="1" eb="2">
      <t>カブ</t>
    </rPh>
    <phoneticPr fontId="125"/>
  </si>
  <si>
    <t>千葉市美浜区真砂4-3-5</t>
    <rPh sb="0" eb="3">
      <t>チバシ</t>
    </rPh>
    <rPh sb="3" eb="6">
      <t>ミハマク</t>
    </rPh>
    <rPh sb="6" eb="8">
      <t>マサゴ</t>
    </rPh>
    <phoneticPr fontId="125"/>
  </si>
  <si>
    <t>西村　和馬</t>
    <rPh sb="0" eb="2">
      <t>ニシムラ</t>
    </rPh>
    <rPh sb="3" eb="5">
      <t>カズマ</t>
    </rPh>
    <phoneticPr fontId="125"/>
  </si>
  <si>
    <t>千葉市美浜区真砂4-3-5</t>
  </si>
  <si>
    <t>なのはな保育園</t>
    <rPh sb="4" eb="7">
      <t>ホイクエン</t>
    </rPh>
    <phoneticPr fontId="20"/>
  </si>
  <si>
    <t>ミルキーホーム都賀園</t>
    <rPh sb="7" eb="9">
      <t>ツガ</t>
    </rPh>
    <rPh sb="9" eb="10">
      <t>エン</t>
    </rPh>
    <phoneticPr fontId="20"/>
  </si>
  <si>
    <t>ぴょんぴょん保育園</t>
    <rPh sb="6" eb="9">
      <t>ホイクエン</t>
    </rPh>
    <phoneticPr fontId="20"/>
  </si>
  <si>
    <t>まほろばのお日さま保育園</t>
    <rPh sb="9" eb="12">
      <t>ホイクエン</t>
    </rPh>
    <phoneticPr fontId="20"/>
  </si>
  <si>
    <t>マミー＆ミー西都賀保育園</t>
    <rPh sb="6" eb="7">
      <t>ニシ</t>
    </rPh>
    <rPh sb="7" eb="9">
      <t>ツガ</t>
    </rPh>
    <rPh sb="9" eb="12">
      <t>ホイクエン</t>
    </rPh>
    <phoneticPr fontId="20"/>
  </si>
  <si>
    <t>幕張本郷すきっぷ保育園</t>
    <rPh sb="0" eb="4">
      <t>マクハリホンゴウ</t>
    </rPh>
    <rPh sb="8" eb="11">
      <t>ホイクエン</t>
    </rPh>
    <phoneticPr fontId="20"/>
  </si>
  <si>
    <t>若葉保育園</t>
    <rPh sb="0" eb="2">
      <t>ワカバ</t>
    </rPh>
    <rPh sb="2" eb="5">
      <t>ホイクエン</t>
    </rPh>
    <phoneticPr fontId="20"/>
  </si>
  <si>
    <t>（株）INOUE</t>
  </si>
  <si>
    <t>伊藤　貴紀</t>
    <rPh sb="0" eb="2">
      <t>イトウ</t>
    </rPh>
    <rPh sb="3" eb="4">
      <t>キ</t>
    </rPh>
    <rPh sb="4" eb="5">
      <t>キ</t>
    </rPh>
    <phoneticPr fontId="125"/>
  </si>
  <si>
    <t>丸山　豊</t>
  </si>
  <si>
    <t>リトルガーデンインターナショナル海浜幕張認可保育園</t>
    <phoneticPr fontId="1"/>
  </si>
  <si>
    <t>（株）リトルガーデン</t>
  </si>
  <si>
    <t>佐々木　一真</t>
  </si>
  <si>
    <t>和歌山県紀の川市古和田２４０</t>
    <rPh sb="0" eb="4">
      <t>ワカヤマケン</t>
    </rPh>
    <rPh sb="4" eb="5">
      <t>キ</t>
    </rPh>
    <rPh sb="7" eb="8">
      <t>シ</t>
    </rPh>
    <rPh sb="8" eb="9">
      <t>フル</t>
    </rPh>
    <rPh sb="9" eb="11">
      <t>ワダ</t>
    </rPh>
    <phoneticPr fontId="16"/>
  </si>
  <si>
    <t>理事長</t>
    <rPh sb="0" eb="3">
      <t>リジチョウ</t>
    </rPh>
    <phoneticPr fontId="129"/>
  </si>
  <si>
    <t>前田　効多郎</t>
    <rPh sb="0" eb="2">
      <t>マエダ</t>
    </rPh>
    <rPh sb="3" eb="4">
      <t>コウ</t>
    </rPh>
    <rPh sb="4" eb="6">
      <t>タロウ</t>
    </rPh>
    <phoneticPr fontId="129"/>
  </si>
  <si>
    <t>（株）キッズトラスト</t>
  </si>
  <si>
    <t>前地　美紀</t>
    <phoneticPr fontId="125"/>
  </si>
  <si>
    <t>澪川　美紀</t>
  </si>
  <si>
    <t>（特非）はなえみ</t>
  </si>
  <si>
    <t>（学）キッズラボ学園</t>
  </si>
  <si>
    <t>東京都中央区銀座７丁目１６－１２　G-７ビルディング</t>
    <phoneticPr fontId="125"/>
  </si>
  <si>
    <t>（株）Lateral Kids</t>
  </si>
  <si>
    <t>千葉蘇我雲母保育園</t>
  </si>
  <si>
    <t>CAI60583</t>
  </si>
  <si>
    <t>㈱モードプランニングジャパン</t>
  </si>
  <si>
    <t>かえで保育園本千葉</t>
  </si>
  <si>
    <t>USN62340</t>
  </si>
  <si>
    <t>㈱Think Education</t>
  </si>
  <si>
    <t>かえで保育園いそべ</t>
  </si>
  <si>
    <t>SQD30998</t>
  </si>
  <si>
    <t>あかり保育園</t>
  </si>
  <si>
    <t>XSQ87133</t>
  </si>
  <si>
    <t>㈱キッズトラスト</t>
  </si>
  <si>
    <t>NWP74920</t>
  </si>
  <si>
    <t>㈱グローバルナビゲーション</t>
  </si>
  <si>
    <t>OJX82941</t>
  </si>
  <si>
    <t>AIAI Child Care㈱</t>
  </si>
  <si>
    <t>東京都墨田区錦糸１丁目２番１号</t>
  </si>
  <si>
    <t>代表取締役</t>
    <rPh sb="4" eb="5">
      <t>ヤク</t>
    </rPh>
    <phoneticPr fontId="125"/>
  </si>
  <si>
    <t>かえで保育園西千葉</t>
    <rPh sb="3" eb="6">
      <t>ホイクエン</t>
    </rPh>
    <phoneticPr fontId="4"/>
  </si>
  <si>
    <t>BVZ35289</t>
  </si>
  <si>
    <t>スマイスセレソンスポーツ保育園新検見川</t>
  </si>
  <si>
    <t>AWJ36046</t>
  </si>
  <si>
    <t>（福）白菊会</t>
  </si>
  <si>
    <t>大分県大分市新川町一丁目1228番地1</t>
    <rPh sb="0" eb="9">
      <t>870-0016</t>
    </rPh>
    <rPh sb="9" eb="12">
      <t>イッチョウメ</t>
    </rPh>
    <rPh sb="16" eb="18">
      <t>バンチ</t>
    </rPh>
    <phoneticPr fontId="125"/>
  </si>
  <si>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</si>
  <si>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</si>
  <si>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</si>
  <si>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</si>
  <si>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</si>
  <si>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</si>
  <si>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</si>
  <si>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</si>
  <si>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小ばと会ちしろ保育園</t>
  </si>
  <si>
    <t>EOB49325</t>
  </si>
  <si>
    <t>千葉県千葉市緑区おゆみ野中央２丁目７－７</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</si>
  <si>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10"/>
  </si>
  <si>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10"/>
  </si>
  <si>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10"/>
  </si>
  <si>
    <t>幼保連携型認定こども園　ウィズダムナーサリースクール</t>
    <rPh sb="0" eb="1">
      <t>ヨウ</t>
    </rPh>
    <rPh sb="1" eb="2">
      <t>ホ</t>
    </rPh>
    <rPh sb="2" eb="5">
      <t>レンケイガタ</t>
    </rPh>
    <rPh sb="5" eb="7">
      <t>ニンテイ</t>
    </rPh>
    <rPh sb="10" eb="11">
      <t>エン</t>
    </rPh>
    <phoneticPr fontId="10"/>
  </si>
  <si>
    <t>千葉県旭市見広4226-2</t>
    <rPh sb="0" eb="3">
      <t>チバケン</t>
    </rPh>
    <phoneticPr fontId="1"/>
  </si>
  <si>
    <t>千葉県旭市見広4226-2</t>
  </si>
  <si>
    <t>認定こども園かしの木学園　カトライアキンダーガルテン</t>
    <rPh sb="0" eb="2">
      <t>ニンテイ</t>
    </rPh>
    <rPh sb="5" eb="6">
      <t>エン</t>
    </rPh>
    <rPh sb="9" eb="10">
      <t>キ</t>
    </rPh>
    <rPh sb="10" eb="12">
      <t>ガクエン</t>
    </rPh>
    <phoneticPr fontId="15"/>
  </si>
  <si>
    <t>千葉市美浜区高洲１－１－２０</t>
    <rPh sb="0" eb="3">
      <t>チバシ</t>
    </rPh>
    <phoneticPr fontId="1"/>
  </si>
  <si>
    <t>千葉市美浜区高洲１－１－２０</t>
  </si>
  <si>
    <t>認定こども園　千葉明徳短期大学附属幼稚園</t>
    <rPh sb="7" eb="9">
      <t>チバ</t>
    </rPh>
    <rPh sb="9" eb="11">
      <t>メイトク</t>
    </rPh>
    <rPh sb="11" eb="13">
      <t>タンキ</t>
    </rPh>
    <rPh sb="13" eb="15">
      <t>ダイガク</t>
    </rPh>
    <rPh sb="15" eb="17">
      <t>フゾク</t>
    </rPh>
    <rPh sb="17" eb="20">
      <t>ヨウチエン</t>
    </rPh>
    <phoneticPr fontId="11"/>
  </si>
  <si>
    <t>認定こども園　登戸幼稚園</t>
    <rPh sb="7" eb="9">
      <t>ノブト</t>
    </rPh>
    <rPh sb="9" eb="12">
      <t>ヨウチエン</t>
    </rPh>
    <phoneticPr fontId="11"/>
  </si>
  <si>
    <t>認定こども園　さつきが丘幼稚園</t>
    <rPh sb="11" eb="12">
      <t>オカ</t>
    </rPh>
    <rPh sb="12" eb="15">
      <t>ヨウチエン</t>
    </rPh>
    <phoneticPr fontId="11"/>
  </si>
  <si>
    <t>認定こども園　まこと第三幼稚園</t>
    <rPh sb="10" eb="11">
      <t>ダイ</t>
    </rPh>
    <rPh sb="11" eb="12">
      <t>サン</t>
    </rPh>
    <rPh sb="12" eb="15">
      <t>ヨウチエン</t>
    </rPh>
    <phoneticPr fontId="11"/>
  </si>
  <si>
    <t>千葉県八千代市八千代台東2-5-2</t>
    <rPh sb="0" eb="3">
      <t>チバケン</t>
    </rPh>
    <phoneticPr fontId="1"/>
  </si>
  <si>
    <t>千葉県八千代市八千代台東2-5-2</t>
  </si>
  <si>
    <t>認定こども園　稲毛すみれ幼稚園</t>
    <rPh sb="7" eb="9">
      <t>イナゲ</t>
    </rPh>
    <rPh sb="12" eb="15">
      <t>ヨウチエン</t>
    </rPh>
    <phoneticPr fontId="11"/>
  </si>
  <si>
    <t>みのり認定こども園</t>
  </si>
  <si>
    <t>QLX45547</t>
  </si>
  <si>
    <t>QLX45547</t>
    <phoneticPr fontId="1"/>
  </si>
  <si>
    <t>（学）幸正学園</t>
    <phoneticPr fontId="1"/>
  </si>
  <si>
    <t>千葉県千葉市若葉区都賀５丁目２０－２６</t>
  </si>
  <si>
    <t>岩舘正雄</t>
  </si>
  <si>
    <t>KVH27015</t>
  </si>
  <si>
    <t>千葉県千葉市美浜区幸町２丁目１２－８</t>
  </si>
  <si>
    <t>幼保連携型認定こども園　若梅認定こども園</t>
    <phoneticPr fontId="1"/>
  </si>
  <si>
    <t>EWC62326</t>
  </si>
  <si>
    <t>千葉県千葉市美浜区高洲４丁目５－９</t>
  </si>
  <si>
    <t>認定こども園　梅乃園幼稚園</t>
  </si>
  <si>
    <t>FBD94893</t>
  </si>
  <si>
    <t>千葉県千葉市中央区矢作町９３９－６</t>
  </si>
  <si>
    <t>幼保連携型認定こども園　ChaCha Children Makuhari</t>
  </si>
  <si>
    <t>ZBQ23069</t>
  </si>
  <si>
    <t>（福）ChaCha Children ＆ Co.</t>
  </si>
  <si>
    <t>東京都新宿区新宿5丁目1番1　202号</t>
    <phoneticPr fontId="1"/>
  </si>
  <si>
    <t>東京都新宿区新宿5丁目1番1　202号</t>
  </si>
  <si>
    <t>幼保連携型認定こども園　さざれ幼稚園</t>
  </si>
  <si>
    <t>GRV11412</t>
  </si>
  <si>
    <t>さざれ幼稚園</t>
    <rPh sb="3" eb="6">
      <t>ヨウチエン</t>
    </rPh>
    <phoneticPr fontId="1"/>
  </si>
  <si>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</si>
  <si>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</si>
  <si>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</si>
  <si>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</si>
  <si>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</si>
  <si>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</si>
  <si>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</si>
  <si>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</si>
  <si>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</si>
  <si>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</si>
  <si>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</si>
  <si>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</si>
  <si>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</si>
  <si>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</si>
  <si>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</si>
  <si>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</si>
  <si>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</si>
  <si>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</si>
  <si>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</si>
  <si>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</si>
  <si>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</si>
  <si>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</si>
  <si>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</si>
  <si>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（学）笠川学園</t>
  </si>
  <si>
    <t>千葉県千葉市稲毛区園生町９５６－６</t>
  </si>
  <si>
    <t>羔幼稚園</t>
    <rPh sb="0" eb="1">
      <t>コヒツジ</t>
    </rPh>
    <rPh sb="1" eb="4">
      <t>ヨウチエン</t>
    </rPh>
    <phoneticPr fontId="5"/>
  </si>
  <si>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5"/>
  </si>
  <si>
    <t>（学）千葉花園学園</t>
  </si>
  <si>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5"/>
  </si>
  <si>
    <t>愛隣幼稚園</t>
    <rPh sb="0" eb="2">
      <t>アイリン</t>
    </rPh>
    <rPh sb="2" eb="5">
      <t>ヨウチエン</t>
    </rPh>
    <phoneticPr fontId="4"/>
  </si>
  <si>
    <t>VHL96179</t>
  </si>
  <si>
    <t>（学）愛隣学園</t>
  </si>
  <si>
    <t>千葉市稲毛区轟町５丁目２番１２号</t>
  </si>
  <si>
    <t>木下　勝世</t>
  </si>
  <si>
    <t>暁幼稚園</t>
    <rPh sb="0" eb="1">
      <t>アカツキ</t>
    </rPh>
    <rPh sb="1" eb="4">
      <t>ヨウチエン</t>
    </rPh>
    <phoneticPr fontId="3"/>
  </si>
  <si>
    <t>MTF89139</t>
  </si>
  <si>
    <t>（学）慶泉学園</t>
    <rPh sb="1" eb="2">
      <t>ガク</t>
    </rPh>
    <rPh sb="3" eb="4">
      <t>ケイ</t>
    </rPh>
    <rPh sb="4" eb="5">
      <t>イズミ</t>
    </rPh>
    <rPh sb="5" eb="7">
      <t>ガクエン</t>
    </rPh>
    <phoneticPr fontId="125"/>
  </si>
  <si>
    <t>千葉県千葉市花見川区西小中台２番１号</t>
  </si>
  <si>
    <t>清水貴也</t>
  </si>
  <si>
    <t>若松台幼稚園</t>
    <rPh sb="0" eb="3">
      <t>ワカマツダイ</t>
    </rPh>
    <rPh sb="3" eb="6">
      <t>ヨウチエン</t>
    </rPh>
    <phoneticPr fontId="5"/>
  </si>
  <si>
    <t>SUM99752</t>
  </si>
  <si>
    <t>（学）千葉学研</t>
    <rPh sb="1" eb="2">
      <t>ガク</t>
    </rPh>
    <rPh sb="3" eb="5">
      <t>チバ</t>
    </rPh>
    <rPh sb="5" eb="7">
      <t>ガッケン</t>
    </rPh>
    <phoneticPr fontId="125"/>
  </si>
  <si>
    <t>千葉県千葉市若葉区若松町401</t>
    <rPh sb="0" eb="12">
      <t>264-0021</t>
    </rPh>
    <phoneticPr fontId="125"/>
  </si>
  <si>
    <t>理事長</t>
    <rPh sb="0" eb="3">
      <t>リジチョウ</t>
    </rPh>
    <phoneticPr fontId="42"/>
  </si>
  <si>
    <t>田中信行</t>
    <rPh sb="0" eb="2">
      <t>タナカ</t>
    </rPh>
    <rPh sb="2" eb="4">
      <t>ノブユキ</t>
    </rPh>
    <phoneticPr fontId="125"/>
  </si>
  <si>
    <t>千葉県千葉市若葉区若松町401</t>
  </si>
  <si>
    <t>田中信行</t>
  </si>
  <si>
    <t>めぐみ幼稚園</t>
    <rPh sb="3" eb="6">
      <t>ヨウチエン</t>
    </rPh>
    <phoneticPr fontId="3"/>
  </si>
  <si>
    <t>ENB14004</t>
  </si>
  <si>
    <t>（学）杉森学園</t>
    <rPh sb="1" eb="2">
      <t>ガク</t>
    </rPh>
    <rPh sb="3" eb="5">
      <t>スギモリ</t>
    </rPh>
    <rPh sb="5" eb="7">
      <t>ガクエン</t>
    </rPh>
    <phoneticPr fontId="125"/>
  </si>
  <si>
    <t>千葉県千葉市美浜区高浜３丁目２－１</t>
  </si>
  <si>
    <t>杉森信幸</t>
  </si>
  <si>
    <t>青葉の森保育館</t>
    <rPh sb="0" eb="2">
      <t>アオバ</t>
    </rPh>
    <rPh sb="3" eb="4">
      <t>モリ</t>
    </rPh>
    <rPh sb="4" eb="6">
      <t>ホイク</t>
    </rPh>
    <rPh sb="6" eb="7">
      <t>カン</t>
    </rPh>
    <phoneticPr fontId="10"/>
  </si>
  <si>
    <t>キッズルームチャコ稲毛園</t>
    <rPh sb="9" eb="11">
      <t>イナゲ</t>
    </rPh>
    <rPh sb="11" eb="12">
      <t>エン</t>
    </rPh>
    <phoneticPr fontId="10"/>
  </si>
  <si>
    <t>キートスチャイルドケア みつわ台</t>
    <rPh sb="15" eb="16">
      <t>ダイ</t>
    </rPh>
    <phoneticPr fontId="13"/>
  </si>
  <si>
    <t>森のおうち　コッコロ</t>
    <rPh sb="0" eb="1">
      <t>モリ</t>
    </rPh>
    <phoneticPr fontId="10"/>
  </si>
  <si>
    <t>Kid's Patio まくはり園</t>
    <rPh sb="16" eb="17">
      <t>エン</t>
    </rPh>
    <phoneticPr fontId="14"/>
  </si>
  <si>
    <t>伊藤　　貴紀</t>
    <rPh sb="0" eb="2">
      <t>イトウ</t>
    </rPh>
    <rPh sb="4" eb="5">
      <t>キ</t>
    </rPh>
    <phoneticPr fontId="1"/>
  </si>
  <si>
    <t>伊藤　　貴紀</t>
  </si>
  <si>
    <t>星のおうち千葉中央</t>
    <rPh sb="0" eb="1">
      <t>ホシ</t>
    </rPh>
    <rPh sb="5" eb="7">
      <t>チバ</t>
    </rPh>
    <rPh sb="7" eb="9">
      <t>チュウオウ</t>
    </rPh>
    <phoneticPr fontId="15"/>
  </si>
  <si>
    <t>（株）城南ナーサリー</t>
  </si>
  <si>
    <t>星のおうち幕張</t>
    <rPh sb="5" eb="7">
      <t>マクハリ</t>
    </rPh>
    <phoneticPr fontId="17"/>
  </si>
  <si>
    <t>アストロミニキャンプ小仲台</t>
    <rPh sb="10" eb="11">
      <t>コ</t>
    </rPh>
    <rPh sb="11" eb="12">
      <t>ナカ</t>
    </rPh>
    <rPh sb="12" eb="13">
      <t>ダイ</t>
    </rPh>
    <phoneticPr fontId="15"/>
  </si>
  <si>
    <t>ニチイキッズ千葉中央第一</t>
    <rPh sb="6" eb="8">
      <t>チバ</t>
    </rPh>
    <rPh sb="8" eb="10">
      <t>チュウオウ</t>
    </rPh>
    <rPh sb="10" eb="12">
      <t>ダイイチ</t>
    </rPh>
    <phoneticPr fontId="8"/>
  </si>
  <si>
    <t>西千葉たんぽぽ保育室</t>
    <rPh sb="0" eb="3">
      <t>ニシチバ</t>
    </rPh>
    <rPh sb="7" eb="10">
      <t>ホイクシツ</t>
    </rPh>
    <phoneticPr fontId="16"/>
  </si>
  <si>
    <t>キッズスペース・ウィーピー幕張本郷</t>
    <rPh sb="13" eb="15">
      <t>マクハリ</t>
    </rPh>
    <rPh sb="15" eb="17">
      <t>ホンゴウ</t>
    </rPh>
    <phoneticPr fontId="16"/>
  </si>
  <si>
    <t>ハニーキッズ草野園</t>
    <rPh sb="6" eb="8">
      <t>クサノ</t>
    </rPh>
    <rPh sb="8" eb="9">
      <t>エン</t>
    </rPh>
    <phoneticPr fontId="13"/>
  </si>
  <si>
    <t>キートスチャイルドケア新千葉</t>
    <rPh sb="11" eb="14">
      <t>シンチバ</t>
    </rPh>
    <phoneticPr fontId="16"/>
  </si>
  <si>
    <t>稲毛ふわり保育室</t>
    <rPh sb="0" eb="2">
      <t>イナゲ</t>
    </rPh>
    <rPh sb="5" eb="8">
      <t>ホイクシツ</t>
    </rPh>
    <phoneticPr fontId="16"/>
  </si>
  <si>
    <t>星のおうち幕張北</t>
    <rPh sb="7" eb="8">
      <t>キタ</t>
    </rPh>
    <phoneticPr fontId="17"/>
  </si>
  <si>
    <t>千葉医療センターつばき保育園</t>
    <rPh sb="0" eb="2">
      <t>チバ</t>
    </rPh>
    <rPh sb="2" eb="4">
      <t>イリョウ</t>
    </rPh>
    <rPh sb="11" eb="14">
      <t>ホイクエン</t>
    </rPh>
    <phoneticPr fontId="11"/>
  </si>
  <si>
    <t>独立行政法人　国立病院機構　千葉医療センター</t>
  </si>
  <si>
    <t>古川　勝規</t>
  </si>
  <si>
    <t>園生幼稚園附属園生保育園</t>
    <rPh sb="0" eb="1">
      <t>エン</t>
    </rPh>
    <rPh sb="1" eb="2">
      <t>セイ</t>
    </rPh>
    <rPh sb="2" eb="5">
      <t>ヨウチエン</t>
    </rPh>
    <rPh sb="5" eb="7">
      <t>フゾク</t>
    </rPh>
    <rPh sb="7" eb="8">
      <t>エン</t>
    </rPh>
    <rPh sb="8" eb="9">
      <t>セイ</t>
    </rPh>
    <rPh sb="9" eb="12">
      <t>ホイクエン</t>
    </rPh>
    <phoneticPr fontId="11"/>
  </si>
  <si>
    <t>ひまわり保育室</t>
    <rPh sb="4" eb="6">
      <t>ホイク</t>
    </rPh>
    <rPh sb="6" eb="7">
      <t>シツ</t>
    </rPh>
    <phoneticPr fontId="11"/>
  </si>
  <si>
    <t>（株）あすみが丘グリーンヒルズ</t>
  </si>
  <si>
    <t>みどりの森めばえ保育園</t>
    <rPh sb="4" eb="5">
      <t>モリ</t>
    </rPh>
    <rPh sb="8" eb="11">
      <t>ホイクエン</t>
    </rPh>
    <phoneticPr fontId="12"/>
  </si>
  <si>
    <t>（福）友和会</t>
  </si>
  <si>
    <t>（福）ささえ愛</t>
  </si>
  <si>
    <t>イオンゆめみらい保育園　幕張新都心</t>
    <phoneticPr fontId="12"/>
  </si>
  <si>
    <t>イオンモール（株）</t>
  </si>
  <si>
    <t>（学）小林学園</t>
  </si>
  <si>
    <t>（株）ヴィオレッタ</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</si>
  <si>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126"/>
  </si>
  <si>
    <t>代表取締役</t>
    <rPh sb="0" eb="2">
      <t>ダイヒョウ</t>
    </rPh>
    <rPh sb="2" eb="5">
      <t>トリシマリヤク</t>
    </rPh>
    <phoneticPr fontId="1"/>
  </si>
  <si>
    <t>井上　大輔</t>
    <rPh sb="0" eb="2">
      <t>イノウエ</t>
    </rPh>
    <rPh sb="3" eb="5">
      <t>ダイスケ</t>
    </rPh>
    <phoneticPr fontId="1"/>
  </si>
  <si>
    <t>前地　美紀</t>
    <phoneticPr fontId="1"/>
  </si>
  <si>
    <t>千葉メディカルセンター事業所内保育園</t>
    <phoneticPr fontId="4"/>
  </si>
  <si>
    <t>（医）誠馨会</t>
  </si>
  <si>
    <t>事業所内保育所ぱすてる</t>
    <rPh sb="0" eb="7">
      <t>ジギョウショナイホイクショ</t>
    </rPh>
    <phoneticPr fontId="1"/>
  </si>
  <si>
    <t>HPB90684</t>
  </si>
  <si>
    <t>（福）煌徳会</t>
    <rPh sb="1" eb="2">
      <t>フク</t>
    </rPh>
    <rPh sb="3" eb="4">
      <t>キラ</t>
    </rPh>
    <rPh sb="4" eb="5">
      <t>トク</t>
    </rPh>
    <rPh sb="5" eb="6">
      <t>カイ</t>
    </rPh>
    <phoneticPr fontId="131"/>
  </si>
  <si>
    <t>千葉県千葉市花見川区大日町１４９２－２</t>
  </si>
  <si>
    <t>般若　秀雅</t>
  </si>
  <si>
    <t>学校法人宇野学園みなみちゃんタック</t>
    <rPh sb="0" eb="8">
      <t>ガッコウホウジンウノガクエン</t>
    </rPh>
    <phoneticPr fontId="1"/>
  </si>
  <si>
    <t>DBQ24391</t>
  </si>
  <si>
    <t>（学）宇野学園</t>
    <rPh sb="1" eb="2">
      <t>ガク</t>
    </rPh>
    <rPh sb="3" eb="7">
      <t>ウノガクエン</t>
    </rPh>
    <phoneticPr fontId="131"/>
  </si>
  <si>
    <t>まきの木えん</t>
    <rPh sb="3" eb="4">
      <t>キ</t>
    </rPh>
    <phoneticPr fontId="4"/>
  </si>
  <si>
    <t>（同）双葉</t>
  </si>
  <si>
    <t>千葉市若葉区みつわ台５－１－３６</t>
  </si>
  <si>
    <t>代表社員　</t>
    <phoneticPr fontId="1"/>
  </si>
  <si>
    <t>宮下　美穂</t>
    <phoneticPr fontId="1"/>
  </si>
  <si>
    <t>代表取締役</t>
    <phoneticPr fontId="1"/>
  </si>
  <si>
    <t>兵頭　勉</t>
    <phoneticPr fontId="1"/>
  </si>
  <si>
    <t>保育ハウス　ひよこ</t>
    <rPh sb="0" eb="2">
      <t>ホイク</t>
    </rPh>
    <phoneticPr fontId="6"/>
  </si>
  <si>
    <t>代表社員</t>
    <phoneticPr fontId="1"/>
  </si>
  <si>
    <t>清水　佳恵</t>
    <phoneticPr fontId="1"/>
  </si>
  <si>
    <t>千葉市若葉区千城台東３－２３－３</t>
  </si>
  <si>
    <t>篠﨑　由美子</t>
  </si>
  <si>
    <t>AIAI NURSERY 園生</t>
    <rPh sb="13" eb="15">
      <t>ソンノウ</t>
    </rPh>
    <phoneticPr fontId="1"/>
  </si>
  <si>
    <t>AMF55601</t>
  </si>
  <si>
    <t>AIAI NURSERY 小仲台</t>
    <rPh sb="13" eb="14">
      <t>ショウ</t>
    </rPh>
    <rPh sb="14" eb="16">
      <t>ナカダイ</t>
    </rPh>
    <phoneticPr fontId="22"/>
  </si>
  <si>
    <t>JZK97887</t>
  </si>
  <si>
    <t>AIAI NURSERY 稲毛海岸</t>
    <rPh sb="13" eb="15">
      <t>イナゲ</t>
    </rPh>
    <rPh sb="15" eb="17">
      <t>カイガン</t>
    </rPh>
    <phoneticPr fontId="1"/>
  </si>
  <si>
    <t>UPB11909</t>
  </si>
  <si>
    <t>HQD61238</t>
  </si>
  <si>
    <t>キッズブレア（株）</t>
    <rPh sb="7" eb="8">
      <t>カブ</t>
    </rPh>
    <phoneticPr fontId="7"/>
  </si>
  <si>
    <t>東京都目黒区東山1-7-8</t>
  </si>
  <si>
    <t>大澤　裕介</t>
  </si>
  <si>
    <t>MXI30033</t>
  </si>
  <si>
    <t>UVU43881</t>
  </si>
  <si>
    <r>
      <t>※①となるのは、</t>
    </r>
    <r>
      <rPr>
        <b/>
        <sz val="12"/>
        <color rgb="FFFF0000"/>
        <rFont val="ＭＳ Ｐゴシック"/>
        <family val="3"/>
        <charset val="128"/>
        <scheme val="minor"/>
      </rPr>
      <t>年間を通じて</t>
    </r>
    <r>
      <rPr>
        <sz val="12"/>
        <color theme="1"/>
        <rFont val="ＭＳ Ｐゴシック"/>
        <family val="3"/>
        <charset val="128"/>
        <scheme val="minor"/>
      </rPr>
      <t>、</t>
    </r>
    <r>
      <rPr>
        <b/>
        <sz val="12"/>
        <color rgb="FFFF0000"/>
        <rFont val="ＭＳ Ｐゴシック"/>
        <family val="3"/>
        <charset val="128"/>
        <scheme val="minor"/>
      </rPr>
      <t>対象者全員</t>
    </r>
    <r>
      <rPr>
        <sz val="12"/>
        <color theme="1"/>
        <rFont val="ＭＳ Ｐゴシック"/>
        <family val="3"/>
        <charset val="128"/>
        <scheme val="minor"/>
      </rPr>
      <t>に</t>
    </r>
    <r>
      <rPr>
        <b/>
        <sz val="12"/>
        <color rgb="FFFF0000"/>
        <rFont val="ＭＳ Ｐゴシック"/>
        <family val="3"/>
        <charset val="128"/>
        <scheme val="minor"/>
      </rPr>
      <t>一律</t>
    </r>
    <r>
      <rPr>
        <sz val="12"/>
        <color theme="1"/>
        <rFont val="ＭＳ Ｐゴシック"/>
        <family val="3"/>
        <charset val="128"/>
        <scheme val="minor"/>
      </rPr>
      <t>の額を支給する場合です（全員に毎月36,000円など）。それ以外は②になります。</t>
    </r>
    <rPh sb="8" eb="10">
      <t>ネンカン</t>
    </rPh>
    <rPh sb="11" eb="12">
      <t>ツウ</t>
    </rPh>
    <rPh sb="15" eb="17">
      <t>タイショウ</t>
    </rPh>
    <rPh sb="17" eb="18">
      <t>シャ</t>
    </rPh>
    <rPh sb="18" eb="20">
      <t>ゼンイン</t>
    </rPh>
    <rPh sb="21" eb="23">
      <t>イチリツ</t>
    </rPh>
    <rPh sb="24" eb="25">
      <t>ガク</t>
    </rPh>
    <rPh sb="26" eb="28">
      <t>シキュウ</t>
    </rPh>
    <rPh sb="30" eb="32">
      <t>バアイ</t>
    </rPh>
    <rPh sb="35" eb="37">
      <t>ゼンイン</t>
    </rPh>
    <rPh sb="38" eb="40">
      <t>マイツキ</t>
    </rPh>
    <rPh sb="46" eb="47">
      <t>エン</t>
    </rPh>
    <rPh sb="53" eb="55">
      <t>イガイ</t>
    </rPh>
    <phoneticPr fontId="1"/>
  </si>
  <si>
    <t>　 園のデータを入れてください。固有番号とは、過去に幼保運営課から各園に配布している</t>
    <rPh sb="2" eb="3">
      <t>エン</t>
    </rPh>
    <rPh sb="8" eb="9">
      <t>イ</t>
    </rPh>
    <rPh sb="16" eb="18">
      <t>コユウ</t>
    </rPh>
    <rPh sb="18" eb="20">
      <t>バンゴウ</t>
    </rPh>
    <rPh sb="23" eb="25">
      <t>カコ</t>
    </rPh>
    <rPh sb="26" eb="27">
      <t>ヨウ</t>
    </rPh>
    <rPh sb="27" eb="28">
      <t>ホ</t>
    </rPh>
    <rPh sb="28" eb="30">
      <t>ウンエイ</t>
    </rPh>
    <rPh sb="30" eb="31">
      <t>カ</t>
    </rPh>
    <rPh sb="33" eb="35">
      <t>カクエン</t>
    </rPh>
    <rPh sb="36" eb="38">
      <t>ハイフ</t>
    </rPh>
    <phoneticPr fontId="1"/>
  </si>
  <si>
    <t>●「①基本情報【名簿入力前に必須入力】」シート</t>
    <phoneticPr fontId="1"/>
  </si>
  <si>
    <t>●「②記載例」シート</t>
    <rPh sb="3" eb="6">
      <t>キサイレイ</t>
    </rPh>
    <phoneticPr fontId="1"/>
  </si>
  <si>
    <t>　　名簿記載例です。特に注意書きの部分をご確認願います。</t>
    <rPh sb="2" eb="4">
      <t>メイボ</t>
    </rPh>
    <rPh sb="4" eb="6">
      <t>キサイ</t>
    </rPh>
    <rPh sb="6" eb="7">
      <t>レイ</t>
    </rPh>
    <rPh sb="10" eb="11">
      <t>トク</t>
    </rPh>
    <rPh sb="12" eb="15">
      <t>チュウイガ</t>
    </rPh>
    <rPh sb="17" eb="19">
      <t>ブブン</t>
    </rPh>
    <rPh sb="21" eb="24">
      <t>カクニンネガ</t>
    </rPh>
    <phoneticPr fontId="1"/>
  </si>
  <si>
    <t>●「③職員名簿【中間実績】」シート</t>
    <phoneticPr fontId="1"/>
  </si>
  <si>
    <t>　　園の在職名簿です。中間実績の場合は【中間実績】のシートに10月31日時点の在籍状況を</t>
    <rPh sb="2" eb="3">
      <t>エン</t>
    </rPh>
    <rPh sb="4" eb="6">
      <t>ザイショク</t>
    </rPh>
    <rPh sb="6" eb="8">
      <t>メイボ</t>
    </rPh>
    <rPh sb="11" eb="13">
      <t>チュウカン</t>
    </rPh>
    <rPh sb="13" eb="15">
      <t>ジッセキ</t>
    </rPh>
    <rPh sb="16" eb="18">
      <t>バアイ</t>
    </rPh>
    <rPh sb="20" eb="22">
      <t>チュウカン</t>
    </rPh>
    <rPh sb="22" eb="24">
      <t>ジッセキ</t>
    </rPh>
    <rPh sb="32" eb="33">
      <t>ガツ</t>
    </rPh>
    <rPh sb="35" eb="36">
      <t>ニチ</t>
    </rPh>
    <rPh sb="36" eb="38">
      <t>ジテン</t>
    </rPh>
    <rPh sb="39" eb="41">
      <t>ザイセキ</t>
    </rPh>
    <rPh sb="41" eb="43">
      <t>ジョウキョウ</t>
    </rPh>
    <phoneticPr fontId="1"/>
  </si>
  <si>
    <t>●「④-1【一律】金額確認シート」、「④-2【変動】金額確認用シート」</t>
    <phoneticPr fontId="1"/>
  </si>
  <si>
    <t>　　補助額の算出内訳書と手当額の内訳シートです。</t>
    <rPh sb="2" eb="4">
      <t>ホジョ</t>
    </rPh>
    <rPh sb="4" eb="5">
      <t>ガク</t>
    </rPh>
    <rPh sb="6" eb="8">
      <t>サンシュツ</t>
    </rPh>
    <rPh sb="8" eb="11">
      <t>ウチワケショ</t>
    </rPh>
    <rPh sb="12" eb="15">
      <t>テアテガク</t>
    </rPh>
    <rPh sb="16" eb="18">
      <t>ウチワケ</t>
    </rPh>
    <phoneticPr fontId="1"/>
  </si>
  <si>
    <t>　　職員数は③の名簿を入力すると自動計算されます。</t>
    <phoneticPr fontId="4"/>
  </si>
  <si>
    <t xml:space="preserve">       ④-1は特段の作業不要です。</t>
    <rPh sb="11" eb="13">
      <t>トクダン</t>
    </rPh>
    <rPh sb="14" eb="16">
      <t>サギョウ</t>
    </rPh>
    <rPh sb="16" eb="18">
      <t>フヨウ</t>
    </rPh>
    <phoneticPr fontId="1"/>
  </si>
  <si>
    <t xml:space="preserve">       ④-2は、各職員の手当額を入力してください。</t>
    <rPh sb="12" eb="15">
      <t>カクショクイン</t>
    </rPh>
    <rPh sb="16" eb="18">
      <t>テアテ</t>
    </rPh>
    <rPh sb="18" eb="19">
      <t>ガク</t>
    </rPh>
    <rPh sb="20" eb="22">
      <t>ニュウリョク</t>
    </rPh>
    <phoneticPr fontId="1"/>
  </si>
  <si>
    <t>　　④-1は手当額が全員一律の場合、④-2は手当額が職員や月によって異なる場合に</t>
    <rPh sb="6" eb="9">
      <t>テアテガク</t>
    </rPh>
    <rPh sb="10" eb="12">
      <t>ゼンイン</t>
    </rPh>
    <rPh sb="12" eb="14">
      <t>イチリツ</t>
    </rPh>
    <rPh sb="15" eb="17">
      <t>バアイ</t>
    </rPh>
    <rPh sb="22" eb="25">
      <t>テアテガク</t>
    </rPh>
    <rPh sb="26" eb="28">
      <t>ショクイン</t>
    </rPh>
    <rPh sb="29" eb="30">
      <t>ツキ</t>
    </rPh>
    <rPh sb="34" eb="35">
      <t>コト</t>
    </rPh>
    <rPh sb="37" eb="39">
      <t>バアイ</t>
    </rPh>
    <phoneticPr fontId="4"/>
  </si>
  <si>
    <t>　　対応しています。</t>
    <phoneticPr fontId="4"/>
  </si>
  <si>
    <t xml:space="preserve">       ※対象者全員分必ず入力してください。</t>
    <phoneticPr fontId="1"/>
  </si>
  <si>
    <t>●「⑤算出内訳表(1)【自動】」シート、「⑥算出内訳表(2)【参考入力】」シート</t>
    <phoneticPr fontId="1"/>
  </si>
  <si>
    <t>　　補助額の算出内訳書です。</t>
    <rPh sb="2" eb="4">
      <t>ホジョ</t>
    </rPh>
    <rPh sb="4" eb="5">
      <t>ガク</t>
    </rPh>
    <rPh sb="6" eb="8">
      <t>サンシュツ</t>
    </rPh>
    <rPh sb="8" eb="11">
      <t>ウチワケショ</t>
    </rPh>
    <phoneticPr fontId="1"/>
  </si>
  <si>
    <t>　　⑤は特段の作業不要です。⑥は、法定福利費相当額を含んだ額を計算するシートであり、</t>
    <rPh sb="4" eb="6">
      <t>トクダン</t>
    </rPh>
    <rPh sb="7" eb="9">
      <t>サギョウ</t>
    </rPh>
    <rPh sb="9" eb="11">
      <t>フヨウ</t>
    </rPh>
    <rPh sb="17" eb="25">
      <t>ホウテイフクリヒソウトウガク</t>
    </rPh>
    <rPh sb="26" eb="27">
      <t>フク</t>
    </rPh>
    <rPh sb="29" eb="30">
      <t>ガク</t>
    </rPh>
    <rPh sb="31" eb="33">
      <t>ケイサン</t>
    </rPh>
    <phoneticPr fontId="1"/>
  </si>
  <si>
    <t>　　こちらも特段の作業不要ですが、実際の補助額を知りたい場合などにご活用ください。</t>
    <rPh sb="6" eb="8">
      <t>トクダン</t>
    </rPh>
    <rPh sb="9" eb="11">
      <t>サギョウ</t>
    </rPh>
    <rPh sb="11" eb="13">
      <t>フヨウ</t>
    </rPh>
    <rPh sb="17" eb="19">
      <t>ジッサイ</t>
    </rPh>
    <rPh sb="20" eb="22">
      <t>ホジョ</t>
    </rPh>
    <rPh sb="22" eb="23">
      <t>ガク</t>
    </rPh>
    <rPh sb="24" eb="25">
      <t>シ</t>
    </rPh>
    <rPh sb="28" eb="30">
      <t>バアイ</t>
    </rPh>
    <rPh sb="34" eb="36">
      <t>カツヨウ</t>
    </rPh>
    <phoneticPr fontId="1"/>
  </si>
  <si>
    <t>　　提出締切：令和７年１２月１２日(金)</t>
    <rPh sb="2" eb="4">
      <t>テイシュツ</t>
    </rPh>
    <rPh sb="4" eb="6">
      <t>シメキリ</t>
    </rPh>
    <rPh sb="7" eb="9">
      <t>レイワ</t>
    </rPh>
    <rPh sb="10" eb="11">
      <t>ネン</t>
    </rPh>
    <rPh sb="13" eb="14">
      <t>ガツ</t>
    </rPh>
    <rPh sb="16" eb="17">
      <t>ニチ</t>
    </rPh>
    <rPh sb="17" eb="20">
      <t>キン</t>
    </rPh>
    <phoneticPr fontId="1"/>
  </si>
  <si>
    <t>担当者：中田</t>
    <rPh sb="0" eb="3">
      <t>タントウシャ</t>
    </rPh>
    <rPh sb="4" eb="6">
      <t>ナカダ</t>
    </rPh>
    <phoneticPr fontId="1"/>
  </si>
  <si>
    <t>中央区</t>
    <rPh sb="0" eb="3">
      <t>チュウオウク</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</si>
  <si>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</si>
  <si>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</si>
  <si>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</si>
  <si>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</si>
  <si>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</si>
  <si>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（リスト用）</t>
    <rPh sb="4" eb="5">
      <t>ヨウ</t>
    </rPh>
    <phoneticPr fontId="1"/>
  </si>
  <si>
    <t>（1）令和７年度職員在籍名簿</t>
    <rPh sb="3" eb="5">
      <t>レイワ</t>
    </rPh>
    <rPh sb="6" eb="8">
      <t>ネンド</t>
    </rPh>
    <rPh sb="7" eb="8">
      <t>ド</t>
    </rPh>
    <rPh sb="8" eb="10">
      <t>ショクイン</t>
    </rPh>
    <rPh sb="10" eb="12">
      <t>ザイセキ</t>
    </rPh>
    <rPh sb="12" eb="14">
      <t>メイボ</t>
    </rPh>
    <phoneticPr fontId="1"/>
  </si>
  <si>
    <t>基準額
E=A×40,000</t>
    <rPh sb="0" eb="2">
      <t>キジュン</t>
    </rPh>
    <rPh sb="2" eb="3">
      <t>ガク</t>
    </rPh>
    <phoneticPr fontId="1"/>
  </si>
  <si>
    <r>
      <rPr>
        <sz val="11"/>
        <color theme="0"/>
        <rFont val="ＭＳ Ｐゴシック"/>
        <family val="3"/>
        <charset val="128"/>
      </rPr>
      <t>認定こども園　小ばと幼稚園</t>
    </r>
    <rPh sb="0" eb="2">
      <t>ニンテイ</t>
    </rPh>
    <rPh sb="5" eb="6">
      <t>エン</t>
    </rPh>
    <rPh sb="7" eb="8">
      <t>コ</t>
    </rPh>
    <rPh sb="10" eb="13">
      <t>ヨウチエン</t>
    </rPh>
    <phoneticPr fontId="10"/>
  </si>
  <si>
    <r>
      <rPr>
        <sz val="11"/>
        <color theme="0"/>
        <rFont val="ＭＳ Ｐゴシック"/>
        <family val="3"/>
        <charset val="128"/>
      </rPr>
      <t>認定こども園　白梅幼稚園</t>
    </r>
    <rPh sb="0" eb="2">
      <t>ニンテイ</t>
    </rPh>
    <rPh sb="5" eb="6">
      <t>エン</t>
    </rPh>
    <rPh sb="7" eb="9">
      <t>シラウメ</t>
    </rPh>
    <rPh sb="9" eb="12">
      <t>ヨウチエン</t>
    </rPh>
    <phoneticPr fontId="17"/>
  </si>
  <si>
    <r>
      <rPr>
        <sz val="11"/>
        <color theme="0"/>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</si>
</sst>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月&quot;"/>
    <numFmt numFmtId="177" formatCode="[$-411]ge\.m\.d;@"/>
    <numFmt numFmtId="178" formatCode="#,###&quot;円&quot;_ "/>
    <numFmt numFmtId="179" formatCode="&quot;(&quot;@&quot;)&quot;"/>
    <numFmt numFmtId="180" formatCode="#,##0_ "/>
    <numFmt numFmtId="181" formatCode="#,##0&quot;円&quot;"/>
    <numFmt numFmtId="182" formatCode="#,##0&quot;人&quot;"/>
    <numFmt numFmtId="183" formatCode="0.0%"/>
    <numFmt numFmtId="184" formatCode="_(* #,##0_);_(* \(#,##0\);_(* &quot;-&quot;_);_(@_)"/>
    <numFmt numFmtId="185" formatCode="#,###&quot;か月&quot;"/>
    <numFmt numFmtId="186" formatCode="0_ "/>
    <numFmt numFmtId="187" formatCode="[$-411]ggge&quot;年&quot;m&quot;月&quot;d&quot;日&quot;;@"/>
    <numFmt numFmtId="188" formatCode="#&quot;月&quot;"/>
  </numFmts>
  <fonts count="1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0"/>
      <color indexed="10"/>
      <name val="ＭＳ Ｐゴシック"/>
      <family val="3"/>
      <charset val="128"/>
    </font>
    <font>
      <sz val="10"/>
      <color indexed="8"/>
      <name val="ＭＳ Ｐゴシック"/>
      <family val="3"/>
      <charset val="128"/>
    </font>
    <font>
      <sz val="11"/>
      <color indexed="8"/>
      <name val="ＭＳ Ｐゴシック"/>
      <family val="3"/>
      <charset val="128"/>
    </font>
    <font>
      <u/>
      <sz val="10"/>
      <name val="ＭＳ Ｐゴシック"/>
      <family val="3"/>
      <charset val="128"/>
    </font>
    <font>
      <sz val="10"/>
      <color rgb="FFFF0000"/>
      <name val="ＭＳ Ｐゴシック"/>
      <family val="3"/>
      <charset val="128"/>
    </font>
    <font>
      <sz val="11"/>
      <color rgb="FFFF0000"/>
      <name val="ＭＳ Ｐゴシック"/>
      <family val="2"/>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sz val="11"/>
      <color theme="1"/>
      <name val="ＭＳ Ｐゴシック"/>
      <family val="3"/>
      <charset val="128"/>
      <scheme val="minor"/>
    </font>
    <font>
      <b/>
      <sz val="16"/>
      <name val="ＭＳ Ｐゴシック"/>
      <family val="3"/>
      <charset val="128"/>
    </font>
    <font>
      <b/>
      <sz val="10"/>
      <name val="ＭＳ Ｐゴシック"/>
      <family val="3"/>
      <charset val="128"/>
    </font>
    <font>
      <sz val="14"/>
      <name val="ＭＳ Ｐ明朝"/>
      <family val="1"/>
      <charset val="128"/>
    </font>
    <font>
      <sz val="11"/>
      <name val="ＭＳ Ｐ明朝"/>
      <family val="1"/>
      <charset val="128"/>
    </font>
    <font>
      <u/>
      <sz val="11"/>
      <name val="ＭＳ Ｐ明朝"/>
      <family val="1"/>
      <charset val="128"/>
    </font>
    <font>
      <sz val="11"/>
      <color rgb="FFFF0000"/>
      <name val="ＭＳ Ｐ明朝"/>
      <family val="1"/>
      <charset val="128"/>
    </font>
    <font>
      <sz val="9"/>
      <color indexed="10"/>
      <name val="ＭＳ Ｐゴシック"/>
      <family val="3"/>
      <charset val="128"/>
    </font>
    <font>
      <sz val="10"/>
      <color theme="0"/>
      <name val="ＭＳ Ｐゴシック"/>
      <family val="3"/>
      <charset val="128"/>
    </font>
    <font>
      <sz val="22"/>
      <name val="HG丸ｺﾞｼｯｸM-PRO"/>
      <family val="3"/>
      <charset val="128"/>
    </font>
    <font>
      <sz val="14"/>
      <name val="HG丸ｺﾞｼｯｸM-PRO"/>
      <family val="3"/>
      <charset val="128"/>
    </font>
    <font>
      <sz val="14"/>
      <name val="HGP創英角ｺﾞｼｯｸUB"/>
      <family val="3"/>
      <charset val="128"/>
    </font>
    <font>
      <sz val="12"/>
      <name val="HG丸ｺﾞｼｯｸM-PRO"/>
      <family val="3"/>
      <charset val="128"/>
    </font>
    <font>
      <sz val="20"/>
      <name val="HG丸ｺﾞｼｯｸM-PRO"/>
      <family val="3"/>
      <charset val="128"/>
    </font>
    <font>
      <b/>
      <sz val="12"/>
      <color rgb="FFFF0000"/>
      <name val="HG丸ｺﾞｼｯｸM-PRO"/>
      <family val="3"/>
      <charset val="128"/>
    </font>
    <font>
      <u/>
      <sz val="11"/>
      <color theme="10"/>
      <name val="ＭＳ Ｐゴシック"/>
      <family val="2"/>
      <charset val="128"/>
      <scheme val="minor"/>
    </font>
    <font>
      <sz val="11"/>
      <name val="ＭＳ 明朝"/>
      <family val="1"/>
      <charset val="128"/>
    </font>
    <font>
      <sz val="18"/>
      <name val="ＭＳ 明朝"/>
      <family val="1"/>
      <charset val="128"/>
    </font>
    <font>
      <sz val="14"/>
      <name val="ＭＳ 明朝"/>
      <family val="1"/>
      <charset val="128"/>
    </font>
    <font>
      <b/>
      <sz val="12"/>
      <color theme="1"/>
      <name val="ＭＳ Ｐゴシック"/>
      <family val="3"/>
      <charset val="128"/>
      <scheme val="minor"/>
    </font>
    <font>
      <b/>
      <sz val="11"/>
      <color indexed="81"/>
      <name val="ＭＳ Ｐゴシック"/>
      <family val="3"/>
      <charset val="128"/>
    </font>
    <font>
      <sz val="16"/>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b/>
      <sz val="12"/>
      <color indexed="81"/>
      <name val="ＭＳ Ｐゴシック"/>
      <family val="3"/>
      <charset val="128"/>
    </font>
    <font>
      <sz val="11"/>
      <name val="明朝"/>
      <family val="1"/>
      <charset val="128"/>
    </font>
    <font>
      <sz val="12"/>
      <color theme="1"/>
      <name val="ＭＳ Ｐ明朝"/>
      <family val="1"/>
      <charset val="128"/>
    </font>
    <font>
      <b/>
      <sz val="18"/>
      <color theme="1"/>
      <name val="ＭＳ Ｐ明朝"/>
      <family val="1"/>
      <charset val="128"/>
    </font>
    <font>
      <sz val="18"/>
      <color theme="1"/>
      <name val="ＭＳ Ｐ明朝"/>
      <family val="1"/>
      <charset val="128"/>
    </font>
    <font>
      <sz val="6"/>
      <color theme="1"/>
      <name val="ＭＳ Ｐ明朝"/>
      <family val="1"/>
      <charset val="128"/>
    </font>
    <font>
      <sz val="6"/>
      <name val="ＭＳ 明朝"/>
      <family val="1"/>
      <charset val="128"/>
    </font>
    <font>
      <sz val="6"/>
      <color indexed="8"/>
      <name val="ＭＳ Ｐ明朝"/>
      <family val="1"/>
      <charset val="128"/>
    </font>
    <font>
      <i/>
      <sz val="12"/>
      <color theme="1"/>
      <name val="ＭＳ Ｐ明朝"/>
      <family val="1"/>
      <charset val="128"/>
    </font>
    <font>
      <sz val="10"/>
      <color indexed="8"/>
      <name val="ＭＳ Ｐ明朝"/>
      <family val="1"/>
      <charset val="128"/>
    </font>
    <font>
      <b/>
      <sz val="9"/>
      <color indexed="81"/>
      <name val="MS P ゴシック"/>
      <family val="3"/>
      <charset val="128"/>
    </font>
    <font>
      <sz val="10"/>
      <color theme="1"/>
      <name val="ＭＳ Ｐゴシック"/>
      <family val="2"/>
      <charset val="128"/>
      <scheme val="minor"/>
    </font>
    <font>
      <b/>
      <sz val="12"/>
      <name val="ＭＳ Ｐゴシック"/>
      <family val="3"/>
      <charset val="128"/>
    </font>
    <font>
      <sz val="12"/>
      <color rgb="FF0000FF"/>
      <name val="HG丸ｺﾞｼｯｸM-PRO"/>
      <family val="3"/>
      <charset val="128"/>
    </font>
    <font>
      <sz val="11"/>
      <color theme="0"/>
      <name val="ＭＳ Ｐゴシック"/>
      <family val="2"/>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1"/>
      <color theme="2" tint="-0.249977111117893"/>
      <name val="ＭＳ 明朝"/>
      <family val="1"/>
      <charset val="128"/>
    </font>
    <font>
      <sz val="12"/>
      <color theme="2" tint="-0.249977111117893"/>
      <name val="ＭＳ Ｐ明朝"/>
      <family val="1"/>
      <charset val="128"/>
    </font>
    <font>
      <sz val="10"/>
      <name val="ＭＳ 明朝"/>
      <family val="1"/>
      <charset val="128"/>
    </font>
    <font>
      <sz val="10"/>
      <color theme="0" tint="-0.34998626667073579"/>
      <name val="ＭＳ Ｐゴシック"/>
      <family val="3"/>
      <charset val="128"/>
    </font>
    <font>
      <b/>
      <sz val="24"/>
      <color rgb="FFFF0000"/>
      <name val="ＭＳ Ｐゴシック"/>
      <family val="3"/>
      <charset val="128"/>
    </font>
    <font>
      <sz val="20"/>
      <color theme="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b/>
      <sz val="12"/>
      <name val="ＭＳ Ｐゴシック"/>
      <family val="3"/>
      <charset val="128"/>
      <scheme val="minor"/>
    </font>
    <font>
      <sz val="14"/>
      <color theme="1"/>
      <name val="ＭＳ Ｐゴシック"/>
      <family val="2"/>
      <charset val="128"/>
      <scheme val="minor"/>
    </font>
    <font>
      <sz val="26"/>
      <color theme="1"/>
      <name val="ＭＳ Ｐゴシック"/>
      <family val="2"/>
      <charset val="128"/>
      <scheme val="minor"/>
    </font>
    <font>
      <sz val="22"/>
      <color rgb="FFFF0000"/>
      <name val="ＭＳ Ｐゴシック"/>
      <family val="2"/>
      <charset val="128"/>
      <scheme val="minor"/>
    </font>
    <font>
      <sz val="9"/>
      <color indexed="81"/>
      <name val="MS P ゴシック"/>
      <family val="3"/>
      <charset val="128"/>
    </font>
    <font>
      <b/>
      <u/>
      <sz val="14"/>
      <color theme="1"/>
      <name val="ＭＳ Ｐゴシック"/>
      <family val="3"/>
      <charset val="128"/>
      <scheme val="minor"/>
    </font>
    <font>
      <sz val="11"/>
      <color theme="0"/>
      <name val="ＭＳ Ｐゴシック"/>
      <family val="3"/>
      <charset val="128"/>
      <scheme val="minor"/>
    </font>
    <font>
      <b/>
      <sz val="28"/>
      <name val="ＭＳ Ｐゴシック"/>
      <family val="3"/>
      <charset val="128"/>
      <scheme val="minor"/>
    </font>
    <font>
      <b/>
      <sz val="11"/>
      <name val="ＭＳ Ｐゴシック"/>
      <family val="3"/>
      <charset val="128"/>
    </font>
    <font>
      <b/>
      <u/>
      <sz val="12"/>
      <name val="ＭＳ Ｐゴシック"/>
      <family val="3"/>
      <charset val="128"/>
      <scheme val="minor"/>
    </font>
    <font>
      <u/>
      <sz val="20"/>
      <name val="ＭＳ Ｐゴシック"/>
      <family val="3"/>
      <charset val="128"/>
      <scheme val="minor"/>
    </font>
    <font>
      <sz val="22"/>
      <color theme="1"/>
      <name val="ＭＳ Ｐゴシック"/>
      <family val="2"/>
      <charset val="128"/>
      <scheme val="minor"/>
    </font>
    <font>
      <b/>
      <sz val="11"/>
      <color rgb="FF000000"/>
      <name val="ＭＳ Ｐゴシック"/>
      <family val="3"/>
      <charset val="128"/>
      <scheme val="minor"/>
    </font>
    <font>
      <b/>
      <sz val="12"/>
      <color rgb="FF000000"/>
      <name val="ＭＳ Ｐゴシック"/>
      <family val="3"/>
      <charset val="128"/>
      <scheme val="minor"/>
    </font>
    <font>
      <b/>
      <u/>
      <sz val="12"/>
      <color rgb="FF000000"/>
      <name val="ＭＳ Ｐゴシック"/>
      <family val="3"/>
      <charset val="128"/>
      <scheme val="minor"/>
    </font>
    <font>
      <sz val="18"/>
      <color theme="1"/>
      <name val="ＭＳ Ｐゴシック"/>
      <family val="2"/>
      <charset val="128"/>
      <scheme val="minor"/>
    </font>
    <font>
      <b/>
      <sz val="14"/>
      <color theme="1"/>
      <name val="ＭＳ Ｐゴシック"/>
      <family val="3"/>
      <charset val="128"/>
      <scheme val="minor"/>
    </font>
    <font>
      <u/>
      <sz val="11"/>
      <color theme="1"/>
      <name val="ＭＳ Ｐゴシック"/>
      <family val="3"/>
      <charset val="128"/>
      <scheme val="minor"/>
    </font>
    <font>
      <sz val="16"/>
      <name val="ＭＳ Ｐ明朝"/>
      <family val="1"/>
      <charset val="128"/>
    </font>
    <font>
      <b/>
      <sz val="14"/>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u/>
      <sz val="16"/>
      <color theme="10"/>
      <name val="ＭＳ Ｐゴシック"/>
      <family val="3"/>
      <charset val="128"/>
      <scheme val="minor"/>
    </font>
    <font>
      <b/>
      <u val="double"/>
      <sz val="14"/>
      <color theme="1"/>
      <name val="ＭＳ Ｐゴシック"/>
      <family val="3"/>
      <charset val="128"/>
      <scheme val="minor"/>
    </font>
    <font>
      <sz val="9"/>
      <color theme="1"/>
      <name val="HG丸ｺﾞｼｯｸM-PRO"/>
      <family val="3"/>
      <charset val="128"/>
    </font>
    <font>
      <sz val="10.5"/>
      <color theme="1"/>
      <name val="HG丸ｺﾞｼｯｸM-PRO"/>
      <family val="3"/>
      <charset val="128"/>
    </font>
    <font>
      <sz val="8"/>
      <color theme="1"/>
      <name val="HG丸ｺﾞｼｯｸM-PRO"/>
      <family val="3"/>
      <charset val="128"/>
    </font>
    <font>
      <sz val="10"/>
      <color theme="1"/>
      <name val="HG丸ｺﾞｼｯｸM-PRO"/>
      <family val="3"/>
      <charset val="128"/>
    </font>
    <font>
      <sz val="16"/>
      <color theme="0"/>
      <name val="ＭＳ Ｐゴシック"/>
      <family val="3"/>
      <charset val="128"/>
    </font>
    <font>
      <b/>
      <sz val="16"/>
      <color theme="0"/>
      <name val="ＭＳ Ｐゴシック"/>
      <family val="3"/>
      <charset val="128"/>
    </font>
    <font>
      <sz val="12"/>
      <color theme="0"/>
      <name val="ＭＳ Ｐゴシック"/>
      <family val="3"/>
      <charset val="128"/>
    </font>
    <font>
      <b/>
      <sz val="11"/>
      <color theme="0"/>
      <name val="ＭＳ Ｐゴシック"/>
      <family val="3"/>
      <charset val="128"/>
      <scheme val="minor"/>
    </font>
    <font>
      <sz val="11"/>
      <color theme="0"/>
      <name val="ＭＳ Ｐゴシック"/>
      <family val="3"/>
      <charset val="128"/>
    </font>
    <font>
      <b/>
      <sz val="12"/>
      <color theme="0"/>
      <name val="ＭＳ Ｐゴシック"/>
      <family val="3"/>
      <charset val="128"/>
    </font>
    <font>
      <b/>
      <sz val="14"/>
      <color indexed="81"/>
      <name val="MS P ゴシック"/>
      <family val="3"/>
      <charset val="128"/>
    </font>
    <font>
      <sz val="12"/>
      <color rgb="FFFF0000"/>
      <name val="HG丸ｺﾞｼｯｸM-PRO"/>
      <family val="3"/>
      <charset val="128"/>
    </font>
    <font>
      <sz val="12"/>
      <color theme="0"/>
      <name val="HG丸ｺﾞｼｯｸM-PRO"/>
      <family val="3"/>
      <charset val="128"/>
    </font>
    <font>
      <b/>
      <u/>
      <sz val="24"/>
      <color rgb="FFFF0000"/>
      <name val="ＭＳ Ｐゴシック"/>
      <family val="3"/>
      <charset val="128"/>
      <scheme val="minor"/>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11"/>
      <color rgb="FFFF0000"/>
      <name val="ＭＳ Ｐゴシック"/>
      <family val="3"/>
      <charset val="128"/>
    </font>
    <font>
      <b/>
      <u val="double"/>
      <sz val="11"/>
      <color rgb="FFFF0000"/>
      <name val="ＭＳ Ｐゴシック"/>
      <family val="3"/>
      <charset val="128"/>
      <scheme val="minor"/>
    </font>
    <font>
      <b/>
      <sz val="11"/>
      <color rgb="FF3F3F3F"/>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u/>
      <sz val="11"/>
      <color theme="1"/>
      <name val="ＭＳ Ｐゴシック"/>
      <family val="3"/>
      <charset val="128"/>
      <scheme val="minor"/>
    </font>
    <font>
      <sz val="10.5"/>
      <name val="ＭＳ 明朝"/>
      <family val="1"/>
      <charset val="128"/>
    </font>
    <font>
      <sz val="16"/>
      <color theme="1"/>
      <name val="ＭＳ Ｐゴシック"/>
      <family val="2"/>
      <charset val="128"/>
      <scheme val="minor"/>
    </font>
    <font>
      <sz val="18"/>
      <color indexed="8"/>
      <name val="ＭＳ Ｐ明朝"/>
      <family val="1"/>
      <charset val="128"/>
    </font>
    <font>
      <sz val="11"/>
      <color rgb="FF9C6500"/>
      <name val="ＭＳ Ｐゴシック"/>
      <family val="2"/>
      <charset val="128"/>
      <scheme val="minor"/>
    </font>
    <font>
      <b/>
      <sz val="8"/>
      <color indexed="81"/>
      <name val="MS P ゴシック"/>
      <family val="3"/>
      <charset val="128"/>
    </font>
    <font>
      <sz val="12"/>
      <color indexed="81"/>
      <name val="MS P ゴシック"/>
      <family val="3"/>
      <charset val="128"/>
    </font>
    <font>
      <b/>
      <sz val="12"/>
      <color indexed="81"/>
      <name val="MS P ゴシック"/>
      <family val="3"/>
      <charset val="128"/>
    </font>
    <font>
      <sz val="8"/>
      <name val="ＭＳ Ｐゴシック"/>
      <family val="3"/>
      <charset val="128"/>
      <scheme val="minor"/>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scheme val="minor"/>
    </font>
    <font>
      <sz val="20"/>
      <color theme="0"/>
      <name val="ＭＳ Ｐ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00FFFF"/>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6"/>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27">
    <xf numFmtId="0" fontId="0" fillId="0" borderId="0">
      <alignment vertical="center"/>
    </xf>
    <xf numFmtId="0" fontId="2" fillId="0" borderId="0"/>
    <xf numFmtId="38" fontId="2" fillId="0" borderId="0" applyFont="0" applyFill="0" applyBorder="0" applyAlignment="0" applyProtection="0"/>
    <xf numFmtId="0" fontId="10" fillId="0" borderId="0"/>
    <xf numFmtId="0" fontId="14" fillId="0" borderId="0"/>
    <xf numFmtId="0" fontId="24"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39"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0" fillId="0" borderId="0"/>
    <xf numFmtId="0" fontId="52" fillId="0" borderId="0"/>
    <xf numFmtId="184" fontId="58" fillId="0" borderId="0" applyFont="0" applyFill="0" applyBorder="0" applyAlignment="0" applyProtection="0"/>
    <xf numFmtId="9" fontId="2" fillId="0" borderId="0" applyFont="0" applyFill="0" applyBorder="0" applyAlignment="0" applyProtection="0"/>
    <xf numFmtId="0" fontId="40" fillId="0" borderId="0"/>
    <xf numFmtId="0" fontId="2" fillId="0" borderId="0">
      <alignment vertical="center"/>
    </xf>
    <xf numFmtId="0" fontId="2" fillId="0" borderId="0">
      <alignment vertical="center"/>
    </xf>
    <xf numFmtId="0" fontId="2" fillId="0" borderId="0"/>
    <xf numFmtId="0" fontId="22" fillId="0" borderId="0">
      <alignment vertical="center"/>
    </xf>
    <xf numFmtId="0" fontId="66" fillId="0" borderId="0"/>
    <xf numFmtId="0" fontId="2" fillId="0" borderId="0">
      <alignment vertical="center"/>
    </xf>
    <xf numFmtId="0" fontId="2" fillId="0" borderId="0"/>
  </cellStyleXfs>
  <cellXfs count="786">
    <xf numFmtId="0" fontId="0" fillId="0" borderId="0" xfId="0">
      <alignment vertical="center"/>
    </xf>
    <xf numFmtId="0" fontId="12" fillId="0" borderId="19" xfId="3" applyFont="1" applyBorder="1" applyAlignment="1" applyProtection="1">
      <alignment horizontal="center" vertical="center"/>
      <protection locked="0"/>
    </xf>
    <xf numFmtId="0" fontId="12" fillId="0" borderId="18"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177" fontId="7" fillId="0" borderId="13" xfId="3" applyNumberFormat="1" applyFont="1" applyBorder="1" applyAlignment="1" applyProtection="1">
      <alignment horizontal="center" vertical="center"/>
      <protection locked="0"/>
    </xf>
    <xf numFmtId="177" fontId="16" fillId="0" borderId="13" xfId="4" applyNumberFormat="1" applyFont="1" applyBorder="1" applyAlignment="1" applyProtection="1">
      <alignment horizontal="center" vertical="center" shrinkToFit="1"/>
      <protection locked="0"/>
    </xf>
    <xf numFmtId="0" fontId="2" fillId="0" borderId="0" xfId="1"/>
    <xf numFmtId="0" fontId="28" fillId="0" borderId="0" xfId="1" applyFont="1" applyAlignment="1">
      <alignment horizontal="center"/>
    </xf>
    <xf numFmtId="0" fontId="28" fillId="0" borderId="0" xfId="1" applyFont="1"/>
    <xf numFmtId="0" fontId="2" fillId="0" borderId="0" xfId="1" applyAlignment="1">
      <alignment horizontal="center"/>
    </xf>
    <xf numFmtId="0" fontId="28" fillId="0" borderId="0" xfId="1" applyFont="1" applyAlignment="1">
      <alignment horizontal="left"/>
    </xf>
    <xf numFmtId="0" fontId="29" fillId="0" borderId="0" xfId="1" applyFont="1"/>
    <xf numFmtId="0" fontId="28" fillId="0" borderId="21" xfId="1" applyFont="1" applyBorder="1" applyAlignment="1">
      <alignment vertical="center" shrinkToFit="1"/>
    </xf>
    <xf numFmtId="0" fontId="31" fillId="4" borderId="1" xfId="3" applyFont="1" applyFill="1" applyBorder="1" applyAlignment="1" applyProtection="1">
      <alignment horizontal="center" vertical="center" wrapText="1"/>
      <protection locked="0"/>
    </xf>
    <xf numFmtId="0" fontId="40" fillId="0" borderId="0" xfId="1" applyFont="1"/>
    <xf numFmtId="0" fontId="40" fillId="0" borderId="0" xfId="15" applyAlignment="1">
      <alignment vertical="center"/>
    </xf>
    <xf numFmtId="58" fontId="40" fillId="0" borderId="0" xfId="1" applyNumberFormat="1" applyFont="1"/>
    <xf numFmtId="0" fontId="40" fillId="0" borderId="0" xfId="1" applyFont="1" applyAlignment="1">
      <alignment vertical="center" wrapText="1"/>
    </xf>
    <xf numFmtId="0" fontId="42" fillId="0" borderId="0" xfId="1" applyFont="1"/>
    <xf numFmtId="0" fontId="0" fillId="0" borderId="0" xfId="0" applyAlignment="1">
      <alignment horizontal="center" vertical="center"/>
    </xf>
    <xf numFmtId="0" fontId="40" fillId="0" borderId="0" xfId="15" applyAlignment="1">
      <alignment vertical="top"/>
    </xf>
    <xf numFmtId="0" fontId="40" fillId="0" borderId="0" xfId="1" applyFont="1" applyAlignment="1">
      <alignment shrinkToFit="1"/>
    </xf>
    <xf numFmtId="58" fontId="40" fillId="0" borderId="0" xfId="1" applyNumberFormat="1" applyFont="1" applyAlignment="1">
      <alignment horizontal="right"/>
    </xf>
    <xf numFmtId="0" fontId="46" fillId="0" borderId="0" xfId="0" applyFont="1">
      <alignment vertical="center"/>
    </xf>
    <xf numFmtId="0" fontId="46" fillId="0" borderId="0" xfId="0" applyFont="1" applyAlignment="1">
      <alignment horizontal="center" vertical="center"/>
    </xf>
    <xf numFmtId="0" fontId="46" fillId="0" borderId="2" xfId="0" applyFont="1" applyBorder="1" applyAlignment="1">
      <alignment horizontal="center" vertical="center"/>
    </xf>
    <xf numFmtId="181" fontId="46" fillId="0" borderId="0" xfId="0" applyNumberFormat="1" applyFont="1">
      <alignment vertical="center"/>
    </xf>
    <xf numFmtId="182" fontId="43" fillId="7" borderId="20" xfId="0" applyNumberFormat="1" applyFont="1" applyFill="1" applyBorder="1" applyAlignment="1">
      <alignment horizontal="center" vertical="center" shrinkToFit="1"/>
    </xf>
    <xf numFmtId="181" fontId="43" fillId="7" borderId="20" xfId="0" applyNumberFormat="1" applyFont="1" applyFill="1" applyBorder="1" applyAlignment="1">
      <alignment horizontal="right" vertical="center" shrinkToFit="1"/>
    </xf>
    <xf numFmtId="183" fontId="43" fillId="7" borderId="20" xfId="0" applyNumberFormat="1" applyFont="1" applyFill="1" applyBorder="1" applyAlignment="1">
      <alignment vertical="center" shrinkToFit="1"/>
    </xf>
    <xf numFmtId="182" fontId="46" fillId="0" borderId="23" xfId="0" applyNumberFormat="1" applyFont="1" applyBorder="1" applyAlignment="1">
      <alignment horizontal="center" vertical="center" shrinkToFit="1"/>
    </xf>
    <xf numFmtId="181" fontId="46" fillId="0" borderId="23" xfId="0" applyNumberFormat="1" applyFont="1" applyBorder="1" applyAlignment="1">
      <alignment horizontal="right" vertical="center" shrinkToFit="1"/>
    </xf>
    <xf numFmtId="181" fontId="46" fillId="0" borderId="23" xfId="0" applyNumberFormat="1" applyFont="1" applyBorder="1" applyAlignment="1">
      <alignment vertical="center" shrinkToFit="1"/>
    </xf>
    <xf numFmtId="183" fontId="46" fillId="0" borderId="23" xfId="0" applyNumberFormat="1" applyFont="1" applyBorder="1" applyAlignment="1">
      <alignment vertical="center" shrinkToFit="1"/>
    </xf>
    <xf numFmtId="0" fontId="21" fillId="7" borderId="20" xfId="0" applyFont="1" applyFill="1" applyBorder="1" applyAlignment="1">
      <alignment horizontal="center" vertical="center" shrinkToFit="1"/>
    </xf>
    <xf numFmtId="0" fontId="28" fillId="0" borderId="35" xfId="1" applyFont="1" applyBorder="1" applyAlignment="1">
      <alignment vertical="center" shrinkToFit="1"/>
    </xf>
    <xf numFmtId="0" fontId="28" fillId="0" borderId="1" xfId="1" applyFont="1" applyBorder="1" applyAlignment="1">
      <alignment vertical="center" shrinkToFit="1"/>
    </xf>
    <xf numFmtId="0" fontId="30" fillId="0" borderId="1" xfId="1" applyFont="1" applyBorder="1" applyAlignment="1">
      <alignment horizontal="center" vertical="center"/>
    </xf>
    <xf numFmtId="0" fontId="30" fillId="0" borderId="23" xfId="1" applyFont="1" applyBorder="1" applyAlignment="1">
      <alignment horizontal="center" vertical="center"/>
    </xf>
    <xf numFmtId="182" fontId="46" fillId="0" borderId="37" xfId="0" applyNumberFormat="1" applyFont="1" applyBorder="1" applyAlignment="1">
      <alignment horizontal="center" vertical="center" shrinkToFit="1"/>
    </xf>
    <xf numFmtId="181" fontId="46" fillId="0" borderId="37" xfId="0" applyNumberFormat="1" applyFont="1" applyBorder="1" applyAlignment="1">
      <alignment horizontal="right" vertical="center" shrinkToFit="1"/>
    </xf>
    <xf numFmtId="181" fontId="46" fillId="0" borderId="37" xfId="0" applyNumberFormat="1" applyFont="1" applyBorder="1" applyAlignment="1">
      <alignment vertical="center" shrinkToFit="1"/>
    </xf>
    <xf numFmtId="183" fontId="46" fillId="0" borderId="37" xfId="0" applyNumberFormat="1" applyFont="1" applyBorder="1" applyAlignment="1">
      <alignment vertical="center" shrinkToFit="1"/>
    </xf>
    <xf numFmtId="182" fontId="46" fillId="0" borderId="36" xfId="0" applyNumberFormat="1" applyFont="1" applyBorder="1" applyAlignment="1">
      <alignment horizontal="center" vertical="center" shrinkToFit="1"/>
    </xf>
    <xf numFmtId="181" fontId="46" fillId="0" borderId="36" xfId="0" applyNumberFormat="1" applyFont="1" applyBorder="1" applyAlignment="1">
      <alignment horizontal="right" vertical="center" shrinkToFit="1"/>
    </xf>
    <xf numFmtId="181" fontId="46" fillId="0" borderId="36" xfId="0" applyNumberFormat="1" applyFont="1" applyBorder="1" applyAlignment="1">
      <alignment vertical="center" shrinkToFit="1"/>
    </xf>
    <xf numFmtId="183" fontId="46" fillId="0" borderId="36" xfId="0" applyNumberFormat="1" applyFont="1" applyBorder="1" applyAlignment="1">
      <alignment vertical="center" shrinkToFit="1"/>
    </xf>
    <xf numFmtId="0" fontId="28" fillId="0" borderId="33" xfId="1" applyFont="1" applyBorder="1" applyAlignment="1">
      <alignment vertical="center" shrinkToFit="1"/>
    </xf>
    <xf numFmtId="178" fontId="27" fillId="7" borderId="42" xfId="12" applyNumberFormat="1" applyFont="1" applyFill="1" applyBorder="1" applyAlignment="1" applyProtection="1">
      <alignment vertical="center"/>
    </xf>
    <xf numFmtId="182" fontId="46" fillId="0" borderId="43" xfId="0" applyNumberFormat="1" applyFont="1" applyBorder="1" applyAlignment="1">
      <alignment horizontal="center" vertical="center" shrinkToFit="1"/>
    </xf>
    <xf numFmtId="181" fontId="46" fillId="0" borderId="43" xfId="0" applyNumberFormat="1" applyFont="1" applyBorder="1" applyAlignment="1">
      <alignment horizontal="right" vertical="center" shrinkToFit="1"/>
    </xf>
    <xf numFmtId="181" fontId="46" fillId="0" borderId="43" xfId="0" applyNumberFormat="1" applyFont="1" applyBorder="1" applyAlignment="1">
      <alignment vertical="center" shrinkToFit="1"/>
    </xf>
    <xf numFmtId="183" fontId="46" fillId="0" borderId="43" xfId="0" applyNumberFormat="1" applyFont="1" applyBorder="1" applyAlignment="1">
      <alignment vertical="center" shrinkToFit="1"/>
    </xf>
    <xf numFmtId="0" fontId="49" fillId="0" borderId="23" xfId="0" applyFont="1" applyBorder="1" applyAlignment="1">
      <alignment horizontal="left" vertical="center" wrapText="1" shrinkToFit="1"/>
    </xf>
    <xf numFmtId="0" fontId="47" fillId="0" borderId="37" xfId="0" applyFont="1" applyBorder="1" applyAlignment="1">
      <alignment horizontal="left" vertical="center" shrinkToFit="1"/>
    </xf>
    <xf numFmtId="0" fontId="48" fillId="0" borderId="43" xfId="0" applyFont="1" applyBorder="1" applyAlignment="1">
      <alignment horizontal="left" vertical="center" shrinkToFit="1"/>
    </xf>
    <xf numFmtId="181" fontId="46" fillId="3" borderId="23" xfId="0" applyNumberFormat="1" applyFont="1" applyFill="1" applyBorder="1" applyAlignment="1" applyProtection="1">
      <alignment horizontal="right" vertical="center" shrinkToFit="1"/>
      <protection locked="0"/>
    </xf>
    <xf numFmtId="181" fontId="46" fillId="3" borderId="43" xfId="0" applyNumberFormat="1" applyFont="1" applyFill="1" applyBorder="1" applyAlignment="1" applyProtection="1">
      <alignment horizontal="right" vertical="center" shrinkToFit="1"/>
      <protection locked="0"/>
    </xf>
    <xf numFmtId="181" fontId="46" fillId="3" borderId="37" xfId="0" applyNumberFormat="1" applyFont="1" applyFill="1" applyBorder="1" applyAlignment="1" applyProtection="1">
      <alignment horizontal="right" vertical="center" shrinkToFit="1"/>
      <protection locked="0"/>
    </xf>
    <xf numFmtId="181" fontId="46" fillId="3" borderId="36" xfId="0" applyNumberFormat="1" applyFont="1" applyFill="1" applyBorder="1" applyAlignment="1" applyProtection="1">
      <alignment horizontal="right" vertical="center" shrinkToFit="1"/>
      <protection locked="0"/>
    </xf>
    <xf numFmtId="0" fontId="7" fillId="0" borderId="10" xfId="3" applyFont="1" applyBorder="1" applyAlignment="1" applyProtection="1">
      <alignment horizontal="center" vertical="center" shrinkToFit="1"/>
      <protection locked="0"/>
    </xf>
    <xf numFmtId="178" fontId="0" fillId="0" borderId="1" xfId="0" applyNumberFormat="1" applyBorder="1">
      <alignment vertical="center"/>
    </xf>
    <xf numFmtId="0" fontId="7" fillId="0" borderId="6" xfId="1" applyFont="1" applyBorder="1" applyAlignment="1">
      <alignment horizontal="center" vertical="center"/>
    </xf>
    <xf numFmtId="178" fontId="0" fillId="0" borderId="6" xfId="0" applyNumberFormat="1" applyBorder="1">
      <alignment vertical="center"/>
    </xf>
    <xf numFmtId="0" fontId="2" fillId="0" borderId="9" xfId="1" applyBorder="1" applyAlignment="1">
      <alignment vertical="center"/>
    </xf>
    <xf numFmtId="178" fontId="2" fillId="0" borderId="9" xfId="1" applyNumberFormat="1" applyBorder="1" applyAlignment="1">
      <alignment vertical="center" shrinkToFit="1"/>
    </xf>
    <xf numFmtId="0" fontId="2" fillId="0" borderId="3" xfId="1" applyBorder="1"/>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2" fillId="0" borderId="12" xfId="1" applyBorder="1" applyAlignment="1">
      <alignment horizontal="center" vertical="center" shrinkToFit="1"/>
    </xf>
    <xf numFmtId="178" fontId="2" fillId="0" borderId="13" xfId="1" applyNumberFormat="1" applyBorder="1" applyAlignment="1">
      <alignment horizontal="right" vertical="center" shrinkToFit="1"/>
    </xf>
    <xf numFmtId="178" fontId="2" fillId="0" borderId="14" xfId="1" applyNumberFormat="1" applyBorder="1" applyAlignment="1">
      <alignment horizontal="right" vertical="center" shrinkToFit="1"/>
    </xf>
    <xf numFmtId="0" fontId="53" fillId="0" borderId="0" xfId="16" applyFont="1" applyAlignment="1">
      <alignment vertical="center"/>
    </xf>
    <xf numFmtId="0" fontId="55" fillId="0" borderId="0" xfId="16" applyFont="1" applyAlignment="1">
      <alignment vertical="center"/>
    </xf>
    <xf numFmtId="0" fontId="53" fillId="0" borderId="0" xfId="16" applyFont="1" applyAlignment="1">
      <alignment horizontal="right" vertical="center"/>
    </xf>
    <xf numFmtId="0" fontId="45" fillId="0" borderId="0" xfId="16" applyFont="1" applyAlignment="1">
      <alignment vertical="center"/>
    </xf>
    <xf numFmtId="0" fontId="53" fillId="0" borderId="0" xfId="16" applyFont="1" applyAlignment="1">
      <alignment horizontal="distributed" vertical="center"/>
    </xf>
    <xf numFmtId="0" fontId="53" fillId="0" borderId="0" xfId="16" applyFont="1" applyAlignment="1">
      <alignment vertical="center" wrapText="1" shrinkToFit="1"/>
    </xf>
    <xf numFmtId="0" fontId="53" fillId="0" borderId="0" xfId="16" applyFont="1" applyAlignment="1">
      <alignment horizontal="center" vertical="center"/>
    </xf>
    <xf numFmtId="0" fontId="53" fillId="0" borderId="0" xfId="16" applyFont="1" applyAlignment="1">
      <alignment vertical="center" shrinkToFit="1"/>
    </xf>
    <xf numFmtId="0" fontId="53" fillId="0" borderId="0" xfId="16" applyFont="1" applyAlignment="1">
      <alignment horizontal="left" vertical="center" shrinkToFit="1"/>
    </xf>
    <xf numFmtId="0" fontId="53" fillId="0" borderId="0" xfId="16" applyFont="1" applyAlignment="1">
      <alignment vertical="top"/>
    </xf>
    <xf numFmtId="0" fontId="56" fillId="0" borderId="0" xfId="16" applyFont="1" applyAlignment="1">
      <alignment horizontal="center" vertical="center"/>
    </xf>
    <xf numFmtId="0" fontId="53" fillId="0" borderId="0" xfId="16" applyFont="1" applyAlignment="1">
      <alignment horizontal="left" vertical="center"/>
    </xf>
    <xf numFmtId="0" fontId="53" fillId="0" borderId="0" xfId="16" applyFont="1" applyAlignment="1">
      <alignment horizontal="right"/>
    </xf>
    <xf numFmtId="0" fontId="53" fillId="0" borderId="1" xfId="16" applyFont="1" applyBorder="1" applyAlignment="1">
      <alignment horizontal="center" vertical="center"/>
    </xf>
    <xf numFmtId="0" fontId="53" fillId="0" borderId="1" xfId="16" applyFont="1" applyBorder="1" applyAlignment="1">
      <alignment horizontal="center" vertical="center" wrapText="1"/>
    </xf>
    <xf numFmtId="181" fontId="53" fillId="0" borderId="47" xfId="17" applyNumberFormat="1" applyFont="1" applyFill="1" applyBorder="1" applyAlignment="1">
      <alignment horizontal="center" vertical="center"/>
    </xf>
    <xf numFmtId="181" fontId="53" fillId="0" borderId="9" xfId="16" applyNumberFormat="1" applyFont="1" applyBorder="1" applyAlignment="1">
      <alignment horizontal="center" vertical="center"/>
    </xf>
    <xf numFmtId="181" fontId="53" fillId="0" borderId="0" xfId="17" applyNumberFormat="1" applyFont="1" applyFill="1" applyBorder="1" applyAlignment="1">
      <alignment horizontal="center" vertical="center"/>
    </xf>
    <xf numFmtId="181" fontId="53" fillId="0" borderId="0" xfId="16" applyNumberFormat="1" applyFont="1" applyAlignment="1">
      <alignment horizontal="center" vertical="center"/>
    </xf>
    <xf numFmtId="0" fontId="59" fillId="0" borderId="0" xfId="16" applyFont="1" applyAlignment="1">
      <alignment horizontal="center" vertical="center"/>
    </xf>
    <xf numFmtId="181" fontId="59" fillId="0" borderId="0" xfId="16" applyNumberFormat="1" applyFont="1" applyAlignment="1">
      <alignment horizontal="center" vertical="center"/>
    </xf>
    <xf numFmtId="0" fontId="59" fillId="0" borderId="0" xfId="16" applyFont="1" applyAlignment="1">
      <alignment vertical="center"/>
    </xf>
    <xf numFmtId="0" fontId="59" fillId="0" borderId="0" xfId="16" applyFont="1" applyAlignment="1">
      <alignment horizontal="center"/>
    </xf>
    <xf numFmtId="181" fontId="59" fillId="0" borderId="0" xfId="17" applyNumberFormat="1" applyFont="1" applyFill="1" applyAlignment="1">
      <alignment horizontal="center" vertical="center"/>
    </xf>
    <xf numFmtId="184" fontId="59" fillId="0" borderId="0" xfId="17" applyFont="1" applyFill="1" applyAlignment="1">
      <alignment vertical="center"/>
    </xf>
    <xf numFmtId="184" fontId="53" fillId="0" borderId="0" xfId="16" applyNumberFormat="1" applyFont="1" applyAlignment="1">
      <alignment vertical="center"/>
    </xf>
    <xf numFmtId="178" fontId="0" fillId="0" borderId="1" xfId="12" applyNumberFormat="1" applyFont="1" applyBorder="1" applyAlignment="1" applyProtection="1">
      <alignment horizontal="right" vertical="center" shrinkToFit="1"/>
    </xf>
    <xf numFmtId="0" fontId="28" fillId="9" borderId="23" xfId="1" applyFont="1" applyFill="1" applyBorder="1" applyAlignment="1">
      <alignment horizontal="center" vertical="center"/>
    </xf>
    <xf numFmtId="0" fontId="28" fillId="9" borderId="9" xfId="1" applyFont="1" applyFill="1" applyBorder="1" applyAlignment="1">
      <alignment horizontal="center" vertical="center"/>
    </xf>
    <xf numFmtId="0" fontId="46" fillId="9" borderId="1" xfId="0" applyFont="1" applyFill="1" applyBorder="1" applyAlignment="1">
      <alignment horizontal="center" vertical="center" shrinkToFit="1"/>
    </xf>
    <xf numFmtId="0" fontId="47" fillId="9" borderId="1" xfId="0" applyFont="1" applyFill="1" applyBorder="1" applyAlignment="1">
      <alignment horizontal="center" vertical="center" wrapText="1"/>
    </xf>
    <xf numFmtId="0" fontId="46" fillId="9" borderId="1" xfId="0" applyFont="1" applyFill="1" applyBorder="1" applyAlignment="1">
      <alignment horizontal="center" vertical="center" wrapText="1"/>
    </xf>
    <xf numFmtId="0" fontId="0" fillId="0" borderId="0" xfId="3" applyFont="1" applyAlignment="1" applyProtection="1">
      <alignment vertical="center" shrinkToFit="1"/>
      <protection locked="0"/>
    </xf>
    <xf numFmtId="0" fontId="53" fillId="0" borderId="33" xfId="16" applyFont="1" applyBorder="1" applyAlignment="1">
      <alignment horizontal="center" vertical="center"/>
    </xf>
    <xf numFmtId="178" fontId="27" fillId="0" borderId="0" xfId="12" applyNumberFormat="1" applyFont="1" applyFill="1" applyBorder="1" applyAlignment="1" applyProtection="1">
      <alignment vertical="center"/>
    </xf>
    <xf numFmtId="0" fontId="27" fillId="0" borderId="0" xfId="1" applyFont="1" applyAlignment="1">
      <alignment horizontal="center" vertical="center"/>
    </xf>
    <xf numFmtId="58" fontId="53" fillId="0" borderId="0" xfId="16" quotePrefix="1" applyNumberFormat="1" applyFont="1" applyAlignment="1">
      <alignment horizontal="right" vertical="center"/>
    </xf>
    <xf numFmtId="0" fontId="6" fillId="4" borderId="1" xfId="3" applyFont="1" applyFill="1" applyBorder="1" applyAlignment="1" applyProtection="1">
      <alignment horizontal="center" vertical="center" shrinkToFit="1"/>
      <protection locked="0"/>
    </xf>
    <xf numFmtId="0" fontId="6" fillId="4" borderId="9" xfId="3" applyFont="1" applyFill="1" applyBorder="1" applyAlignment="1" applyProtection="1">
      <alignment horizontal="center" vertical="center" shrinkToFit="1"/>
      <protection locked="0"/>
    </xf>
    <xf numFmtId="0" fontId="7" fillId="0" borderId="49" xfId="3" applyFont="1" applyBorder="1" applyAlignment="1" applyProtection="1">
      <alignment horizontal="center" vertical="center" wrapText="1"/>
      <protection locked="0"/>
    </xf>
    <xf numFmtId="185" fontId="2" fillId="0" borderId="1" xfId="1" applyNumberFormat="1" applyBorder="1" applyAlignment="1">
      <alignment horizontal="right" vertical="center"/>
    </xf>
    <xf numFmtId="185" fontId="2" fillId="0" borderId="13" xfId="1" applyNumberFormat="1" applyBorder="1" applyAlignment="1">
      <alignment horizontal="right" vertical="center"/>
    </xf>
    <xf numFmtId="185" fontId="2" fillId="0" borderId="9" xfId="1" applyNumberFormat="1" applyBorder="1" applyAlignment="1">
      <alignment vertical="center"/>
    </xf>
    <xf numFmtId="0" fontId="2" fillId="0" borderId="10" xfId="1" applyBorder="1" applyAlignment="1">
      <alignment horizontal="left" vertical="center" shrinkToFit="1"/>
    </xf>
    <xf numFmtId="0" fontId="2" fillId="0" borderId="46" xfId="1" applyBorder="1" applyAlignment="1">
      <alignment horizontal="left" vertical="center" shrinkToFit="1"/>
    </xf>
    <xf numFmtId="0" fontId="62" fillId="0" borderId="0" xfId="0" applyFont="1">
      <alignment vertical="center"/>
    </xf>
    <xf numFmtId="0" fontId="7" fillId="0" borderId="0" xfId="1" applyFont="1"/>
    <xf numFmtId="0" fontId="62" fillId="0" borderId="0" xfId="0" applyFont="1" applyAlignment="1">
      <alignment horizontal="center" vertical="center"/>
    </xf>
    <xf numFmtId="0" fontId="46" fillId="10" borderId="1" xfId="0" applyFont="1" applyFill="1" applyBorder="1" applyAlignment="1">
      <alignment horizontal="center" vertical="center" wrapText="1"/>
    </xf>
    <xf numFmtId="0" fontId="17" fillId="0" borderId="0" xfId="0" applyFont="1" applyAlignment="1">
      <alignment vertical="center" shrinkToFit="1"/>
    </xf>
    <xf numFmtId="0" fontId="20" fillId="0" borderId="0" xfId="0" applyFont="1" applyAlignment="1">
      <alignment vertical="center" shrinkToFit="1"/>
    </xf>
    <xf numFmtId="0" fontId="22" fillId="0" borderId="0" xfId="7">
      <alignment vertical="center"/>
    </xf>
    <xf numFmtId="0" fontId="21" fillId="0" borderId="0" xfId="7" applyFont="1">
      <alignment vertical="center"/>
    </xf>
    <xf numFmtId="0" fontId="22" fillId="0" borderId="0" xfId="7" applyAlignment="1">
      <alignment horizontal="center" vertical="center"/>
    </xf>
    <xf numFmtId="0" fontId="72" fillId="0" borderId="0" xfId="1" applyFont="1"/>
    <xf numFmtId="0" fontId="73" fillId="0" borderId="0" xfId="16" applyFont="1" applyAlignment="1">
      <alignment horizontal="right" vertical="center"/>
    </xf>
    <xf numFmtId="187" fontId="46" fillId="0" borderId="1" xfId="16" applyNumberFormat="1" applyFont="1" applyBorder="1" applyAlignment="1">
      <alignment horizontal="distributed" vertical="center" wrapText="1"/>
    </xf>
    <xf numFmtId="0" fontId="74" fillId="0" borderId="0" xfId="1" applyFont="1" applyAlignment="1">
      <alignment vertical="center"/>
    </xf>
    <xf numFmtId="38" fontId="18" fillId="0" borderId="1" xfId="12" applyFont="1" applyBorder="1" applyAlignment="1" applyProtection="1">
      <alignment horizontal="center" vertical="center" shrinkToFit="1"/>
      <protection locked="0"/>
    </xf>
    <xf numFmtId="0" fontId="18" fillId="0" borderId="1" xfId="12" applyNumberFormat="1" applyFont="1" applyBorder="1" applyAlignment="1" applyProtection="1">
      <alignment horizontal="center" vertical="center" shrinkToFit="1"/>
      <protection locked="0"/>
    </xf>
    <xf numFmtId="186" fontId="22" fillId="0" borderId="0" xfId="7" applyNumberFormat="1" applyAlignment="1" applyProtection="1">
      <alignment horizontal="center" vertical="center"/>
      <protection locked="0"/>
    </xf>
    <xf numFmtId="49" fontId="22" fillId="0" borderId="0" xfId="7" applyNumberFormat="1" applyAlignment="1" applyProtection="1">
      <alignment horizontal="center" vertical="center"/>
      <protection locked="0"/>
    </xf>
    <xf numFmtId="0" fontId="32" fillId="0" borderId="0" xfId="3" applyFont="1" applyAlignment="1">
      <alignment horizontal="center" vertical="center" shrinkToFit="1"/>
    </xf>
    <xf numFmtId="3" fontId="0" fillId="0" borderId="0" xfId="0" applyNumberFormat="1">
      <alignment vertical="center"/>
    </xf>
    <xf numFmtId="0" fontId="0" fillId="0" borderId="0" xfId="0" applyProtection="1">
      <alignment vertical="center"/>
      <protection locked="0"/>
    </xf>
    <xf numFmtId="180" fontId="41" fillId="0" borderId="0" xfId="1" applyNumberFormat="1" applyFont="1"/>
    <xf numFmtId="0" fontId="41" fillId="0" borderId="0" xfId="1" applyFont="1"/>
    <xf numFmtId="0" fontId="40" fillId="0" borderId="0" xfId="1" applyFont="1" applyAlignment="1">
      <alignment horizontal="left"/>
    </xf>
    <xf numFmtId="0" fontId="83" fillId="0" borderId="0" xfId="0" applyFont="1" applyAlignment="1">
      <alignment vertical="center" wrapText="1"/>
    </xf>
    <xf numFmtId="3" fontId="23" fillId="12" borderId="23" xfId="0" applyNumberFormat="1" applyFont="1" applyFill="1" applyBorder="1" applyAlignment="1">
      <alignment horizontal="center" vertical="center"/>
    </xf>
    <xf numFmtId="3" fontId="80" fillId="13" borderId="1" xfId="0" applyNumberFormat="1" applyFont="1" applyFill="1" applyBorder="1" applyAlignment="1">
      <alignment horizontal="center" vertical="center"/>
    </xf>
    <xf numFmtId="0" fontId="81" fillId="0" borderId="57" xfId="0" applyFont="1" applyBorder="1" applyAlignment="1">
      <alignment vertical="center" shrinkToFit="1"/>
    </xf>
    <xf numFmtId="0" fontId="0" fillId="0" borderId="60" xfId="0" applyBorder="1">
      <alignment vertical="center"/>
    </xf>
    <xf numFmtId="38" fontId="0" fillId="0" borderId="58" xfId="0" applyNumberFormat="1" applyBorder="1">
      <alignment vertical="center"/>
    </xf>
    <xf numFmtId="3" fontId="78" fillId="4" borderId="58" xfId="0" applyNumberFormat="1" applyFont="1" applyFill="1" applyBorder="1" applyAlignment="1">
      <alignment horizontal="right" vertical="center"/>
    </xf>
    <xf numFmtId="0" fontId="0" fillId="0" borderId="58" xfId="0" applyBorder="1">
      <alignment vertical="center"/>
    </xf>
    <xf numFmtId="0" fontId="0" fillId="0" borderId="47" xfId="0" applyBorder="1">
      <alignment vertical="center"/>
    </xf>
    <xf numFmtId="3" fontId="0" fillId="0" borderId="55" xfId="0" applyNumberFormat="1" applyBorder="1">
      <alignment vertical="center"/>
    </xf>
    <xf numFmtId="0" fontId="0" fillId="0" borderId="9" xfId="0" applyBorder="1">
      <alignment vertical="center"/>
    </xf>
    <xf numFmtId="3" fontId="0" fillId="0" borderId="9" xfId="0" applyNumberFormat="1" applyBorder="1">
      <alignment vertical="center"/>
    </xf>
    <xf numFmtId="0" fontId="0" fillId="0" borderId="33" xfId="0" applyBorder="1">
      <alignment vertical="center"/>
    </xf>
    <xf numFmtId="0" fontId="0" fillId="0" borderId="1" xfId="0" applyBorder="1">
      <alignment vertical="center"/>
    </xf>
    <xf numFmtId="0" fontId="0" fillId="0" borderId="0" xfId="3" applyFont="1" applyAlignment="1" applyProtection="1">
      <alignment horizontal="center" vertical="center" shrinkToFit="1"/>
      <protection locked="0"/>
    </xf>
    <xf numFmtId="0" fontId="0" fillId="0" borderId="1" xfId="0" applyBorder="1" applyAlignment="1">
      <alignment vertical="center" shrinkToFit="1"/>
    </xf>
    <xf numFmtId="0" fontId="0" fillId="0" borderId="53" xfId="0" applyBorder="1" applyAlignment="1">
      <alignment vertical="center" shrinkToFit="1"/>
    </xf>
    <xf numFmtId="0" fontId="21" fillId="0" borderId="9" xfId="0" applyFont="1" applyBorder="1" applyAlignment="1">
      <alignment vertical="center" shrinkToFit="1"/>
    </xf>
    <xf numFmtId="3" fontId="78" fillId="4" borderId="59" xfId="0" applyNumberFormat="1" applyFont="1" applyFill="1" applyBorder="1" applyAlignment="1">
      <alignment horizontal="right" vertical="center"/>
    </xf>
    <xf numFmtId="0" fontId="45" fillId="0" borderId="0" xfId="0" applyFont="1" applyAlignment="1">
      <alignment horizontal="center" vertical="center"/>
    </xf>
    <xf numFmtId="0" fontId="53" fillId="0" borderId="2" xfId="0" applyFont="1" applyBorder="1" applyAlignment="1">
      <alignment horizontal="center" vertical="center"/>
    </xf>
    <xf numFmtId="0" fontId="3" fillId="0" borderId="0" xfId="3" applyFont="1" applyAlignment="1" applyProtection="1">
      <alignment horizontal="center" vertical="center" shrinkToFit="1"/>
      <protection locked="0"/>
    </xf>
    <xf numFmtId="0" fontId="3" fillId="0" borderId="0" xfId="3" applyFont="1" applyAlignment="1" applyProtection="1">
      <alignment vertical="center"/>
      <protection locked="0"/>
    </xf>
    <xf numFmtId="0" fontId="8" fillId="0" borderId="0" xfId="3" applyFont="1" applyAlignment="1" applyProtection="1">
      <alignment horizontal="left" vertical="center"/>
      <protection locked="0"/>
    </xf>
    <xf numFmtId="0" fontId="7" fillId="0" borderId="0" xfId="3" applyFont="1" applyAlignment="1" applyProtection="1">
      <alignment vertical="center"/>
      <protection locked="0"/>
    </xf>
    <xf numFmtId="0" fontId="76" fillId="0" borderId="0" xfId="3" applyFont="1" applyAlignment="1" applyProtection="1">
      <alignment vertical="center"/>
      <protection locked="0"/>
    </xf>
    <xf numFmtId="0" fontId="21" fillId="0" borderId="0" xfId="0" applyFont="1" applyAlignment="1" applyProtection="1">
      <alignment horizontal="center" vertical="center" shrinkToFit="1"/>
      <protection locked="0"/>
    </xf>
    <xf numFmtId="0" fontId="8" fillId="0" borderId="2" xfId="3" applyFont="1" applyBorder="1" applyAlignment="1" applyProtection="1">
      <alignment horizontal="right" vertical="center"/>
      <protection locked="0"/>
    </xf>
    <xf numFmtId="0" fontId="8" fillId="0" borderId="0" xfId="3" applyFont="1" applyAlignment="1" applyProtection="1">
      <alignment horizontal="right" vertical="center"/>
      <protection locked="0"/>
    </xf>
    <xf numFmtId="0" fontId="5" fillId="0" borderId="0" xfId="3" applyFont="1" applyAlignment="1" applyProtection="1">
      <alignment vertical="center"/>
      <protection locked="0"/>
    </xf>
    <xf numFmtId="14" fontId="2" fillId="0" borderId="0" xfId="3" applyNumberFormat="1" applyFont="1" applyAlignment="1" applyProtection="1">
      <alignment horizontal="center" vertical="center"/>
      <protection locked="0"/>
    </xf>
    <xf numFmtId="0" fontId="2" fillId="0" borderId="0" xfId="3" applyFont="1" applyAlignment="1" applyProtection="1">
      <alignment horizontal="center" vertical="center"/>
      <protection locked="0"/>
    </xf>
    <xf numFmtId="14" fontId="2" fillId="0" borderId="0" xfId="3" applyNumberFormat="1" applyFont="1" applyAlignment="1" applyProtection="1">
      <alignment horizontal="center" vertical="center" shrinkToFit="1"/>
      <protection locked="0"/>
    </xf>
    <xf numFmtId="0" fontId="2" fillId="0" borderId="0" xfId="3" applyFont="1" applyAlignment="1" applyProtection="1">
      <alignment horizontal="left" vertical="center"/>
      <protection locked="0"/>
    </xf>
    <xf numFmtId="0" fontId="32" fillId="0" borderId="0" xfId="3" applyFont="1" applyAlignment="1" applyProtection="1">
      <alignment horizontal="center" vertical="center" shrinkToFit="1"/>
      <protection locked="0"/>
    </xf>
    <xf numFmtId="176" fontId="7" fillId="2" borderId="1" xfId="3" applyNumberFormat="1" applyFont="1" applyFill="1" applyBorder="1" applyAlignment="1" applyProtection="1">
      <alignment horizontal="center" vertical="center"/>
      <protection locked="0"/>
    </xf>
    <xf numFmtId="0" fontId="7" fillId="9" borderId="1" xfId="3" applyFont="1" applyFill="1" applyBorder="1" applyAlignment="1" applyProtection="1">
      <alignment horizontal="center" vertical="center" shrinkToFit="1"/>
      <protection locked="0"/>
    </xf>
    <xf numFmtId="176" fontId="7" fillId="9" borderId="1" xfId="3" applyNumberFormat="1" applyFont="1" applyFill="1" applyBorder="1" applyAlignment="1" applyProtection="1">
      <alignment horizontal="center" vertical="center"/>
      <protection locked="0"/>
    </xf>
    <xf numFmtId="0" fontId="5" fillId="0" borderId="0" xfId="3" applyFont="1" applyAlignment="1" applyProtection="1">
      <alignment horizontal="center" vertical="center" wrapText="1"/>
      <protection locked="0"/>
    </xf>
    <xf numFmtId="0" fontId="13" fillId="4" borderId="16" xfId="3" applyFont="1" applyFill="1" applyBorder="1" applyAlignment="1" applyProtection="1">
      <alignment horizontal="center" vertical="center" shrinkToFit="1"/>
      <protection locked="0"/>
    </xf>
    <xf numFmtId="0" fontId="13" fillId="4" borderId="6" xfId="3" applyFont="1" applyFill="1" applyBorder="1" applyAlignment="1" applyProtection="1">
      <alignment horizontal="center" vertical="center"/>
      <protection locked="0"/>
    </xf>
    <xf numFmtId="0" fontId="12" fillId="4" borderId="1" xfId="3" applyFont="1" applyFill="1" applyBorder="1" applyAlignment="1" applyProtection="1">
      <alignment horizontal="center" vertical="center" shrinkToFit="1"/>
      <protection locked="0"/>
    </xf>
    <xf numFmtId="0" fontId="13"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protection locked="0"/>
    </xf>
    <xf numFmtId="0" fontId="13"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shrinkToFit="1"/>
      <protection locked="0"/>
    </xf>
    <xf numFmtId="177" fontId="16" fillId="4" borderId="1" xfId="4" applyNumberFormat="1" applyFont="1" applyFill="1" applyBorder="1" applyAlignment="1" applyProtection="1">
      <alignment horizontal="center" vertical="center" shrinkToFit="1"/>
      <protection locked="0"/>
    </xf>
    <xf numFmtId="0" fontId="6" fillId="4" borderId="12" xfId="3" applyFont="1" applyFill="1" applyBorder="1" applyAlignment="1" applyProtection="1">
      <alignment horizontal="center" vertical="center" wrapText="1"/>
      <protection locked="0"/>
    </xf>
    <xf numFmtId="0" fontId="6" fillId="4" borderId="12" xfId="3" applyFont="1" applyFill="1" applyBorder="1" applyAlignment="1" applyProtection="1">
      <alignment horizontal="center" vertical="center" shrinkToFit="1"/>
      <protection locked="0"/>
    </xf>
    <xf numFmtId="0" fontId="7" fillId="0" borderId="0" xfId="3" applyFont="1" applyAlignment="1" applyProtection="1">
      <alignment horizontal="center" vertical="center"/>
      <protection locked="0"/>
    </xf>
    <xf numFmtId="0" fontId="25" fillId="0" borderId="13" xfId="3" applyFont="1" applyBorder="1" applyAlignment="1" applyProtection="1">
      <alignment horizontal="center" vertical="center"/>
      <protection locked="0"/>
    </xf>
    <xf numFmtId="0" fontId="25" fillId="0" borderId="14" xfId="3" applyFont="1" applyBorder="1" applyAlignment="1" applyProtection="1">
      <alignment horizontal="center" vertical="center"/>
      <protection locked="0"/>
    </xf>
    <xf numFmtId="0" fontId="7" fillId="0" borderId="0" xfId="3" applyFont="1" applyAlignment="1" applyProtection="1">
      <alignment horizontal="center" vertical="center" shrinkToFit="1"/>
      <protection locked="0"/>
    </xf>
    <xf numFmtId="0" fontId="75" fillId="0" borderId="0" xfId="3" applyFont="1" applyAlignment="1" applyProtection="1">
      <alignment horizontal="center" vertical="center" shrinkToFit="1"/>
      <protection locked="0"/>
    </xf>
    <xf numFmtId="0" fontId="26" fillId="0" borderId="0" xfId="3" applyFont="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0" fillId="4" borderId="0" xfId="0" applyFill="1" applyAlignment="1" applyProtection="1">
      <alignment vertical="center" shrinkToFit="1"/>
      <protection locked="0"/>
    </xf>
    <xf numFmtId="0" fontId="7" fillId="0" borderId="0" xfId="3" applyFont="1" applyAlignment="1" applyProtection="1">
      <alignment horizontal="left" vertical="center" wrapText="1"/>
      <protection locked="0"/>
    </xf>
    <xf numFmtId="0" fontId="21" fillId="4" borderId="0" xfId="0" applyFont="1" applyFill="1" applyAlignment="1" applyProtection="1">
      <alignment horizontal="center" vertical="center" shrinkToFit="1"/>
      <protection locked="0"/>
    </xf>
    <xf numFmtId="0" fontId="21" fillId="4" borderId="0" xfId="0" applyFont="1" applyFill="1" applyAlignment="1" applyProtection="1">
      <alignment vertical="center" shrinkToFit="1"/>
      <protection locked="0"/>
    </xf>
    <xf numFmtId="0" fontId="15" fillId="0" borderId="0" xfId="3" applyFont="1" applyAlignment="1" applyProtection="1">
      <alignment vertical="center"/>
      <protection locked="0"/>
    </xf>
    <xf numFmtId="0" fontId="15" fillId="0" borderId="0" xfId="3" applyFont="1" applyAlignment="1" applyProtection="1">
      <alignment horizontal="left" vertical="center"/>
      <protection locked="0"/>
    </xf>
    <xf numFmtId="0" fontId="15" fillId="0" borderId="0" xfId="3" applyFont="1" applyAlignment="1" applyProtection="1">
      <alignment horizontal="left" vertical="center" wrapText="1"/>
      <protection locked="0"/>
    </xf>
    <xf numFmtId="0" fontId="17" fillId="0" borderId="0" xfId="0" applyFont="1" applyAlignment="1" applyProtection="1">
      <alignment horizontal="center" vertical="center" wrapText="1" shrinkToFit="1"/>
      <protection locked="0"/>
    </xf>
    <xf numFmtId="0" fontId="20" fillId="0" borderId="0" xfId="0" applyFont="1" applyAlignment="1" applyProtection="1">
      <alignment horizontal="center" vertical="center" shrinkToFit="1"/>
      <protection locked="0"/>
    </xf>
    <xf numFmtId="0" fontId="5" fillId="0" borderId="0" xfId="3" applyFont="1" applyAlignment="1" applyProtection="1">
      <alignment horizontal="left" vertical="center" wrapText="1"/>
      <protection locked="0"/>
    </xf>
    <xf numFmtId="0" fontId="19" fillId="0" borderId="0" xfId="0" applyFont="1" applyAlignment="1" applyProtection="1">
      <alignment vertical="center" shrinkToFit="1"/>
      <protection locked="0"/>
    </xf>
    <xf numFmtId="0" fontId="0" fillId="0" borderId="0" xfId="0" applyAlignment="1" applyProtection="1">
      <alignment horizontal="center" vertical="center"/>
      <protection locked="0"/>
    </xf>
    <xf numFmtId="0" fontId="23" fillId="0" borderId="0" xfId="0" applyFont="1" applyProtection="1">
      <alignment vertical="center"/>
      <protection locked="0"/>
    </xf>
    <xf numFmtId="0" fontId="0" fillId="0" borderId="0" xfId="7" applyFont="1">
      <alignment vertical="center"/>
    </xf>
    <xf numFmtId="0" fontId="85" fillId="0" borderId="65" xfId="0" applyFont="1" applyBorder="1" applyAlignment="1">
      <alignment horizontal="center" vertical="center" wrapText="1" shrinkToFit="1"/>
    </xf>
    <xf numFmtId="0" fontId="28" fillId="0" borderId="2" xfId="1" applyFont="1" applyBorder="1" applyAlignment="1">
      <alignment horizontal="right"/>
    </xf>
    <xf numFmtId="178" fontId="27" fillId="0" borderId="22" xfId="1" applyNumberFormat="1" applyFont="1" applyBorder="1" applyAlignment="1">
      <alignment vertical="center" shrinkToFit="1"/>
    </xf>
    <xf numFmtId="178" fontId="27" fillId="0" borderId="10" xfId="1" applyNumberFormat="1" applyFont="1" applyBorder="1" applyAlignment="1">
      <alignment vertical="center" shrinkToFit="1"/>
    </xf>
    <xf numFmtId="0" fontId="28" fillId="8" borderId="2" xfId="1" applyFont="1" applyFill="1" applyBorder="1" applyAlignment="1">
      <alignment horizontal="center" shrinkToFit="1"/>
    </xf>
    <xf numFmtId="0" fontId="68" fillId="0" borderId="0" xfId="7" applyFont="1" applyAlignment="1">
      <alignment vertical="center" wrapText="1"/>
    </xf>
    <xf numFmtId="0" fontId="22" fillId="0" borderId="0" xfId="7" applyAlignment="1">
      <alignment vertical="center" shrinkToFit="1"/>
    </xf>
    <xf numFmtId="0" fontId="22" fillId="2" borderId="34" xfId="7" applyFill="1" applyBorder="1" applyAlignment="1">
      <alignment horizontal="center" vertical="center"/>
    </xf>
    <xf numFmtId="0" fontId="0" fillId="0" borderId="9" xfId="0" applyBorder="1" applyAlignment="1">
      <alignment horizontal="center" vertical="center" shrinkToFit="1"/>
    </xf>
    <xf numFmtId="0" fontId="8" fillId="9" borderId="66" xfId="3" applyFont="1" applyFill="1" applyBorder="1" applyAlignment="1" applyProtection="1">
      <alignment horizontal="center" vertical="center" shrinkToFit="1"/>
      <protection locked="0"/>
    </xf>
    <xf numFmtId="0" fontId="71" fillId="0" borderId="0" xfId="7" applyFont="1">
      <alignment vertical="center"/>
    </xf>
    <xf numFmtId="0" fontId="22" fillId="6" borderId="0" xfId="7" applyFill="1">
      <alignment vertical="center"/>
    </xf>
    <xf numFmtId="180" fontId="91" fillId="6" borderId="0" xfId="7" applyNumberFormat="1" applyFont="1" applyFill="1" applyAlignment="1" applyProtection="1">
      <alignment horizontal="center" vertical="center"/>
      <protection locked="0"/>
    </xf>
    <xf numFmtId="0" fontId="77" fillId="6" borderId="0" xfId="7" applyFont="1" applyFill="1">
      <alignment vertical="center"/>
    </xf>
    <xf numFmtId="0" fontId="92" fillId="0" borderId="0" xfId="0" applyFont="1" applyAlignment="1">
      <alignment horizontal="left" vertical="center"/>
    </xf>
    <xf numFmtId="0" fontId="94" fillId="0" borderId="0" xfId="0" applyFont="1" applyAlignment="1">
      <alignment horizontal="left" vertical="center"/>
    </xf>
    <xf numFmtId="0" fontId="93" fillId="0" borderId="0" xfId="0" applyFont="1" applyAlignment="1">
      <alignment horizontal="left" vertical="center"/>
    </xf>
    <xf numFmtId="0" fontId="21" fillId="6" borderId="0" xfId="7" applyFont="1" applyFill="1">
      <alignment vertical="center"/>
    </xf>
    <xf numFmtId="0" fontId="65" fillId="6" borderId="0" xfId="7" applyFont="1" applyFill="1">
      <alignment vertical="center"/>
    </xf>
    <xf numFmtId="0" fontId="22" fillId="6" borderId="0" xfId="7" applyFill="1" applyAlignment="1">
      <alignment horizontal="right" vertical="center"/>
    </xf>
    <xf numFmtId="0" fontId="70" fillId="6" borderId="0" xfId="7" applyFont="1" applyFill="1">
      <alignment vertical="center"/>
    </xf>
    <xf numFmtId="0" fontId="62" fillId="6" borderId="0" xfId="7" applyFont="1" applyFill="1">
      <alignment vertical="center"/>
    </xf>
    <xf numFmtId="0" fontId="0" fillId="6" borderId="0" xfId="7" applyFont="1" applyFill="1">
      <alignment vertical="center"/>
    </xf>
    <xf numFmtId="0" fontId="24" fillId="6" borderId="0" xfId="7" applyFont="1" applyFill="1">
      <alignment vertical="center"/>
    </xf>
    <xf numFmtId="0" fontId="0" fillId="6" borderId="0" xfId="7" applyFont="1" applyFill="1" applyAlignment="1">
      <alignment horizontal="center" vertical="center"/>
    </xf>
    <xf numFmtId="180" fontId="22" fillId="6" borderId="0" xfId="7" applyNumberFormat="1" applyFill="1" applyAlignment="1">
      <alignment vertical="center" shrinkToFit="1"/>
    </xf>
    <xf numFmtId="0" fontId="71" fillId="6" borderId="0" xfId="7" applyFont="1" applyFill="1">
      <alignment vertical="center"/>
    </xf>
    <xf numFmtId="0" fontId="22" fillId="0" borderId="0" xfId="7" applyAlignment="1">
      <alignment horizontal="left" vertical="center"/>
    </xf>
    <xf numFmtId="0" fontId="22" fillId="0" borderId="11" xfId="7" applyBorder="1">
      <alignment vertical="center"/>
    </xf>
    <xf numFmtId="0" fontId="22" fillId="0" borderId="27" xfId="7" applyBorder="1">
      <alignment vertical="center"/>
    </xf>
    <xf numFmtId="49" fontId="22" fillId="0" borderId="4" xfId="7" applyNumberFormat="1" applyBorder="1" applyProtection="1">
      <alignment vertical="center"/>
      <protection locked="0"/>
    </xf>
    <xf numFmtId="0" fontId="0" fillId="0" borderId="30" xfId="7" applyFont="1" applyBorder="1">
      <alignment vertical="center"/>
    </xf>
    <xf numFmtId="0" fontId="22" fillId="0" borderId="30" xfId="7" applyBorder="1">
      <alignment vertical="center"/>
    </xf>
    <xf numFmtId="0" fontId="22" fillId="0" borderId="31" xfId="7" applyBorder="1">
      <alignment vertical="center"/>
    </xf>
    <xf numFmtId="0" fontId="22" fillId="2" borderId="11" xfId="7" applyFill="1" applyBorder="1">
      <alignment vertical="center"/>
    </xf>
    <xf numFmtId="0" fontId="22" fillId="2" borderId="27" xfId="7" applyFill="1" applyBorder="1">
      <alignment vertical="center"/>
    </xf>
    <xf numFmtId="0" fontId="0" fillId="2" borderId="11" xfId="7" applyFont="1" applyFill="1" applyBorder="1">
      <alignment vertical="center"/>
    </xf>
    <xf numFmtId="0" fontId="21" fillId="0" borderId="3" xfId="7" applyFont="1" applyBorder="1" applyAlignment="1">
      <alignment horizontal="center" vertical="center"/>
    </xf>
    <xf numFmtId="0" fontId="21" fillId="0" borderId="4" xfId="7" applyFont="1" applyBorder="1" applyAlignment="1">
      <alignment horizontal="center" vertical="center"/>
    </xf>
    <xf numFmtId="0" fontId="21" fillId="0" borderId="5" xfId="7" applyFont="1" applyBorder="1" applyAlignment="1">
      <alignment horizontal="center" vertical="center"/>
    </xf>
    <xf numFmtId="0" fontId="21" fillId="0" borderId="46" xfId="7" applyFont="1" applyBorder="1" applyAlignment="1">
      <alignment horizontal="center" vertical="center"/>
    </xf>
    <xf numFmtId="0" fontId="21" fillId="0" borderId="13" xfId="7" applyFont="1" applyBorder="1" applyAlignment="1">
      <alignment horizontal="center" vertical="center"/>
    </xf>
    <xf numFmtId="0" fontId="21" fillId="0" borderId="14" xfId="7" applyFont="1" applyBorder="1" applyAlignment="1">
      <alignment horizontal="center" vertical="center"/>
    </xf>
    <xf numFmtId="0" fontId="0" fillId="0" borderId="3" xfId="7" applyFont="1" applyBorder="1">
      <alignment vertical="center"/>
    </xf>
    <xf numFmtId="0" fontId="0" fillId="2" borderId="75" xfId="7" applyFont="1" applyFill="1" applyBorder="1">
      <alignment vertical="center"/>
    </xf>
    <xf numFmtId="49" fontId="22" fillId="2" borderId="11" xfId="7" applyNumberFormat="1" applyFill="1" applyBorder="1" applyProtection="1">
      <alignment vertical="center"/>
      <protection locked="0"/>
    </xf>
    <xf numFmtId="49" fontId="22" fillId="2" borderId="76" xfId="7" applyNumberFormat="1" applyFill="1" applyBorder="1" applyProtection="1">
      <alignment vertical="center"/>
      <protection locked="0"/>
    </xf>
    <xf numFmtId="0" fontId="0" fillId="0" borderId="75" xfId="7" applyFont="1" applyBorder="1">
      <alignment vertical="center"/>
    </xf>
    <xf numFmtId="0" fontId="22" fillId="0" borderId="76" xfId="7" applyBorder="1">
      <alignment vertical="center"/>
    </xf>
    <xf numFmtId="0" fontId="95" fillId="0" borderId="72" xfId="7" applyFont="1" applyBorder="1">
      <alignment vertical="center"/>
    </xf>
    <xf numFmtId="0" fontId="96" fillId="0" borderId="26" xfId="7" applyFont="1" applyBorder="1">
      <alignment vertical="center"/>
    </xf>
    <xf numFmtId="0" fontId="15" fillId="0" borderId="0" xfId="3" applyFont="1" applyAlignment="1" applyProtection="1">
      <alignment horizontal="left" vertical="center" shrinkToFit="1"/>
      <protection locked="0"/>
    </xf>
    <xf numFmtId="0" fontId="7" fillId="0" borderId="0" xfId="3" applyFont="1" applyAlignment="1" applyProtection="1">
      <alignment horizontal="left" vertical="center"/>
      <protection locked="0"/>
    </xf>
    <xf numFmtId="0" fontId="3" fillId="0" borderId="0" xfId="3" applyFont="1" applyAlignment="1" applyProtection="1">
      <alignment horizontal="center" vertical="center"/>
      <protection locked="0"/>
    </xf>
    <xf numFmtId="0" fontId="26" fillId="0" borderId="0" xfId="3" applyFont="1" applyAlignment="1" applyProtection="1">
      <alignment horizontal="center" shrinkToFit="1"/>
      <protection locked="0"/>
    </xf>
    <xf numFmtId="0" fontId="24" fillId="0" borderId="0" xfId="7" applyFont="1">
      <alignment vertical="center"/>
    </xf>
    <xf numFmtId="0" fontId="0" fillId="0" borderId="0" xfId="0" applyAlignment="1">
      <alignment vertical="center" wrapText="1"/>
    </xf>
    <xf numFmtId="0" fontId="0" fillId="0" borderId="1" xfId="0" applyBorder="1" applyAlignment="1">
      <alignment vertical="center" wrapText="1"/>
    </xf>
    <xf numFmtId="0" fontId="25" fillId="5" borderId="79" xfId="3" applyFont="1" applyFill="1" applyBorder="1" applyAlignment="1" applyProtection="1">
      <alignment horizontal="center" vertical="center"/>
      <protection locked="0"/>
    </xf>
    <xf numFmtId="0" fontId="25" fillId="0" borderId="44" xfId="3" applyFont="1" applyBorder="1" applyAlignment="1" applyProtection="1">
      <alignment horizontal="center" vertical="center"/>
      <protection locked="0"/>
    </xf>
    <xf numFmtId="0" fontId="27" fillId="0" borderId="0" xfId="1" applyFont="1" applyAlignment="1">
      <alignment vertical="center"/>
    </xf>
    <xf numFmtId="3" fontId="23" fillId="13" borderId="23" xfId="0" applyNumberFormat="1" applyFont="1" applyFill="1" applyBorder="1" applyAlignment="1">
      <alignment horizontal="center" vertical="center"/>
    </xf>
    <xf numFmtId="0" fontId="7" fillId="0" borderId="0" xfId="3" applyFont="1" applyAlignment="1">
      <alignment horizontal="center" vertical="center"/>
    </xf>
    <xf numFmtId="0" fontId="63" fillId="0" borderId="1" xfId="3" applyFont="1" applyBorder="1" applyAlignment="1">
      <alignment horizontal="center" vertical="center" shrinkToFit="1"/>
    </xf>
    <xf numFmtId="38" fontId="63" fillId="0" borderId="1" xfId="12" applyFont="1" applyBorder="1" applyAlignment="1" applyProtection="1">
      <alignment horizontal="center" vertical="center" shrinkToFit="1"/>
    </xf>
    <xf numFmtId="0" fontId="87" fillId="0" borderId="0" xfId="0" applyFont="1" applyAlignment="1">
      <alignment vertical="center" wrapText="1"/>
    </xf>
    <xf numFmtId="177" fontId="12" fillId="4" borderId="1" xfId="3" applyNumberFormat="1" applyFont="1" applyFill="1" applyBorder="1" applyAlignment="1" applyProtection="1">
      <alignment horizontal="center" vertical="center" shrinkToFit="1"/>
      <protection locked="0"/>
    </xf>
    <xf numFmtId="0" fontId="79" fillId="6" borderId="0" xfId="7" applyFont="1" applyFill="1">
      <alignment vertical="center"/>
    </xf>
    <xf numFmtId="0" fontId="102" fillId="0" borderId="0" xfId="13" applyFont="1" applyProtection="1">
      <alignment vertical="center"/>
    </xf>
    <xf numFmtId="0" fontId="89" fillId="0" borderId="70" xfId="7" applyFont="1" applyBorder="1">
      <alignment vertical="center"/>
    </xf>
    <xf numFmtId="0" fontId="89" fillId="0" borderId="71" xfId="7" applyFont="1" applyBorder="1">
      <alignment vertical="center"/>
    </xf>
    <xf numFmtId="0" fontId="89" fillId="0" borderId="72" xfId="7" applyFont="1" applyBorder="1">
      <alignment vertical="center"/>
    </xf>
    <xf numFmtId="0" fontId="24" fillId="0" borderId="0" xfId="0" applyFont="1">
      <alignment vertical="center"/>
    </xf>
    <xf numFmtId="0" fontId="0" fillId="13" borderId="23" xfId="0" applyFill="1" applyBorder="1" applyAlignment="1">
      <alignment horizontal="center" vertical="center" wrapText="1"/>
    </xf>
    <xf numFmtId="0" fontId="0" fillId="0" borderId="9" xfId="0" applyBorder="1" applyAlignment="1">
      <alignment vertical="center" wrapText="1"/>
    </xf>
    <xf numFmtId="0" fontId="0" fillId="0" borderId="1" xfId="0" applyBorder="1" applyAlignment="1">
      <alignment horizontal="center" vertical="center"/>
    </xf>
    <xf numFmtId="0" fontId="0" fillId="0" borderId="80" xfId="0" applyBorder="1">
      <alignment vertical="center"/>
    </xf>
    <xf numFmtId="0" fontId="96" fillId="15" borderId="81" xfId="0" applyFont="1" applyFill="1" applyBorder="1" applyAlignment="1">
      <alignment horizontal="center" vertical="center"/>
    </xf>
    <xf numFmtId="0" fontId="96" fillId="15" borderId="82" xfId="0" applyFont="1" applyFill="1" applyBorder="1" applyAlignment="1">
      <alignment horizontal="center" vertical="center"/>
    </xf>
    <xf numFmtId="0" fontId="101" fillId="6" borderId="9" xfId="0" applyFont="1" applyFill="1" applyBorder="1">
      <alignment vertical="center"/>
    </xf>
    <xf numFmtId="0" fontId="101" fillId="6" borderId="9" xfId="0" applyFont="1" applyFill="1" applyBorder="1" applyAlignment="1">
      <alignment vertical="center" wrapText="1"/>
    </xf>
    <xf numFmtId="0" fontId="101" fillId="6" borderId="45" xfId="0" applyFont="1" applyFill="1" applyBorder="1" applyAlignment="1">
      <alignment vertical="center" wrapText="1"/>
    </xf>
    <xf numFmtId="0" fontId="101" fillId="6" borderId="1" xfId="0" applyFont="1" applyFill="1" applyBorder="1">
      <alignment vertical="center"/>
    </xf>
    <xf numFmtId="0" fontId="101" fillId="6" borderId="1" xfId="0" applyFont="1" applyFill="1" applyBorder="1" applyAlignment="1">
      <alignment vertical="center" wrapText="1"/>
    </xf>
    <xf numFmtId="0" fontId="101" fillId="6" borderId="12" xfId="0" applyFont="1" applyFill="1" applyBorder="1" applyAlignment="1">
      <alignment vertical="center" wrapText="1"/>
    </xf>
    <xf numFmtId="0" fontId="101" fillId="6" borderId="12" xfId="0" applyFont="1" applyFill="1" applyBorder="1" applyAlignment="1">
      <alignment horizontal="center" vertical="center" wrapText="1"/>
    </xf>
    <xf numFmtId="0" fontId="101" fillId="6" borderId="13" xfId="0" applyFont="1" applyFill="1" applyBorder="1">
      <alignment vertical="center"/>
    </xf>
    <xf numFmtId="0" fontId="101" fillId="6" borderId="13" xfId="0" applyFont="1" applyFill="1" applyBorder="1" applyAlignment="1">
      <alignment vertical="center" wrapText="1"/>
    </xf>
    <xf numFmtId="0" fontId="101" fillId="6" borderId="14" xfId="0" applyFont="1" applyFill="1" applyBorder="1" applyAlignment="1">
      <alignment vertical="center" wrapText="1"/>
    </xf>
    <xf numFmtId="0" fontId="80" fillId="14" borderId="83" xfId="0" applyFont="1" applyFill="1" applyBorder="1" applyAlignment="1">
      <alignment horizontal="center" vertical="center"/>
    </xf>
    <xf numFmtId="0" fontId="43" fillId="14" borderId="10" xfId="0" applyFont="1" applyFill="1" applyBorder="1" applyAlignment="1">
      <alignment horizontal="center" vertical="center"/>
    </xf>
    <xf numFmtId="0" fontId="43" fillId="14" borderId="46" xfId="0" applyFont="1" applyFill="1" applyBorder="1" applyAlignment="1">
      <alignment horizontal="center" vertical="center"/>
    </xf>
    <xf numFmtId="0" fontId="104" fillId="14" borderId="27" xfId="0" applyFont="1" applyFill="1" applyBorder="1" applyAlignment="1">
      <alignment horizontal="center" vertical="center" wrapText="1"/>
    </xf>
    <xf numFmtId="0" fontId="104" fillId="14" borderId="26" xfId="0" applyFont="1" applyFill="1" applyBorder="1" applyAlignment="1">
      <alignment horizontal="center" vertical="center" wrapText="1"/>
    </xf>
    <xf numFmtId="0" fontId="104" fillId="14" borderId="31" xfId="0" applyFont="1" applyFill="1" applyBorder="1" applyAlignment="1">
      <alignment horizontal="center" vertical="center" wrapText="1"/>
    </xf>
    <xf numFmtId="0" fontId="104" fillId="14" borderId="29" xfId="0" applyFont="1" applyFill="1" applyBorder="1" applyAlignment="1">
      <alignment horizontal="center" vertical="center" wrapText="1"/>
    </xf>
    <xf numFmtId="0" fontId="104" fillId="6" borderId="40" xfId="0" applyFont="1" applyFill="1" applyBorder="1" applyAlignment="1">
      <alignment horizontal="center" vertical="center" wrapText="1"/>
    </xf>
    <xf numFmtId="0" fontId="104" fillId="6" borderId="41" xfId="0" applyFont="1" applyFill="1" applyBorder="1" applyAlignment="1">
      <alignment horizontal="center" vertical="center" wrapText="1"/>
    </xf>
    <xf numFmtId="0" fontId="105" fillId="6" borderId="31" xfId="0" applyFont="1" applyFill="1" applyBorder="1" applyAlignment="1">
      <alignment horizontal="center" vertical="center" wrapText="1"/>
    </xf>
    <xf numFmtId="0" fontId="105" fillId="6" borderId="70" xfId="0" applyFont="1" applyFill="1" applyBorder="1" applyAlignment="1">
      <alignment horizontal="center" vertical="center" wrapText="1"/>
    </xf>
    <xf numFmtId="0" fontId="105" fillId="6" borderId="41" xfId="0" applyFont="1" applyFill="1" applyBorder="1" applyAlignment="1">
      <alignment horizontal="center" vertical="center" wrapText="1"/>
    </xf>
    <xf numFmtId="0" fontId="105" fillId="6" borderId="65" xfId="0" applyFont="1" applyFill="1" applyBorder="1" applyAlignment="1">
      <alignment horizontal="center" vertical="center" wrapText="1"/>
    </xf>
    <xf numFmtId="0" fontId="104" fillId="6" borderId="65" xfId="0" applyFont="1" applyFill="1" applyBorder="1" applyAlignment="1">
      <alignment horizontal="center" vertical="center" wrapText="1"/>
    </xf>
    <xf numFmtId="0" fontId="106" fillId="6" borderId="31" xfId="0" applyFont="1" applyFill="1" applyBorder="1" applyAlignment="1">
      <alignment horizontal="center" vertical="center" wrapText="1"/>
    </xf>
    <xf numFmtId="0" fontId="104" fillId="6" borderId="31" xfId="0" applyFont="1" applyFill="1" applyBorder="1" applyAlignment="1">
      <alignment horizontal="center" vertical="center" wrapText="1"/>
    </xf>
    <xf numFmtId="0" fontId="106" fillId="6" borderId="65" xfId="0" applyFont="1" applyFill="1" applyBorder="1" applyAlignment="1">
      <alignment horizontal="center" vertical="center" wrapText="1"/>
    </xf>
    <xf numFmtId="0" fontId="104" fillId="6" borderId="41" xfId="0" applyFont="1" applyFill="1" applyBorder="1" applyAlignment="1">
      <alignment horizontal="left" vertical="center" wrapText="1"/>
    </xf>
    <xf numFmtId="0" fontId="107" fillId="6" borderId="31" xfId="0" applyFont="1" applyFill="1" applyBorder="1" applyAlignment="1">
      <alignment horizontal="center" vertical="center" wrapText="1"/>
    </xf>
    <xf numFmtId="0" fontId="7" fillId="0" borderId="0" xfId="3" applyFont="1" applyAlignment="1">
      <alignment horizontal="center" vertical="center" shrinkToFit="1"/>
    </xf>
    <xf numFmtId="0" fontId="0" fillId="0" borderId="32" xfId="0" applyBorder="1" applyAlignment="1">
      <alignment vertical="center" shrinkToFit="1"/>
    </xf>
    <xf numFmtId="0" fontId="21" fillId="0" borderId="32" xfId="0" applyFont="1" applyBorder="1" applyAlignment="1">
      <alignment vertical="center" shrinkToFit="1"/>
    </xf>
    <xf numFmtId="0" fontId="86" fillId="0" borderId="0" xfId="0" applyFont="1" applyAlignment="1">
      <alignment horizontal="center" vertical="center" shrinkToFit="1"/>
    </xf>
    <xf numFmtId="0" fontId="86" fillId="0" borderId="0" xfId="0" applyFont="1" applyAlignment="1">
      <alignment vertical="center" shrinkToFit="1"/>
    </xf>
    <xf numFmtId="0" fontId="111" fillId="0" borderId="0" xfId="0" applyFont="1" applyAlignment="1">
      <alignment vertical="center" shrinkToFit="1"/>
    </xf>
    <xf numFmtId="0" fontId="86" fillId="0" borderId="0" xfId="0" applyFont="1">
      <alignment vertical="center"/>
    </xf>
    <xf numFmtId="0" fontId="3" fillId="0" borderId="0" xfId="3" applyFont="1" applyAlignment="1">
      <alignment horizontal="center" vertical="center"/>
    </xf>
    <xf numFmtId="0" fontId="108" fillId="0" borderId="0" xfId="3" applyFont="1" applyAlignment="1">
      <alignment horizontal="center" vertical="center" shrinkToFit="1"/>
    </xf>
    <xf numFmtId="0" fontId="3" fillId="0" borderId="0" xfId="3" applyFont="1" applyAlignment="1">
      <alignment horizontal="center" vertical="center" shrinkToFit="1"/>
    </xf>
    <xf numFmtId="0" fontId="3" fillId="0" borderId="0" xfId="3" applyFont="1" applyAlignment="1">
      <alignment vertical="center"/>
    </xf>
    <xf numFmtId="0" fontId="8" fillId="9" borderId="84" xfId="3" applyFont="1" applyFill="1" applyBorder="1" applyAlignment="1">
      <alignment horizontal="center" vertical="center" shrinkToFit="1"/>
    </xf>
    <xf numFmtId="0" fontId="110" fillId="9" borderId="84" xfId="3" applyFont="1" applyFill="1" applyBorder="1" applyAlignment="1">
      <alignment horizontal="center" vertical="center" shrinkToFit="1"/>
    </xf>
    <xf numFmtId="0" fontId="8" fillId="0" borderId="0" xfId="3" applyFont="1" applyAlignment="1">
      <alignment horizontal="left" vertical="center"/>
    </xf>
    <xf numFmtId="0" fontId="7" fillId="0" borderId="0" xfId="3" applyFont="1" applyAlignment="1">
      <alignment vertical="center"/>
    </xf>
    <xf numFmtId="0" fontId="76" fillId="0" borderId="0" xfId="3" applyFont="1" applyAlignment="1">
      <alignment vertical="center"/>
    </xf>
    <xf numFmtId="0" fontId="21" fillId="0" borderId="0" xfId="0" applyFont="1" applyAlignment="1">
      <alignment horizontal="center" vertical="center" shrinkToFit="1"/>
    </xf>
    <xf numFmtId="0" fontId="8" fillId="0" borderId="2" xfId="3" applyFont="1" applyBorder="1" applyAlignment="1">
      <alignment horizontal="right" vertical="center"/>
    </xf>
    <xf numFmtId="0" fontId="0" fillId="0" borderId="0" xfId="3" applyFont="1" applyAlignment="1">
      <alignment vertical="center" shrinkToFit="1"/>
    </xf>
    <xf numFmtId="0" fontId="26" fillId="0" borderId="0" xfId="3" applyFont="1" applyAlignment="1">
      <alignment horizontal="center" shrinkToFit="1"/>
    </xf>
    <xf numFmtId="0" fontId="8" fillId="0" borderId="0" xfId="3" applyFont="1" applyAlignment="1">
      <alignment horizontal="right" vertical="center"/>
    </xf>
    <xf numFmtId="0" fontId="0" fillId="0" borderId="0" xfId="3" applyFont="1" applyAlignment="1">
      <alignment horizontal="center" vertical="center" shrinkToFit="1"/>
    </xf>
    <xf numFmtId="0" fontId="5" fillId="0" borderId="0" xfId="3" applyFont="1" applyAlignment="1">
      <alignment vertical="center"/>
    </xf>
    <xf numFmtId="0" fontId="5" fillId="0" borderId="0" xfId="3" applyFont="1" applyAlignment="1">
      <alignment horizontal="left" vertical="center" wrapText="1"/>
    </xf>
    <xf numFmtId="0" fontId="2" fillId="0" borderId="0" xfId="3" applyFont="1" applyAlignment="1">
      <alignment horizontal="center" vertical="center"/>
    </xf>
    <xf numFmtId="14" fontId="112" fillId="0" borderId="0" xfId="3" applyNumberFormat="1" applyFont="1" applyAlignment="1">
      <alignment horizontal="center" vertical="center"/>
    </xf>
    <xf numFmtId="0" fontId="112" fillId="0" borderId="0" xfId="3" applyFont="1" applyAlignment="1">
      <alignment horizontal="center" vertical="center"/>
    </xf>
    <xf numFmtId="14" fontId="2" fillId="0" borderId="0" xfId="3" applyNumberFormat="1" applyFont="1" applyAlignment="1">
      <alignment horizontal="center" vertical="center" shrinkToFit="1"/>
    </xf>
    <xf numFmtId="14" fontId="112" fillId="0" borderId="0" xfId="3" applyNumberFormat="1" applyFont="1" applyAlignment="1">
      <alignment horizontal="center" vertical="center" shrinkToFit="1"/>
    </xf>
    <xf numFmtId="0" fontId="2" fillId="0" borderId="0" xfId="3" applyFont="1" applyAlignment="1">
      <alignment horizontal="left" vertical="center"/>
    </xf>
    <xf numFmtId="176" fontId="7" fillId="2" borderId="1" xfId="3" applyNumberFormat="1" applyFont="1" applyFill="1" applyBorder="1" applyAlignment="1">
      <alignment horizontal="center" vertical="center"/>
    </xf>
    <xf numFmtId="176" fontId="32" fillId="0" borderId="7" xfId="3" applyNumberFormat="1" applyFont="1" applyBorder="1" applyAlignment="1">
      <alignment horizontal="center" vertical="center"/>
    </xf>
    <xf numFmtId="0" fontId="7" fillId="9" borderId="1" xfId="3" applyFont="1" applyFill="1" applyBorder="1" applyAlignment="1">
      <alignment horizontal="center" vertical="center" shrinkToFit="1"/>
    </xf>
    <xf numFmtId="176" fontId="7" fillId="9" borderId="1" xfId="3" applyNumberFormat="1" applyFont="1" applyFill="1" applyBorder="1" applyAlignment="1">
      <alignment horizontal="center" vertical="center"/>
    </xf>
    <xf numFmtId="0" fontId="5" fillId="0" borderId="0" xfId="3" applyFont="1" applyAlignment="1">
      <alignment horizontal="center" vertical="center" wrapText="1"/>
    </xf>
    <xf numFmtId="0" fontId="7" fillId="0" borderId="10" xfId="3" applyFont="1" applyBorder="1" applyAlignment="1">
      <alignment horizontal="center" vertical="center" shrinkToFit="1"/>
    </xf>
    <xf numFmtId="0" fontId="113" fillId="0" borderId="7" xfId="12" applyNumberFormat="1" applyFont="1" applyFill="1" applyBorder="1" applyAlignment="1" applyProtection="1">
      <alignment horizontal="center" vertical="center" shrinkToFit="1"/>
    </xf>
    <xf numFmtId="0" fontId="18" fillId="0" borderId="1" xfId="12" applyNumberFormat="1" applyFont="1" applyBorder="1" applyAlignment="1" applyProtection="1">
      <alignment horizontal="center" vertical="center" shrinkToFit="1"/>
    </xf>
    <xf numFmtId="0" fontId="12" fillId="0" borderId="19" xfId="3" applyFont="1" applyBorder="1" applyAlignment="1">
      <alignment horizontal="center" vertical="center"/>
    </xf>
    <xf numFmtId="0" fontId="12" fillId="0" borderId="18" xfId="3" applyFont="1" applyBorder="1" applyAlignment="1">
      <alignment horizontal="center" vertical="center"/>
    </xf>
    <xf numFmtId="0" fontId="12" fillId="0" borderId="13" xfId="3" applyFont="1" applyBorder="1" applyAlignment="1">
      <alignment horizontal="center" vertical="center"/>
    </xf>
    <xf numFmtId="0" fontId="7" fillId="0" borderId="13" xfId="3" applyFont="1" applyBorder="1" applyAlignment="1">
      <alignment horizontal="center" vertical="center"/>
    </xf>
    <xf numFmtId="177" fontId="7" fillId="0" borderId="13" xfId="3" applyNumberFormat="1" applyFont="1" applyBorder="1" applyAlignment="1">
      <alignment horizontal="center" vertical="center"/>
    </xf>
    <xf numFmtId="177" fontId="16" fillId="0" borderId="13" xfId="4" applyNumberFormat="1" applyFont="1" applyBorder="1" applyAlignment="1">
      <alignment horizontal="center" vertical="center" shrinkToFit="1"/>
    </xf>
    <xf numFmtId="0" fontId="7" fillId="0" borderId="49" xfId="3" applyFont="1" applyBorder="1" applyAlignment="1">
      <alignment horizontal="center" vertical="center" wrapText="1"/>
    </xf>
    <xf numFmtId="0" fontId="25" fillId="0" borderId="13" xfId="3" applyFont="1" applyBorder="1" applyAlignment="1">
      <alignment horizontal="center" vertical="center"/>
    </xf>
    <xf numFmtId="0" fontId="25" fillId="0" borderId="14" xfId="3" applyFont="1" applyBorder="1" applyAlignment="1">
      <alignment horizontal="center" vertical="center"/>
    </xf>
    <xf numFmtId="0" fontId="25" fillId="0" borderId="0" xfId="3" applyFont="1" applyAlignment="1">
      <alignment horizontal="center" vertical="center"/>
    </xf>
    <xf numFmtId="0" fontId="32" fillId="0" borderId="0" xfId="3" applyFont="1" applyAlignment="1">
      <alignment horizontal="center" vertical="center"/>
    </xf>
    <xf numFmtId="0" fontId="75" fillId="0" borderId="0" xfId="3" applyFont="1" applyAlignment="1">
      <alignment horizontal="center" vertical="center" shrinkToFit="1"/>
    </xf>
    <xf numFmtId="0" fontId="26" fillId="0" borderId="0" xfId="3" applyFont="1" applyAlignment="1">
      <alignment horizontal="center" vertical="center" shrinkToFit="1"/>
    </xf>
    <xf numFmtId="0" fontId="7" fillId="0" borderId="0" xfId="3" applyFont="1" applyAlignment="1">
      <alignment horizontal="left" vertical="center"/>
    </xf>
    <xf numFmtId="0" fontId="0" fillId="4" borderId="0" xfId="0" applyFill="1" applyAlignment="1">
      <alignment horizontal="center" vertical="center" shrinkToFit="1"/>
    </xf>
    <xf numFmtId="0" fontId="0" fillId="4" borderId="0" xfId="0" applyFill="1" applyAlignment="1">
      <alignment vertical="center" shrinkToFit="1"/>
    </xf>
    <xf numFmtId="0" fontId="15" fillId="0" borderId="0" xfId="3" applyFont="1" applyAlignment="1">
      <alignment horizontal="left" vertical="center" shrinkToFit="1"/>
    </xf>
    <xf numFmtId="0" fontId="7" fillId="0" borderId="0" xfId="3" applyFont="1" applyAlignment="1">
      <alignment horizontal="left" vertical="center" wrapText="1"/>
    </xf>
    <xf numFmtId="0" fontId="21" fillId="4" borderId="0" xfId="0" applyFont="1" applyFill="1" applyAlignment="1">
      <alignment horizontal="center" vertical="center" shrinkToFit="1"/>
    </xf>
    <xf numFmtId="0" fontId="21" fillId="4" borderId="0" xfId="0" applyFont="1" applyFill="1" applyAlignment="1">
      <alignment vertical="center" shrinkToFit="1"/>
    </xf>
    <xf numFmtId="0" fontId="15" fillId="0" borderId="0" xfId="3" applyFont="1" applyAlignment="1">
      <alignment vertical="center"/>
    </xf>
    <xf numFmtId="0" fontId="15" fillId="0" borderId="0" xfId="3" applyFont="1" applyAlignment="1">
      <alignment horizontal="left" vertical="center"/>
    </xf>
    <xf numFmtId="0" fontId="15" fillId="0" borderId="0" xfId="3" applyFont="1" applyAlignment="1">
      <alignment horizontal="left" vertical="center" wrapText="1"/>
    </xf>
    <xf numFmtId="0" fontId="20" fillId="0" borderId="0" xfId="0" applyFont="1" applyAlignment="1">
      <alignment horizontal="center" vertical="center" shrinkToFit="1"/>
    </xf>
    <xf numFmtId="0" fontId="86" fillId="0" borderId="0" xfId="0" applyFont="1" applyAlignment="1">
      <alignment horizontal="center" vertical="center" wrapText="1" shrinkToFit="1"/>
    </xf>
    <xf numFmtId="0" fontId="17" fillId="0" borderId="0" xfId="0" applyFont="1" applyAlignment="1">
      <alignment horizontal="center" vertical="center" wrapText="1" shrinkToFit="1"/>
    </xf>
    <xf numFmtId="0" fontId="19" fillId="0" borderId="0" xfId="0" applyFont="1" applyAlignment="1">
      <alignment vertical="center" shrinkToFit="1"/>
    </xf>
    <xf numFmtId="0" fontId="23" fillId="0" borderId="0" xfId="0" applyFont="1">
      <alignment vertical="center"/>
    </xf>
    <xf numFmtId="0" fontId="86" fillId="0" borderId="0" xfId="0" applyFont="1" applyAlignment="1">
      <alignment horizontal="center" vertical="center"/>
    </xf>
    <xf numFmtId="0" fontId="111" fillId="0" borderId="0" xfId="0" applyFont="1">
      <alignment vertical="center"/>
    </xf>
    <xf numFmtId="0" fontId="0" fillId="0" borderId="32" xfId="0" applyBorder="1" applyAlignment="1">
      <alignment horizontal="center" vertical="center" shrinkToFit="1"/>
    </xf>
    <xf numFmtId="0" fontId="3" fillId="0" borderId="28" xfId="3" applyFont="1" applyBorder="1" applyAlignment="1">
      <alignment horizontal="center" vertical="center"/>
    </xf>
    <xf numFmtId="0" fontId="109" fillId="5" borderId="15" xfId="3" applyFont="1" applyFill="1" applyBorder="1" applyAlignment="1">
      <alignment horizontal="center" vertical="center" shrinkToFit="1"/>
    </xf>
    <xf numFmtId="0" fontId="108" fillId="6" borderId="15" xfId="3" applyFont="1" applyFill="1" applyBorder="1" applyAlignment="1">
      <alignment horizontal="center" vertical="center" shrinkToFit="1"/>
    </xf>
    <xf numFmtId="0" fontId="8" fillId="9" borderId="0" xfId="3" applyFont="1" applyFill="1" applyAlignment="1">
      <alignment horizontal="center" vertical="center" shrinkToFit="1"/>
    </xf>
    <xf numFmtId="0" fontId="25" fillId="5" borderId="89" xfId="3" applyFont="1" applyFill="1" applyBorder="1" applyAlignment="1">
      <alignment horizontal="center" vertical="center"/>
    </xf>
    <xf numFmtId="0" fontId="5" fillId="0" borderId="38" xfId="3" applyFont="1" applyBorder="1" applyAlignment="1">
      <alignment horizontal="left" vertical="center" wrapText="1"/>
    </xf>
    <xf numFmtId="0" fontId="25" fillId="0" borderId="38" xfId="3" applyFont="1" applyBorder="1" applyAlignment="1">
      <alignment horizontal="center" vertical="center"/>
    </xf>
    <xf numFmtId="0" fontId="88" fillId="13" borderId="1" xfId="12" applyNumberFormat="1" applyFont="1" applyFill="1" applyBorder="1" applyAlignment="1" applyProtection="1">
      <alignment horizontal="center" vertical="center" shrinkToFit="1"/>
      <protection locked="0"/>
    </xf>
    <xf numFmtId="0" fontId="63" fillId="0" borderId="1" xfId="12" applyNumberFormat="1" applyFont="1" applyBorder="1" applyAlignment="1" applyProtection="1">
      <alignment horizontal="center" vertical="center" shrinkToFit="1"/>
    </xf>
    <xf numFmtId="0" fontId="0" fillId="0" borderId="90" xfId="0" applyBorder="1">
      <alignment vertical="center"/>
    </xf>
    <xf numFmtId="38" fontId="0" fillId="0" borderId="59" xfId="0" applyNumberFormat="1" applyBorder="1">
      <alignment vertical="center"/>
    </xf>
    <xf numFmtId="0" fontId="0" fillId="0" borderId="59" xfId="0" applyBorder="1">
      <alignment vertical="center"/>
    </xf>
    <xf numFmtId="0" fontId="0" fillId="0" borderId="91" xfId="0" applyBorder="1">
      <alignment vertical="center"/>
    </xf>
    <xf numFmtId="38" fontId="0" fillId="0" borderId="92" xfId="0" applyNumberFormat="1" applyBorder="1">
      <alignment vertical="center"/>
    </xf>
    <xf numFmtId="0" fontId="0" fillId="0" borderId="92" xfId="0" applyBorder="1">
      <alignment vertical="center"/>
    </xf>
    <xf numFmtId="0" fontId="27" fillId="7" borderId="2" xfId="1" applyFont="1" applyFill="1" applyBorder="1" applyAlignment="1">
      <alignment horizontal="center" vertical="center"/>
    </xf>
    <xf numFmtId="178" fontId="3" fillId="7" borderId="9" xfId="1" applyNumberFormat="1" applyFont="1" applyFill="1" applyBorder="1" applyAlignment="1">
      <alignment vertical="center" shrinkToFit="1"/>
    </xf>
    <xf numFmtId="0" fontId="28" fillId="0" borderId="54" xfId="1" applyFont="1" applyBorder="1" applyAlignment="1">
      <alignment vertical="center" shrinkToFit="1"/>
    </xf>
    <xf numFmtId="0" fontId="30" fillId="0" borderId="53" xfId="1" applyFont="1" applyBorder="1" applyAlignment="1">
      <alignment horizontal="center" vertical="center"/>
    </xf>
    <xf numFmtId="178" fontId="27" fillId="0" borderId="52" xfId="1" applyNumberFormat="1" applyFont="1" applyBorder="1" applyAlignment="1">
      <alignment vertical="center" shrinkToFit="1"/>
    </xf>
    <xf numFmtId="0" fontId="88" fillId="6" borderId="1" xfId="12" applyNumberFormat="1" applyFont="1" applyFill="1" applyBorder="1" applyAlignment="1" applyProtection="1">
      <alignment horizontal="center" vertical="center" shrinkToFit="1"/>
      <protection locked="0"/>
    </xf>
    <xf numFmtId="0" fontId="9" fillId="6" borderId="0" xfId="1" applyFont="1" applyFill="1"/>
    <xf numFmtId="0" fontId="9" fillId="6" borderId="0" xfId="1" applyFont="1" applyFill="1" applyAlignment="1">
      <alignment horizontal="center"/>
    </xf>
    <xf numFmtId="0" fontId="34" fillId="6" borderId="0" xfId="1" applyFont="1" applyFill="1"/>
    <xf numFmtId="58" fontId="34" fillId="6" borderId="0" xfId="1" applyNumberFormat="1" applyFont="1" applyFill="1" applyAlignment="1">
      <alignment horizontal="center"/>
    </xf>
    <xf numFmtId="0" fontId="36" fillId="6" borderId="0" xfId="1" applyFont="1" applyFill="1" applyAlignment="1">
      <alignment horizontal="left" shrinkToFit="1"/>
    </xf>
    <xf numFmtId="0" fontId="36" fillId="6" borderId="0" xfId="1" applyFont="1" applyFill="1" applyAlignment="1">
      <alignment horizontal="left" indent="1" shrinkToFit="1"/>
    </xf>
    <xf numFmtId="0" fontId="37" fillId="6" borderId="0" xfId="1" applyFont="1" applyFill="1"/>
    <xf numFmtId="0" fontId="8" fillId="6" borderId="0" xfId="1" applyFont="1" applyFill="1"/>
    <xf numFmtId="0" fontId="36" fillId="6" borderId="0" xfId="1" applyFont="1" applyFill="1"/>
    <xf numFmtId="0" fontId="36" fillId="6" borderId="0" xfId="1" applyFont="1" applyFill="1" applyAlignment="1">
      <alignment horizontal="center" vertical="center"/>
    </xf>
    <xf numFmtId="0" fontId="35" fillId="6" borderId="0" xfId="1" applyFont="1" applyFill="1"/>
    <xf numFmtId="0" fontId="38" fillId="6" borderId="0" xfId="1" applyFont="1" applyFill="1"/>
    <xf numFmtId="3" fontId="78" fillId="4" borderId="58" xfId="0" applyNumberFormat="1" applyFont="1" applyFill="1" applyBorder="1" applyAlignment="1" applyProtection="1">
      <alignment horizontal="right" vertical="center"/>
      <protection locked="0"/>
    </xf>
    <xf numFmtId="3" fontId="78" fillId="4" borderId="59" xfId="0" applyNumberFormat="1" applyFont="1" applyFill="1" applyBorder="1" applyAlignment="1" applyProtection="1">
      <alignment horizontal="right" vertical="center"/>
      <protection locked="0"/>
    </xf>
    <xf numFmtId="3" fontId="78" fillId="4" borderId="92" xfId="0" applyNumberFormat="1" applyFont="1" applyFill="1" applyBorder="1" applyAlignment="1" applyProtection="1">
      <alignment horizontal="right" vertical="center"/>
      <protection locked="0"/>
    </xf>
    <xf numFmtId="0" fontId="22" fillId="6" borderId="0" xfId="7" applyFill="1" applyAlignment="1">
      <alignment vertical="center" shrinkToFit="1"/>
    </xf>
    <xf numFmtId="0" fontId="68" fillId="6" borderId="0" xfId="7" applyFont="1" applyFill="1" applyAlignment="1">
      <alignment vertical="center" wrapText="1"/>
    </xf>
    <xf numFmtId="0" fontId="22" fillId="6" borderId="0" xfId="7" applyFill="1" applyAlignment="1">
      <alignment horizontal="center" vertical="center"/>
    </xf>
    <xf numFmtId="186" fontId="0" fillId="6" borderId="0" xfId="7" applyNumberFormat="1" applyFont="1" applyFill="1" applyAlignment="1">
      <alignment horizontal="center" vertical="center"/>
    </xf>
    <xf numFmtId="186" fontId="22" fillId="6" borderId="0" xfId="7" applyNumberFormat="1" applyFill="1" applyAlignment="1">
      <alignment horizontal="center" vertical="center"/>
    </xf>
    <xf numFmtId="49" fontId="0" fillId="6" borderId="0" xfId="7" applyNumberFormat="1" applyFont="1" applyFill="1" applyAlignment="1">
      <alignment horizontal="center" vertical="center"/>
    </xf>
    <xf numFmtId="49" fontId="22" fillId="6" borderId="0" xfId="7" applyNumberFormat="1" applyFill="1" applyAlignment="1">
      <alignment horizontal="center" vertical="center"/>
    </xf>
    <xf numFmtId="0" fontId="6" fillId="4" borderId="33" xfId="3" applyFont="1" applyFill="1" applyBorder="1" applyAlignment="1" applyProtection="1">
      <alignment horizontal="center" vertical="center" wrapText="1"/>
      <protection locked="0"/>
    </xf>
    <xf numFmtId="0" fontId="79" fillId="6" borderId="0" xfId="7" applyFont="1" applyFill="1" applyAlignment="1">
      <alignment vertical="center" shrinkToFit="1"/>
    </xf>
    <xf numFmtId="0" fontId="36" fillId="6" borderId="0" xfId="1" applyFont="1" applyFill="1" applyAlignment="1">
      <alignment wrapText="1"/>
    </xf>
    <xf numFmtId="0" fontId="36" fillId="6" borderId="0" xfId="1" applyFont="1" applyFill="1" applyAlignment="1">
      <alignment horizontal="left" vertical="top"/>
    </xf>
    <xf numFmtId="0" fontId="115" fillId="6" borderId="0" xfId="1" applyFont="1" applyFill="1" applyAlignment="1">
      <alignment horizontal="left" vertical="top" wrapText="1"/>
    </xf>
    <xf numFmtId="0" fontId="68" fillId="6" borderId="0" xfId="7" applyFont="1" applyFill="1">
      <alignment vertical="center"/>
    </xf>
    <xf numFmtId="0" fontId="135" fillId="0" borderId="0" xfId="24" applyFont="1" applyAlignment="1">
      <alignment vertical="center"/>
    </xf>
    <xf numFmtId="0" fontId="68" fillId="2" borderId="0" xfId="7" applyFont="1" applyFill="1">
      <alignment vertical="center"/>
    </xf>
    <xf numFmtId="0" fontId="135" fillId="2" borderId="0" xfId="24" applyFont="1" applyFill="1" applyAlignment="1">
      <alignment vertical="center"/>
    </xf>
    <xf numFmtId="0" fontId="86" fillId="0" borderId="0" xfId="24" applyFont="1"/>
    <xf numFmtId="177" fontId="86" fillId="0" borderId="0" xfId="24" applyNumberFormat="1" applyFont="1"/>
    <xf numFmtId="0" fontId="86" fillId="0" borderId="0" xfId="24" applyFont="1" applyAlignment="1">
      <alignment vertical="center" wrapText="1"/>
    </xf>
    <xf numFmtId="0" fontId="112" fillId="0" borderId="0" xfId="20" applyFont="1">
      <alignment vertical="center"/>
    </xf>
    <xf numFmtId="0" fontId="112" fillId="0" borderId="0" xfId="20" applyFont="1" applyAlignment="1">
      <alignment horizontal="center" vertical="center"/>
    </xf>
    <xf numFmtId="177" fontId="136" fillId="0" borderId="0" xfId="20" applyNumberFormat="1" applyFont="1" applyAlignment="1">
      <alignment horizontal="center" vertical="center"/>
    </xf>
    <xf numFmtId="0" fontId="137" fillId="0" borderId="0" xfId="20" applyFont="1">
      <alignment vertical="center"/>
    </xf>
    <xf numFmtId="0" fontId="137" fillId="0" borderId="0" xfId="20" applyFont="1" applyAlignment="1">
      <alignment horizontal="left" vertical="center"/>
    </xf>
    <xf numFmtId="0" fontId="112" fillId="0" borderId="0" xfId="20" applyFont="1" applyAlignment="1">
      <alignment horizontal="left" vertical="center"/>
    </xf>
    <xf numFmtId="0" fontId="112" fillId="0" borderId="1" xfId="20" applyFont="1" applyBorder="1">
      <alignment vertical="center"/>
    </xf>
    <xf numFmtId="0" fontId="112" fillId="0" borderId="33" xfId="20" applyFont="1" applyBorder="1">
      <alignment vertical="center"/>
    </xf>
    <xf numFmtId="0" fontId="112" fillId="0" borderId="34" xfId="20" applyFont="1" applyBorder="1">
      <alignment vertical="center"/>
    </xf>
    <xf numFmtId="0" fontId="112" fillId="0" borderId="6" xfId="20" applyFont="1" applyBorder="1">
      <alignment vertical="center"/>
    </xf>
    <xf numFmtId="0" fontId="137" fillId="0" borderId="0" xfId="25" applyFont="1">
      <alignment vertical="center"/>
    </xf>
    <xf numFmtId="0" fontId="112" fillId="0" borderId="1" xfId="20" applyFont="1" applyBorder="1" applyAlignment="1">
      <alignment horizontal="center" vertical="center" wrapText="1"/>
    </xf>
    <xf numFmtId="0" fontId="112" fillId="0" borderId="1" xfId="20" applyFont="1" applyBorder="1" applyAlignment="1">
      <alignment vertical="center" wrapText="1"/>
    </xf>
    <xf numFmtId="0" fontId="138" fillId="0" borderId="1" xfId="20" applyFont="1" applyBorder="1" applyAlignment="1">
      <alignment horizontal="center" vertical="center"/>
    </xf>
    <xf numFmtId="0" fontId="112" fillId="0" borderId="32" xfId="20" applyFont="1" applyBorder="1">
      <alignment vertical="center"/>
    </xf>
    <xf numFmtId="0" fontId="86" fillId="0" borderId="1" xfId="0" applyFont="1" applyBorder="1" applyAlignment="1">
      <alignment horizontal="center" vertical="center" shrinkToFit="1"/>
    </xf>
    <xf numFmtId="0" fontId="86" fillId="0" borderId="1" xfId="0" applyFont="1" applyBorder="1" applyAlignment="1">
      <alignment vertical="center" shrinkToFit="1"/>
    </xf>
    <xf numFmtId="0" fontId="112" fillId="0" borderId="1" xfId="20" applyFont="1" applyBorder="1" applyAlignment="1">
      <alignment horizontal="center" vertical="center"/>
    </xf>
    <xf numFmtId="0" fontId="139" fillId="0" borderId="9" xfId="0" applyFont="1" applyBorder="1" applyAlignment="1">
      <alignment horizontal="center" vertical="center"/>
    </xf>
    <xf numFmtId="0" fontId="86" fillId="0" borderId="9" xfId="0" applyFont="1" applyBorder="1" applyAlignment="1">
      <alignment horizontal="left" vertical="center" shrinkToFit="1"/>
    </xf>
    <xf numFmtId="0" fontId="86" fillId="0" borderId="9" xfId="0" applyFont="1" applyBorder="1" applyAlignment="1">
      <alignment vertical="center" shrinkToFit="1"/>
    </xf>
    <xf numFmtId="0" fontId="86" fillId="0" borderId="9" xfId="0" applyFont="1" applyBorder="1" applyAlignment="1">
      <alignment horizontal="center" vertical="center"/>
    </xf>
    <xf numFmtId="0" fontId="139" fillId="0" borderId="1" xfId="0" applyFont="1" applyBorder="1" applyAlignment="1">
      <alignment horizontal="center" vertical="center"/>
    </xf>
    <xf numFmtId="0" fontId="112" fillId="2" borderId="0" xfId="20" applyFont="1" applyFill="1">
      <alignment vertical="center"/>
    </xf>
    <xf numFmtId="0" fontId="86" fillId="0" borderId="1" xfId="0" applyFont="1" applyBorder="1" applyAlignment="1">
      <alignment horizontal="left" vertical="center" shrinkToFit="1"/>
    </xf>
    <xf numFmtId="0" fontId="86" fillId="0" borderId="1" xfId="0" applyFont="1" applyBorder="1" applyAlignment="1">
      <alignment horizontal="center" vertical="center"/>
    </xf>
    <xf numFmtId="0" fontId="86" fillId="2" borderId="9" xfId="0" applyFont="1" applyFill="1" applyBorder="1" applyAlignment="1">
      <alignment horizontal="center" vertical="center"/>
    </xf>
    <xf numFmtId="0" fontId="112" fillId="0" borderId="55" xfId="20" applyFont="1" applyBorder="1">
      <alignment vertical="center"/>
    </xf>
    <xf numFmtId="0" fontId="110" fillId="0" borderId="1" xfId="0" applyFont="1" applyBorder="1" applyAlignment="1">
      <alignment vertical="center" shrinkToFit="1"/>
    </xf>
    <xf numFmtId="0" fontId="139" fillId="2" borderId="1" xfId="0" applyFont="1" applyFill="1" applyBorder="1" applyAlignment="1">
      <alignment horizontal="center" vertical="center"/>
    </xf>
    <xf numFmtId="0" fontId="86" fillId="2" borderId="9" xfId="0" applyFont="1" applyFill="1" applyBorder="1" applyAlignment="1">
      <alignment horizontal="left" vertical="center" shrinkToFit="1"/>
    </xf>
    <xf numFmtId="0" fontId="86" fillId="2" borderId="9" xfId="0" applyFont="1" applyFill="1" applyBorder="1" applyAlignment="1">
      <alignment vertical="center" shrinkToFit="1"/>
    </xf>
    <xf numFmtId="0" fontId="112" fillId="0" borderId="1" xfId="20" applyFont="1" applyBorder="1" applyAlignment="1">
      <alignment vertical="center" shrinkToFit="1"/>
    </xf>
    <xf numFmtId="0" fontId="86" fillId="10" borderId="1" xfId="0" applyFont="1" applyFill="1" applyBorder="1" applyAlignment="1">
      <alignment horizontal="center" vertical="center" shrinkToFit="1"/>
    </xf>
    <xf numFmtId="0" fontId="112" fillId="10" borderId="1" xfId="20" applyFont="1" applyFill="1" applyBorder="1" applyAlignment="1">
      <alignment vertical="center" shrinkToFit="1"/>
    </xf>
    <xf numFmtId="0" fontId="112" fillId="10" borderId="1" xfId="20" applyFont="1" applyFill="1" applyBorder="1">
      <alignment vertical="center"/>
    </xf>
    <xf numFmtId="0" fontId="112" fillId="10" borderId="1" xfId="20" applyFont="1" applyFill="1" applyBorder="1" applyAlignment="1">
      <alignment horizontal="center" vertical="center"/>
    </xf>
    <xf numFmtId="0" fontId="112" fillId="10" borderId="32" xfId="20" applyFont="1" applyFill="1" applyBorder="1">
      <alignment vertical="center"/>
    </xf>
    <xf numFmtId="0" fontId="139" fillId="10" borderId="1" xfId="0" applyFont="1" applyFill="1" applyBorder="1" applyAlignment="1">
      <alignment horizontal="center" vertical="center"/>
    </xf>
    <xf numFmtId="0" fontId="86" fillId="10" borderId="9" xfId="0" applyFont="1" applyFill="1" applyBorder="1" applyAlignment="1">
      <alignment horizontal="left" vertical="center" shrinkToFit="1"/>
    </xf>
    <xf numFmtId="0" fontId="86" fillId="10" borderId="9" xfId="0" applyFont="1" applyFill="1" applyBorder="1" applyAlignment="1">
      <alignment vertical="center" shrinkToFit="1"/>
    </xf>
    <xf numFmtId="0" fontId="86" fillId="10" borderId="9" xfId="0" applyFont="1" applyFill="1" applyBorder="1" applyAlignment="1">
      <alignment horizontal="center" vertical="center"/>
    </xf>
    <xf numFmtId="0" fontId="112" fillId="10" borderId="6" xfId="20" applyFont="1" applyFill="1" applyBorder="1">
      <alignment vertical="center"/>
    </xf>
    <xf numFmtId="14" fontId="86" fillId="0" borderId="1" xfId="0" applyNumberFormat="1" applyFont="1" applyBorder="1" applyAlignment="1">
      <alignment vertical="center" shrinkToFit="1"/>
    </xf>
    <xf numFmtId="0" fontId="139" fillId="0" borderId="1" xfId="0" applyFont="1" applyBorder="1" applyAlignment="1">
      <alignment horizontal="center" vertical="center" shrinkToFit="1"/>
    </xf>
    <xf numFmtId="0" fontId="86" fillId="10" borderId="1" xfId="0" applyFont="1" applyFill="1" applyBorder="1" applyAlignment="1">
      <alignment horizontal="center" vertical="center"/>
    </xf>
    <xf numFmtId="0" fontId="86" fillId="0" borderId="1" xfId="0" applyFont="1" applyBorder="1">
      <alignment vertical="center"/>
    </xf>
    <xf numFmtId="0" fontId="86" fillId="2" borderId="1" xfId="0" applyFont="1" applyFill="1" applyBorder="1" applyAlignment="1">
      <alignment horizontal="center" vertical="center" shrinkToFit="1"/>
    </xf>
    <xf numFmtId="0" fontId="86" fillId="2" borderId="1" xfId="0" applyFont="1" applyFill="1" applyBorder="1">
      <alignment vertical="center"/>
    </xf>
    <xf numFmtId="0" fontId="112" fillId="2" borderId="1" xfId="20" applyFont="1" applyFill="1" applyBorder="1">
      <alignment vertical="center"/>
    </xf>
    <xf numFmtId="0" fontId="112" fillId="2" borderId="1" xfId="20" applyFont="1" applyFill="1" applyBorder="1" applyAlignment="1">
      <alignment horizontal="center" vertical="center"/>
    </xf>
    <xf numFmtId="0" fontId="86" fillId="9" borderId="1" xfId="0" applyFont="1" applyFill="1" applyBorder="1" applyAlignment="1">
      <alignment horizontal="center" vertical="center"/>
    </xf>
    <xf numFmtId="0" fontId="86" fillId="9" borderId="1" xfId="0" applyFont="1" applyFill="1" applyBorder="1">
      <alignment vertical="center"/>
    </xf>
    <xf numFmtId="0" fontId="86" fillId="9" borderId="9" xfId="0" applyFont="1" applyFill="1" applyBorder="1" applyAlignment="1">
      <alignment vertical="center" shrinkToFit="1"/>
    </xf>
    <xf numFmtId="0" fontId="86" fillId="9" borderId="9" xfId="0" applyFont="1" applyFill="1" applyBorder="1" applyAlignment="1">
      <alignment horizontal="center" vertical="center"/>
    </xf>
    <xf numFmtId="0" fontId="137" fillId="0" borderId="30" xfId="25" applyFont="1" applyBorder="1">
      <alignment vertical="center"/>
    </xf>
    <xf numFmtId="0" fontId="86" fillId="0" borderId="9" xfId="0" applyFont="1" applyBorder="1">
      <alignment vertical="center"/>
    </xf>
    <xf numFmtId="0" fontId="139" fillId="0" borderId="23" xfId="0" applyFont="1" applyBorder="1" applyAlignment="1">
      <alignment horizontal="center" vertical="center"/>
    </xf>
    <xf numFmtId="0" fontId="140" fillId="0" borderId="0" xfId="0" applyFont="1">
      <alignment vertical="center"/>
    </xf>
    <xf numFmtId="0" fontId="140" fillId="2" borderId="0" xfId="0" applyFont="1" applyFill="1">
      <alignment vertical="center"/>
    </xf>
    <xf numFmtId="0" fontId="86" fillId="2" borderId="1" xfId="0" applyFont="1" applyFill="1" applyBorder="1" applyAlignment="1">
      <alignment vertical="center" shrinkToFit="1"/>
    </xf>
    <xf numFmtId="0" fontId="139" fillId="9" borderId="1" xfId="0" applyFont="1" applyFill="1" applyBorder="1" applyAlignment="1">
      <alignment horizontal="center" vertical="center"/>
    </xf>
    <xf numFmtId="0" fontId="86" fillId="9" borderId="1" xfId="0" applyFont="1" applyFill="1" applyBorder="1" applyAlignment="1">
      <alignment horizontal="left" vertical="center" shrinkToFit="1"/>
    </xf>
    <xf numFmtId="0" fontId="139" fillId="9" borderId="7" xfId="0" applyFont="1" applyFill="1" applyBorder="1" applyAlignment="1">
      <alignment horizontal="center" vertical="center"/>
    </xf>
    <xf numFmtId="0" fontId="86" fillId="9" borderId="95" xfId="0" applyFont="1" applyFill="1" applyBorder="1" applyAlignment="1">
      <alignment horizontal="left" vertical="center" shrinkToFit="1"/>
    </xf>
    <xf numFmtId="0" fontId="86" fillId="9" borderId="95" xfId="0" applyFont="1" applyFill="1" applyBorder="1">
      <alignment vertical="center"/>
    </xf>
    <xf numFmtId="0" fontId="86" fillId="9" borderId="95" xfId="0" applyFont="1" applyFill="1" applyBorder="1" applyAlignment="1">
      <alignment horizontal="center" vertical="center"/>
    </xf>
    <xf numFmtId="0" fontId="140" fillId="0" borderId="30" xfId="0" applyFont="1" applyBorder="1">
      <alignment vertical="center"/>
    </xf>
    <xf numFmtId="0" fontId="139" fillId="0" borderId="4" xfId="0" applyFont="1" applyBorder="1" applyAlignment="1">
      <alignment horizontal="center" vertical="center"/>
    </xf>
    <xf numFmtId="0" fontId="86" fillId="2" borderId="0" xfId="0" applyFont="1" applyFill="1">
      <alignment vertical="center"/>
    </xf>
    <xf numFmtId="0" fontId="86" fillId="9" borderId="9" xfId="0" applyFont="1" applyFill="1" applyBorder="1" applyAlignment="1">
      <alignment horizontal="left" vertical="center" shrinkToFit="1"/>
    </xf>
    <xf numFmtId="0" fontId="86" fillId="9" borderId="9" xfId="0" applyFont="1" applyFill="1" applyBorder="1">
      <alignment vertical="center"/>
    </xf>
    <xf numFmtId="0" fontId="139" fillId="0" borderId="9" xfId="0" applyFont="1" applyBorder="1" applyAlignment="1">
      <alignment horizontal="center" vertical="center" shrinkToFit="1"/>
    </xf>
    <xf numFmtId="0" fontId="86" fillId="0" borderId="9" xfId="0" applyFont="1" applyBorder="1" applyAlignment="1">
      <alignment horizontal="center" vertical="center" shrinkToFit="1"/>
    </xf>
    <xf numFmtId="0" fontId="86" fillId="2" borderId="9" xfId="0" applyFont="1" applyFill="1" applyBorder="1" applyAlignment="1">
      <alignment horizontal="center" vertical="center" shrinkToFit="1"/>
    </xf>
    <xf numFmtId="14" fontId="112" fillId="0" borderId="1" xfId="20" applyNumberFormat="1" applyFont="1" applyBorder="1" applyAlignment="1">
      <alignment vertical="center" wrapText="1" shrinkToFit="1"/>
    </xf>
    <xf numFmtId="14" fontId="112" fillId="0" borderId="0" xfId="20" applyNumberFormat="1" applyFont="1" applyAlignment="1">
      <alignment vertical="center" wrapText="1" shrinkToFit="1"/>
    </xf>
    <xf numFmtId="180" fontId="86" fillId="0" borderId="1" xfId="0" applyNumberFormat="1" applyFont="1" applyBorder="1">
      <alignment vertical="center"/>
    </xf>
    <xf numFmtId="180" fontId="86" fillId="10" borderId="1" xfId="0" applyNumberFormat="1" applyFont="1" applyFill="1" applyBorder="1">
      <alignment vertical="center"/>
    </xf>
    <xf numFmtId="0" fontId="86" fillId="10" borderId="9" xfId="0" applyFont="1" applyFill="1" applyBorder="1">
      <alignment vertical="center"/>
    </xf>
    <xf numFmtId="180" fontId="112" fillId="0" borderId="1" xfId="20" applyNumberFormat="1" applyFont="1" applyBorder="1" applyAlignment="1">
      <alignment vertical="center" wrapText="1"/>
    </xf>
    <xf numFmtId="0" fontId="86" fillId="0" borderId="7" xfId="0" applyFont="1" applyBorder="1">
      <alignment vertical="center"/>
    </xf>
    <xf numFmtId="0" fontId="86" fillId="0" borderId="7" xfId="0" applyFont="1" applyBorder="1" applyAlignment="1">
      <alignment horizontal="center" vertical="center"/>
    </xf>
    <xf numFmtId="180" fontId="112" fillId="0" borderId="1" xfId="20" applyNumberFormat="1" applyFont="1" applyBorder="1">
      <alignment vertical="center"/>
    </xf>
    <xf numFmtId="0" fontId="86" fillId="2" borderId="1" xfId="0" applyFont="1" applyFill="1" applyBorder="1" applyAlignment="1">
      <alignment horizontal="center" vertical="center"/>
    </xf>
    <xf numFmtId="180" fontId="112" fillId="10" borderId="1" xfId="20" applyNumberFormat="1" applyFont="1" applyFill="1" applyBorder="1">
      <alignment vertical="center"/>
    </xf>
    <xf numFmtId="180" fontId="112" fillId="2" borderId="1" xfId="20" applyNumberFormat="1" applyFont="1" applyFill="1" applyBorder="1">
      <alignment vertical="center"/>
    </xf>
    <xf numFmtId="0" fontId="112" fillId="0" borderId="1" xfId="20" applyFont="1" applyBorder="1" applyAlignment="1">
      <alignment horizontal="left" vertical="center" shrinkToFit="1"/>
    </xf>
    <xf numFmtId="0" fontId="86" fillId="0" borderId="0" xfId="24" applyFont="1" applyAlignment="1">
      <alignment horizontal="center"/>
    </xf>
    <xf numFmtId="0" fontId="36" fillId="6" borderId="21" xfId="1" applyFont="1" applyFill="1" applyBorder="1" applyAlignment="1">
      <alignment horizontal="left"/>
    </xf>
    <xf numFmtId="0" fontId="36" fillId="6" borderId="48" xfId="1" applyFont="1" applyFill="1" applyBorder="1" applyAlignment="1">
      <alignment horizontal="left"/>
    </xf>
    <xf numFmtId="0" fontId="39" fillId="6" borderId="6" xfId="13" applyFill="1" applyBorder="1" applyAlignment="1">
      <alignment horizontal="center" vertical="center"/>
    </xf>
    <xf numFmtId="0" fontId="36" fillId="6" borderId="1" xfId="1" applyFont="1" applyFill="1" applyBorder="1" applyAlignment="1">
      <alignment horizontal="center" vertical="center"/>
    </xf>
    <xf numFmtId="0" fontId="36" fillId="6" borderId="6" xfId="1" applyFont="1" applyFill="1" applyBorder="1" applyAlignment="1">
      <alignment horizontal="center" vertical="center"/>
    </xf>
    <xf numFmtId="0" fontId="64" fillId="6" borderId="38" xfId="1" applyFont="1" applyFill="1" applyBorder="1" applyAlignment="1">
      <alignment horizontal="left" shrinkToFit="1"/>
    </xf>
    <xf numFmtId="0" fontId="36" fillId="6" borderId="0" xfId="1" applyFont="1" applyFill="1" applyAlignment="1">
      <alignment horizontal="left" shrinkToFit="1"/>
    </xf>
    <xf numFmtId="0" fontId="36" fillId="6" borderId="47" xfId="1" applyFont="1" applyFill="1" applyBorder="1" applyAlignment="1">
      <alignment horizontal="center" shrinkToFit="1"/>
    </xf>
    <xf numFmtId="0" fontId="36" fillId="6" borderId="2" xfId="1" applyFont="1" applyFill="1" applyBorder="1" applyAlignment="1">
      <alignment horizontal="center" shrinkToFit="1"/>
    </xf>
    <xf numFmtId="0" fontId="37" fillId="6" borderId="0" xfId="1" applyFont="1" applyFill="1"/>
    <xf numFmtId="0" fontId="35" fillId="6" borderId="0" xfId="1" applyFont="1" applyFill="1" applyAlignment="1">
      <alignment vertical="center"/>
    </xf>
    <xf numFmtId="0" fontId="38" fillId="6" borderId="0" xfId="1" applyFont="1" applyFill="1" applyAlignment="1">
      <alignment horizontal="left"/>
    </xf>
    <xf numFmtId="0" fontId="36" fillId="6" borderId="0" xfId="1" applyFont="1" applyFill="1"/>
    <xf numFmtId="0" fontId="33" fillId="6" borderId="0" xfId="1" applyFont="1" applyFill="1" applyAlignment="1">
      <alignment horizontal="center" vertical="center"/>
    </xf>
    <xf numFmtId="58" fontId="34" fillId="6" borderId="0" xfId="1" applyNumberFormat="1" applyFont="1" applyFill="1" applyAlignment="1">
      <alignment horizontal="center"/>
    </xf>
    <xf numFmtId="0" fontId="35" fillId="6" borderId="0" xfId="1" applyFont="1" applyFill="1" applyAlignment="1">
      <alignment horizontal="left"/>
    </xf>
    <xf numFmtId="0" fontId="36" fillId="6" borderId="0" xfId="1" applyFont="1" applyFill="1" applyAlignment="1">
      <alignment wrapText="1"/>
    </xf>
    <xf numFmtId="0" fontId="115" fillId="6" borderId="0" xfId="1" applyFont="1" applyFill="1" applyAlignment="1">
      <alignment horizontal="left" shrinkToFit="1"/>
    </xf>
    <xf numFmtId="0" fontId="36" fillId="6" borderId="0" xfId="1" applyFont="1" applyFill="1" applyAlignment="1">
      <alignment horizontal="left" vertical="top" wrapText="1"/>
    </xf>
    <xf numFmtId="0" fontId="36" fillId="6" borderId="0" xfId="1" applyFont="1" applyFill="1" applyAlignment="1">
      <alignment horizontal="left" wrapText="1"/>
    </xf>
    <xf numFmtId="0" fontId="36" fillId="6" borderId="0" xfId="1" applyFont="1" applyFill="1" applyAlignment="1">
      <alignment shrinkToFit="1"/>
    </xf>
    <xf numFmtId="0" fontId="36" fillId="6" borderId="0" xfId="1" applyFont="1" applyFill="1" applyAlignment="1">
      <alignment vertical="top" wrapText="1"/>
    </xf>
    <xf numFmtId="0" fontId="115" fillId="6" borderId="0" xfId="1" applyFont="1" applyFill="1" applyAlignment="1">
      <alignment horizontal="left" vertical="top" wrapText="1"/>
    </xf>
    <xf numFmtId="0" fontId="71" fillId="6" borderId="0" xfId="7" applyFont="1" applyFill="1" applyAlignment="1">
      <alignment horizontal="left" vertical="center" shrinkToFit="1"/>
    </xf>
    <xf numFmtId="0" fontId="71" fillId="6" borderId="0" xfId="7" applyFont="1" applyFill="1" applyAlignment="1">
      <alignment horizontal="left" vertical="center" wrapText="1"/>
    </xf>
    <xf numFmtId="0" fontId="22" fillId="6" borderId="0" xfId="7" applyFill="1" applyAlignment="1">
      <alignment vertical="center" shrinkToFit="1"/>
    </xf>
    <xf numFmtId="0" fontId="68" fillId="6" borderId="0" xfId="7" applyFont="1" applyFill="1" applyAlignment="1">
      <alignment vertical="center" wrapText="1"/>
    </xf>
    <xf numFmtId="0" fontId="69" fillId="6" borderId="0" xfId="7" applyFont="1" applyFill="1" applyAlignment="1">
      <alignment vertical="center" wrapText="1"/>
    </xf>
    <xf numFmtId="3" fontId="17" fillId="6" borderId="0" xfId="7" applyNumberFormat="1" applyFont="1" applyFill="1" applyAlignment="1">
      <alignment horizontal="center" vertical="center"/>
    </xf>
    <xf numFmtId="0" fontId="22" fillId="6" borderId="0" xfId="7" applyFill="1" applyAlignment="1">
      <alignment horizontal="center" vertical="center"/>
    </xf>
    <xf numFmtId="0" fontId="79" fillId="2" borderId="1" xfId="7" applyFont="1" applyFill="1" applyBorder="1" applyAlignment="1" applyProtection="1">
      <alignment horizontal="center" vertical="center"/>
      <protection locked="0"/>
    </xf>
    <xf numFmtId="0" fontId="71" fillId="2" borderId="1" xfId="7" applyFont="1" applyFill="1" applyBorder="1" applyAlignment="1" applyProtection="1">
      <alignment horizontal="center" vertical="center"/>
      <protection locked="0"/>
    </xf>
    <xf numFmtId="3" fontId="99" fillId="2" borderId="33" xfId="7" applyNumberFormat="1" applyFont="1" applyFill="1" applyBorder="1" applyAlignment="1" applyProtection="1">
      <alignment horizontal="center" vertical="center"/>
      <protection locked="0"/>
    </xf>
    <xf numFmtId="3" fontId="99" fillId="2" borderId="6" xfId="7" applyNumberFormat="1" applyFont="1" applyFill="1" applyBorder="1" applyAlignment="1" applyProtection="1">
      <alignment horizontal="center" vertical="center"/>
      <protection locked="0"/>
    </xf>
    <xf numFmtId="0" fontId="79" fillId="2" borderId="2" xfId="7" applyFont="1" applyFill="1" applyBorder="1" applyAlignment="1" applyProtection="1">
      <alignment horizontal="left" vertical="center" shrinkToFit="1"/>
      <protection locked="0"/>
    </xf>
    <xf numFmtId="0" fontId="71" fillId="2" borderId="2" xfId="7" applyFont="1" applyFill="1" applyBorder="1" applyAlignment="1" applyProtection="1">
      <alignment horizontal="left" vertical="center" shrinkToFit="1"/>
      <protection locked="0"/>
    </xf>
    <xf numFmtId="0" fontId="0" fillId="6" borderId="1" xfId="7" applyFont="1" applyFill="1" applyBorder="1" applyAlignment="1">
      <alignment horizontal="center" vertical="center" shrinkToFit="1"/>
    </xf>
    <xf numFmtId="0" fontId="22" fillId="6" borderId="1" xfId="7" applyFill="1" applyBorder="1" applyAlignment="1">
      <alignment horizontal="center" vertical="center" shrinkToFit="1"/>
    </xf>
    <xf numFmtId="186" fontId="101" fillId="2" borderId="1" xfId="7" applyNumberFormat="1" applyFont="1" applyFill="1" applyBorder="1" applyAlignment="1" applyProtection="1">
      <alignment horizontal="center" vertical="center"/>
      <protection locked="0"/>
    </xf>
    <xf numFmtId="0" fontId="22" fillId="6" borderId="1" xfId="7" applyFill="1" applyBorder="1" applyAlignment="1">
      <alignment horizontal="center" vertical="center"/>
    </xf>
    <xf numFmtId="0" fontId="22" fillId="6" borderId="33" xfId="7" applyFill="1" applyBorder="1" applyAlignment="1">
      <alignment horizontal="center" vertical="center"/>
    </xf>
    <xf numFmtId="0" fontId="22" fillId="6" borderId="34" xfId="7" applyFill="1" applyBorder="1" applyAlignment="1">
      <alignment horizontal="center" vertical="center"/>
    </xf>
    <xf numFmtId="0" fontId="22" fillId="6" borderId="6" xfId="7" applyFill="1" applyBorder="1" applyAlignment="1">
      <alignment horizontal="center" vertical="center"/>
    </xf>
    <xf numFmtId="186" fontId="0" fillId="6" borderId="1" xfId="7" applyNumberFormat="1" applyFont="1" applyFill="1" applyBorder="1" applyAlignment="1" applyProtection="1">
      <alignment horizontal="center" vertical="center"/>
      <protection locked="0"/>
    </xf>
    <xf numFmtId="186" fontId="22" fillId="6" borderId="1" xfId="7" applyNumberFormat="1" applyFill="1" applyBorder="1" applyAlignment="1" applyProtection="1">
      <alignment horizontal="center" vertical="center"/>
      <protection locked="0"/>
    </xf>
    <xf numFmtId="49" fontId="0" fillId="6" borderId="1" xfId="7" applyNumberFormat="1" applyFont="1" applyFill="1" applyBorder="1" applyAlignment="1" applyProtection="1">
      <alignment horizontal="center" vertical="center"/>
      <protection locked="0"/>
    </xf>
    <xf numFmtId="49" fontId="22" fillId="6" borderId="1" xfId="7" applyNumberFormat="1" applyFill="1" applyBorder="1" applyAlignment="1" applyProtection="1">
      <alignment horizontal="center" vertical="center"/>
      <protection locked="0"/>
    </xf>
    <xf numFmtId="0" fontId="117" fillId="6" borderId="0" xfId="7" applyFont="1" applyFill="1" applyAlignment="1">
      <alignment horizontal="left" vertical="center"/>
    </xf>
    <xf numFmtId="0" fontId="3" fillId="0" borderId="0" xfId="3" applyFont="1" applyAlignment="1" applyProtection="1">
      <alignment horizontal="center" vertical="center"/>
      <protection locked="0"/>
    </xf>
    <xf numFmtId="0" fontId="7" fillId="0" borderId="0" xfId="3" applyFont="1" applyAlignment="1" applyProtection="1">
      <alignment vertical="center" wrapText="1"/>
      <protection locked="0"/>
    </xf>
    <xf numFmtId="0" fontId="26" fillId="0" borderId="0" xfId="3" applyFont="1" applyAlignment="1" applyProtection="1">
      <alignment horizontal="center" shrinkToFit="1"/>
      <protection locked="0"/>
    </xf>
    <xf numFmtId="0" fontId="0" fillId="3" borderId="2" xfId="3" applyFont="1" applyFill="1" applyBorder="1" applyAlignment="1" applyProtection="1">
      <alignment horizontal="center" vertical="center" shrinkToFit="1"/>
      <protection locked="0"/>
    </xf>
    <xf numFmtId="0" fontId="26" fillId="0" borderId="11" xfId="3" applyFont="1" applyBorder="1" applyAlignment="1">
      <alignment horizontal="center" vertical="top" wrapText="1"/>
    </xf>
    <xf numFmtId="0" fontId="26" fillId="0" borderId="0" xfId="3" applyFont="1" applyAlignment="1">
      <alignment horizontal="center" vertical="top" wrapText="1"/>
    </xf>
    <xf numFmtId="0" fontId="14" fillId="0" borderId="17" xfId="3" applyFont="1" applyBorder="1" applyAlignment="1" applyProtection="1">
      <alignment horizontal="center" vertical="center"/>
      <protection locked="0"/>
    </xf>
    <xf numFmtId="0" fontId="14" fillId="0" borderId="18" xfId="3" applyFont="1" applyBorder="1" applyAlignment="1" applyProtection="1">
      <alignment horizontal="center" vertical="center"/>
      <protection locked="0"/>
    </xf>
    <xf numFmtId="0" fontId="7" fillId="0" borderId="4" xfId="3" applyFont="1" applyBorder="1" applyAlignment="1" applyProtection="1">
      <alignment horizontal="center" vertical="center" wrapText="1"/>
      <protection locked="0"/>
    </xf>
    <xf numFmtId="0" fontId="7" fillId="0" borderId="1" xfId="3" applyFont="1" applyBorder="1" applyAlignment="1" applyProtection="1">
      <alignment horizontal="center" vertical="center" wrapText="1"/>
      <protection locked="0"/>
    </xf>
    <xf numFmtId="0" fontId="2" fillId="0" borderId="4" xfId="3" applyFont="1" applyBorder="1" applyAlignment="1" applyProtection="1">
      <alignment horizontal="center" vertical="center" wrapText="1"/>
      <protection locked="0"/>
    </xf>
    <xf numFmtId="0" fontId="2" fillId="0" borderId="1" xfId="3" applyFont="1" applyBorder="1" applyAlignment="1" applyProtection="1">
      <alignment horizontal="center" vertical="center" wrapText="1"/>
      <protection locked="0"/>
    </xf>
    <xf numFmtId="0" fontId="2" fillId="0" borderId="3" xfId="3" applyFont="1" applyBorder="1" applyAlignment="1" applyProtection="1">
      <alignment horizontal="center" vertical="center"/>
      <protection locked="0"/>
    </xf>
    <xf numFmtId="0" fontId="2" fillId="0" borderId="10" xfId="3" applyFont="1" applyBorder="1" applyAlignment="1" applyProtection="1">
      <alignment horizontal="center" vertical="center"/>
      <protection locked="0"/>
    </xf>
    <xf numFmtId="0" fontId="5" fillId="11" borderId="8" xfId="3" applyFont="1" applyFill="1" applyBorder="1" applyAlignment="1" applyProtection="1">
      <alignment horizontal="center" vertical="center" wrapText="1"/>
      <protection locked="0"/>
    </xf>
    <xf numFmtId="0" fontId="5" fillId="11" borderId="7" xfId="3" applyFont="1" applyFill="1" applyBorder="1" applyAlignment="1" applyProtection="1">
      <alignment horizontal="center" vertical="center" wrapText="1"/>
      <protection locked="0"/>
    </xf>
    <xf numFmtId="0" fontId="5" fillId="11" borderId="9" xfId="3" applyFont="1" applyFill="1" applyBorder="1" applyAlignment="1" applyProtection="1">
      <alignment horizontal="center" vertical="center" wrapText="1"/>
      <protection locked="0"/>
    </xf>
    <xf numFmtId="0" fontId="6" fillId="2" borderId="27" xfId="3" applyFont="1" applyFill="1" applyBorder="1" applyAlignment="1" applyProtection="1">
      <alignment horizontal="center" vertical="center" wrapText="1"/>
      <protection locked="0"/>
    </xf>
    <xf numFmtId="0" fontId="6" fillId="2" borderId="28" xfId="3" applyFont="1" applyFill="1" applyBorder="1" applyAlignment="1" applyProtection="1">
      <alignment horizontal="center" vertical="center" wrapText="1"/>
      <protection locked="0"/>
    </xf>
    <xf numFmtId="0" fontId="6" fillId="2" borderId="50" xfId="3" applyFont="1" applyFill="1" applyBorder="1" applyAlignment="1" applyProtection="1">
      <alignment horizontal="center" vertical="center" wrapText="1"/>
      <protection locked="0"/>
    </xf>
    <xf numFmtId="0" fontId="5" fillId="2" borderId="78" xfId="3" applyFont="1" applyFill="1" applyBorder="1" applyAlignment="1" applyProtection="1">
      <alignment horizontal="left" vertical="center" wrapText="1"/>
      <protection locked="0"/>
    </xf>
    <xf numFmtId="0" fontId="5" fillId="2" borderId="79" xfId="3" applyFont="1" applyFill="1" applyBorder="1" applyAlignment="1" applyProtection="1">
      <alignment horizontal="left" vertical="center" wrapText="1"/>
      <protection locked="0"/>
    </xf>
    <xf numFmtId="0" fontId="5" fillId="6" borderId="8" xfId="3" applyFont="1" applyFill="1" applyBorder="1" applyAlignment="1" applyProtection="1">
      <alignment horizontal="center" vertical="center" wrapText="1"/>
      <protection locked="0"/>
    </xf>
    <xf numFmtId="0" fontId="5" fillId="6" borderId="7" xfId="3" applyFont="1" applyFill="1" applyBorder="1" applyAlignment="1" applyProtection="1">
      <alignment horizontal="center" vertical="center" wrapText="1"/>
      <protection locked="0"/>
    </xf>
    <xf numFmtId="0" fontId="5" fillId="6" borderId="9" xfId="3" applyFont="1" applyFill="1" applyBorder="1" applyAlignment="1" applyProtection="1">
      <alignment horizontal="center" vertical="center" wrapText="1"/>
      <protection locked="0"/>
    </xf>
    <xf numFmtId="0" fontId="2" fillId="0" borderId="5" xfId="3" applyFont="1" applyBorder="1" applyAlignment="1" applyProtection="1">
      <alignment horizontal="center" vertical="center" wrapText="1"/>
      <protection locked="0"/>
    </xf>
    <xf numFmtId="0" fontId="2" fillId="0" borderId="12" xfId="3" applyFont="1" applyBorder="1" applyAlignment="1" applyProtection="1">
      <alignment horizontal="center" vertical="center" wrapText="1"/>
      <protection locked="0"/>
    </xf>
    <xf numFmtId="0" fontId="104" fillId="14" borderId="39" xfId="0" applyFont="1" applyFill="1" applyBorder="1" applyAlignment="1">
      <alignment horizontal="center" vertical="center" wrapText="1"/>
    </xf>
    <xf numFmtId="0" fontId="104" fillId="14" borderId="41" xfId="0" applyFont="1" applyFill="1" applyBorder="1" applyAlignment="1">
      <alignment horizontal="center" vertical="center" wrapText="1"/>
    </xf>
    <xf numFmtId="0" fontId="104" fillId="14" borderId="26" xfId="0" applyFont="1" applyFill="1" applyBorder="1" applyAlignment="1">
      <alignment horizontal="center" vertical="center" wrapText="1"/>
    </xf>
    <xf numFmtId="0" fontId="104" fillId="14" borderId="11" xfId="0" applyFont="1" applyFill="1" applyBorder="1" applyAlignment="1">
      <alignment horizontal="center" vertical="center" wrapText="1"/>
    </xf>
    <xf numFmtId="0" fontId="104" fillId="14" borderId="29" xfId="0" applyFont="1" applyFill="1" applyBorder="1" applyAlignment="1">
      <alignment horizontal="center" vertical="center" wrapText="1"/>
    </xf>
    <xf numFmtId="0" fontId="104" fillId="14" borderId="30" xfId="0" applyFont="1" applyFill="1" applyBorder="1" applyAlignment="1">
      <alignment horizontal="center" vertical="center" wrapText="1"/>
    </xf>
    <xf numFmtId="0" fontId="105" fillId="6" borderId="26" xfId="0" applyFont="1" applyFill="1" applyBorder="1" applyAlignment="1">
      <alignment horizontal="center" vertical="center" wrapText="1"/>
    </xf>
    <xf numFmtId="0" fontId="105" fillId="6" borderId="29" xfId="0" applyFont="1" applyFill="1" applyBorder="1" applyAlignment="1">
      <alignment horizontal="center" vertical="center" wrapText="1"/>
    </xf>
    <xf numFmtId="0" fontId="105" fillId="6" borderId="39" xfId="0" applyFont="1" applyFill="1" applyBorder="1" applyAlignment="1">
      <alignment horizontal="center" vertical="center" wrapText="1"/>
    </xf>
    <xf numFmtId="0" fontId="105" fillId="6" borderId="41" xfId="0" applyFont="1" applyFill="1" applyBorder="1" applyAlignment="1">
      <alignment horizontal="center" vertical="center" wrapText="1"/>
    </xf>
    <xf numFmtId="0" fontId="104" fillId="6" borderId="26" xfId="0" applyFont="1" applyFill="1" applyBorder="1" applyAlignment="1">
      <alignment horizontal="center" vertical="center" wrapText="1"/>
    </xf>
    <xf numFmtId="0" fontId="104" fillId="6" borderId="15" xfId="0" applyFont="1" applyFill="1" applyBorder="1" applyAlignment="1">
      <alignment horizontal="center" vertical="center" wrapText="1"/>
    </xf>
    <xf numFmtId="0" fontId="104" fillId="6" borderId="29" xfId="0" applyFont="1" applyFill="1" applyBorder="1" applyAlignment="1">
      <alignment horizontal="center" vertical="center" wrapText="1"/>
    </xf>
    <xf numFmtId="0" fontId="104" fillId="6" borderId="39" xfId="0" applyFont="1" applyFill="1" applyBorder="1" applyAlignment="1">
      <alignment horizontal="center" vertical="center" wrapText="1"/>
    </xf>
    <xf numFmtId="0" fontId="104" fillId="6" borderId="40" xfId="0" applyFont="1" applyFill="1" applyBorder="1" applyAlignment="1">
      <alignment horizontal="center" vertical="center" wrapText="1"/>
    </xf>
    <xf numFmtId="0" fontId="104" fillId="6" borderId="41" xfId="0" applyFont="1" applyFill="1" applyBorder="1" applyAlignment="1">
      <alignment horizontal="center" vertical="center" wrapText="1"/>
    </xf>
    <xf numFmtId="0" fontId="15" fillId="0" borderId="0" xfId="3" applyFont="1" applyAlignment="1" applyProtection="1">
      <alignment horizontal="left" vertical="center" shrinkToFit="1"/>
      <protection locked="0"/>
    </xf>
    <xf numFmtId="0" fontId="7" fillId="0" borderId="0" xfId="3" applyFont="1" applyAlignment="1" applyProtection="1">
      <alignment horizontal="left" vertical="center"/>
      <protection locked="0"/>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6" xfId="0" applyBorder="1" applyAlignment="1">
      <alignment horizontal="center" vertical="center" shrinkToFit="1"/>
    </xf>
    <xf numFmtId="0" fontId="0" fillId="0" borderId="54"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21" fillId="0" borderId="62"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5" fillId="5" borderId="3" xfId="3" applyFont="1" applyFill="1" applyBorder="1" applyAlignment="1" applyProtection="1">
      <alignment horizontal="center" vertical="center" shrinkToFit="1"/>
      <protection locked="0"/>
    </xf>
    <xf numFmtId="0" fontId="25" fillId="5" borderId="4" xfId="3" applyFont="1" applyFill="1" applyBorder="1" applyAlignment="1" applyProtection="1">
      <alignment horizontal="center" vertical="center" shrinkToFit="1"/>
      <protection locked="0"/>
    </xf>
    <xf numFmtId="0" fontId="25" fillId="5" borderId="5" xfId="3" applyFont="1" applyFill="1" applyBorder="1" applyAlignment="1" applyProtection="1">
      <alignment horizontal="center" vertical="center" shrinkToFit="1"/>
      <protection locked="0"/>
    </xf>
    <xf numFmtId="0" fontId="3" fillId="6" borderId="67" xfId="3" applyFont="1" applyFill="1" applyBorder="1" applyAlignment="1" applyProtection="1">
      <alignment horizontal="center" vertical="center" shrinkToFit="1"/>
      <protection locked="0"/>
    </xf>
    <xf numFmtId="0" fontId="3" fillId="6" borderId="68" xfId="3" applyFont="1" applyFill="1" applyBorder="1" applyAlignment="1" applyProtection="1">
      <alignment horizontal="center" vertical="center" shrinkToFit="1"/>
      <protection locked="0"/>
    </xf>
    <xf numFmtId="0" fontId="3" fillId="6" borderId="69" xfId="3" applyFont="1" applyFill="1" applyBorder="1" applyAlignment="1" applyProtection="1">
      <alignment horizontal="center" vertical="center" shrinkToFit="1"/>
      <protection locked="0"/>
    </xf>
    <xf numFmtId="0" fontId="101" fillId="6" borderId="12" xfId="0" applyFont="1" applyFill="1" applyBorder="1" applyAlignment="1">
      <alignment horizontal="center" vertical="center" wrapText="1"/>
    </xf>
    <xf numFmtId="0" fontId="25" fillId="5" borderId="3" xfId="3" applyFont="1" applyFill="1" applyBorder="1" applyAlignment="1">
      <alignment horizontal="center" vertical="center" shrinkToFit="1"/>
    </xf>
    <xf numFmtId="0" fontId="25" fillId="5" borderId="4" xfId="3" applyFont="1" applyFill="1" applyBorder="1" applyAlignment="1">
      <alignment horizontal="center" vertical="center" shrinkToFit="1"/>
    </xf>
    <xf numFmtId="0" fontId="25" fillId="5" borderId="5" xfId="3" applyFont="1" applyFill="1" applyBorder="1" applyAlignment="1">
      <alignment horizontal="center" vertical="center" shrinkToFit="1"/>
    </xf>
    <xf numFmtId="0" fontId="3" fillId="6" borderId="85" xfId="3" applyFont="1" applyFill="1" applyBorder="1" applyAlignment="1">
      <alignment horizontal="center" vertical="center" shrinkToFit="1"/>
    </xf>
    <xf numFmtId="0" fontId="3" fillId="6" borderId="86" xfId="3" applyFont="1" applyFill="1" applyBorder="1" applyAlignment="1">
      <alignment horizontal="center" vertical="center" shrinkToFit="1"/>
    </xf>
    <xf numFmtId="0" fontId="3" fillId="6" borderId="87" xfId="3" applyFont="1" applyFill="1" applyBorder="1" applyAlignment="1">
      <alignment horizontal="center" vertical="center" shrinkToFit="1"/>
    </xf>
    <xf numFmtId="0" fontId="109" fillId="5" borderId="3" xfId="3" applyFont="1" applyFill="1" applyBorder="1" applyAlignment="1">
      <alignment horizontal="center" vertical="center" shrinkToFit="1"/>
    </xf>
    <xf numFmtId="0" fontId="109" fillId="5" borderId="4" xfId="3" applyFont="1" applyFill="1" applyBorder="1" applyAlignment="1">
      <alignment horizontal="center" vertical="center" shrinkToFit="1"/>
    </xf>
    <xf numFmtId="0" fontId="109" fillId="5" borderId="5" xfId="3" applyFont="1" applyFill="1" applyBorder="1" applyAlignment="1">
      <alignment horizontal="center" vertical="center" shrinkToFit="1"/>
    </xf>
    <xf numFmtId="0" fontId="108" fillId="6" borderId="85" xfId="3" applyFont="1" applyFill="1" applyBorder="1" applyAlignment="1">
      <alignment horizontal="center" vertical="center" shrinkToFit="1"/>
    </xf>
    <xf numFmtId="0" fontId="108" fillId="6" borderId="86" xfId="3" applyFont="1" applyFill="1" applyBorder="1" applyAlignment="1">
      <alignment horizontal="center" vertical="center" shrinkToFit="1"/>
    </xf>
    <xf numFmtId="0" fontId="108" fillId="6" borderId="87" xfId="3" applyFont="1" applyFill="1" applyBorder="1" applyAlignment="1">
      <alignment horizontal="center" vertical="center" shrinkToFit="1"/>
    </xf>
    <xf numFmtId="0" fontId="5" fillId="2" borderId="88" xfId="3" applyFont="1" applyFill="1" applyBorder="1" applyAlignment="1">
      <alignment horizontal="left" vertical="center" wrapText="1"/>
    </xf>
    <xf numFmtId="0" fontId="5" fillId="2" borderId="89" xfId="3" applyFont="1" applyFill="1" applyBorder="1" applyAlignment="1">
      <alignment horizontal="left" vertical="center" wrapText="1"/>
    </xf>
    <xf numFmtId="0" fontId="15" fillId="0" borderId="0" xfId="3" applyFont="1" applyAlignment="1">
      <alignment horizontal="left" vertical="center" shrinkToFit="1"/>
    </xf>
    <xf numFmtId="0" fontId="2" fillId="0" borderId="3" xfId="3" applyFont="1" applyBorder="1" applyAlignment="1">
      <alignment horizontal="center" vertical="center"/>
    </xf>
    <xf numFmtId="0" fontId="2" fillId="0" borderId="10" xfId="3" applyFont="1" applyBorder="1" applyAlignment="1">
      <alignment horizontal="center" vertical="center"/>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7" fillId="0" borderId="0" xfId="3" applyFont="1" applyAlignment="1">
      <alignment horizontal="left" vertical="center"/>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7" fillId="0" borderId="4" xfId="3" applyFont="1" applyBorder="1" applyAlignment="1">
      <alignment horizontal="center" vertical="center" wrapText="1"/>
    </xf>
    <xf numFmtId="0" fontId="7" fillId="0" borderId="1" xfId="3" applyFont="1" applyBorder="1" applyAlignment="1">
      <alignment horizontal="center" vertical="center" wrapText="1"/>
    </xf>
    <xf numFmtId="0" fontId="5" fillId="6" borderId="8" xfId="3" applyFont="1" applyFill="1" applyBorder="1" applyAlignment="1">
      <alignment horizontal="center" vertical="center" wrapText="1"/>
    </xf>
    <xf numFmtId="0" fontId="5" fillId="6" borderId="7" xfId="3" applyFont="1" applyFill="1" applyBorder="1" applyAlignment="1">
      <alignment horizontal="center" vertical="center" wrapText="1"/>
    </xf>
    <xf numFmtId="0" fontId="5" fillId="6" borderId="9" xfId="3" applyFont="1" applyFill="1" applyBorder="1" applyAlignment="1">
      <alignment horizontal="center" vertical="center" wrapText="1"/>
    </xf>
    <xf numFmtId="0" fontId="25" fillId="5" borderId="0" xfId="3" applyFont="1" applyFill="1" applyAlignment="1">
      <alignment horizontal="center" vertical="center" shrinkToFit="1"/>
    </xf>
    <xf numFmtId="0" fontId="3" fillId="6" borderId="0" xfId="3" applyFont="1" applyFill="1" applyAlignment="1">
      <alignment horizontal="center" vertical="center" shrinkToFit="1"/>
    </xf>
    <xf numFmtId="0" fontId="2" fillId="0" borderId="94" xfId="3" applyFont="1" applyBorder="1" applyAlignment="1">
      <alignment horizontal="center" vertical="center" wrapText="1"/>
    </xf>
    <xf numFmtId="0" fontId="2" fillId="0" borderId="33" xfId="3" applyFont="1" applyBorder="1" applyAlignment="1">
      <alignment horizontal="center" vertical="center" wrapText="1"/>
    </xf>
    <xf numFmtId="0" fontId="111" fillId="0" borderId="0" xfId="0" applyFont="1" applyAlignment="1">
      <alignment horizontal="center" vertical="center" shrinkToFit="1"/>
    </xf>
    <xf numFmtId="0" fontId="3" fillId="0" borderId="0" xfId="3" applyFont="1" applyAlignment="1">
      <alignment horizontal="center" vertical="center"/>
    </xf>
    <xf numFmtId="0" fontId="7" fillId="0" borderId="0" xfId="3" applyFont="1" applyAlignment="1">
      <alignment vertical="center" wrapText="1"/>
    </xf>
    <xf numFmtId="0" fontId="0" fillId="3" borderId="2" xfId="3" applyFont="1" applyFill="1" applyBorder="1" applyAlignment="1">
      <alignment horizontal="center" vertical="center" shrinkToFit="1"/>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50" xfId="3" applyFont="1" applyBorder="1" applyAlignment="1">
      <alignment horizontal="center" vertical="center" wrapText="1"/>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9" xfId="3" applyFont="1" applyBorder="1" applyAlignment="1">
      <alignment horizontal="center" vertical="center" wrapText="1"/>
    </xf>
    <xf numFmtId="0" fontId="26" fillId="0" borderId="0" xfId="3" applyFont="1" applyAlignment="1">
      <alignment horizontal="center" shrinkToFit="1"/>
    </xf>
    <xf numFmtId="0" fontId="86" fillId="0" borderId="0" xfId="0" applyFont="1" applyAlignment="1">
      <alignment horizontal="center" vertical="center" shrinkToFit="1"/>
    </xf>
    <xf numFmtId="3" fontId="77" fillId="0" borderId="2" xfId="0" applyNumberFormat="1" applyFont="1" applyBorder="1" applyAlignment="1">
      <alignment horizontal="center" vertical="center" shrinkToFit="1"/>
    </xf>
    <xf numFmtId="0" fontId="87" fillId="2" borderId="70" xfId="0" applyFont="1" applyFill="1" applyBorder="1" applyAlignment="1">
      <alignment horizontal="left" vertical="center" wrapText="1"/>
    </xf>
    <xf numFmtId="0" fontId="87" fillId="2" borderId="71" xfId="0" applyFont="1" applyFill="1" applyBorder="1" applyAlignment="1">
      <alignment horizontal="left" vertical="center" wrapText="1"/>
    </xf>
    <xf numFmtId="0" fontId="87" fillId="2" borderId="72" xfId="0" applyFont="1" applyFill="1" applyBorder="1" applyAlignment="1">
      <alignment horizontal="left" vertical="center" wrapText="1"/>
    </xf>
    <xf numFmtId="0" fontId="77" fillId="0" borderId="0" xfId="0" applyFont="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3" fillId="12" borderId="40" xfId="0" applyFont="1" applyFill="1" applyBorder="1" applyAlignment="1">
      <alignment horizontal="center" vertical="center"/>
    </xf>
    <xf numFmtId="0" fontId="23" fillId="12" borderId="56" xfId="0" applyFont="1" applyFill="1" applyBorder="1" applyAlignment="1">
      <alignment horizontal="center" vertical="center"/>
    </xf>
    <xf numFmtId="188" fontId="23" fillId="12" borderId="63" xfId="0" applyNumberFormat="1" applyFont="1" applyFill="1" applyBorder="1" applyAlignment="1">
      <alignment horizontal="center" vertical="center" wrapText="1"/>
    </xf>
    <xf numFmtId="188" fontId="23" fillId="12" borderId="22" xfId="0" applyNumberFormat="1" applyFont="1" applyFill="1" applyBorder="1" applyAlignment="1">
      <alignment horizontal="center" vertical="center" wrapText="1"/>
    </xf>
    <xf numFmtId="188" fontId="23" fillId="12" borderId="64" xfId="0" applyNumberFormat="1" applyFont="1" applyFill="1" applyBorder="1" applyAlignment="1">
      <alignment horizontal="center" vertical="center" wrapText="1"/>
    </xf>
    <xf numFmtId="188" fontId="23" fillId="12" borderId="55" xfId="0" applyNumberFormat="1" applyFont="1" applyFill="1" applyBorder="1" applyAlignment="1">
      <alignment horizontal="center" vertical="center" wrapText="1"/>
    </xf>
    <xf numFmtId="188" fontId="23" fillId="12" borderId="21" xfId="0" applyNumberFormat="1" applyFont="1" applyFill="1" applyBorder="1" applyAlignment="1">
      <alignment horizontal="center" vertical="center" wrapText="1"/>
    </xf>
    <xf numFmtId="188" fontId="23" fillId="12" borderId="47" xfId="0" applyNumberFormat="1" applyFont="1" applyFill="1" applyBorder="1" applyAlignment="1">
      <alignment horizontal="center" vertical="center" wrapText="1"/>
    </xf>
    <xf numFmtId="3" fontId="82" fillId="0" borderId="0" xfId="0" applyNumberFormat="1" applyFont="1" applyAlignment="1">
      <alignment horizontal="center" vertical="center" shrinkToFit="1"/>
    </xf>
    <xf numFmtId="0" fontId="77" fillId="0" borderId="2" xfId="0" applyFont="1" applyBorder="1" applyAlignment="1">
      <alignment horizontal="center" vertical="center"/>
    </xf>
    <xf numFmtId="49" fontId="28" fillId="0" borderId="0" xfId="1" applyNumberFormat="1" applyFont="1" applyAlignment="1">
      <alignment horizontal="center" vertical="center"/>
    </xf>
    <xf numFmtId="0" fontId="28" fillId="0" borderId="0" xfId="1" applyFont="1" applyAlignment="1">
      <alignment vertical="center"/>
    </xf>
    <xf numFmtId="176" fontId="28" fillId="0" borderId="1" xfId="1" applyNumberFormat="1" applyFont="1" applyBorder="1" applyAlignment="1">
      <alignment horizontal="center" vertical="center"/>
    </xf>
    <xf numFmtId="176" fontId="28" fillId="0" borderId="23" xfId="1" applyNumberFormat="1" applyFont="1" applyBorder="1" applyAlignment="1">
      <alignment horizontal="center" vertical="center"/>
    </xf>
    <xf numFmtId="176" fontId="28" fillId="0" borderId="53" xfId="1" applyNumberFormat="1" applyFont="1" applyBorder="1" applyAlignment="1">
      <alignment horizontal="center" vertical="center"/>
    </xf>
    <xf numFmtId="178" fontId="98" fillId="3" borderId="39" xfId="1" applyNumberFormat="1" applyFont="1" applyFill="1" applyBorder="1" applyAlignment="1" applyProtection="1">
      <alignment horizontal="center" vertical="center" shrinkToFit="1"/>
      <protection locked="0"/>
    </xf>
    <xf numFmtId="178" fontId="98" fillId="3" borderId="40" xfId="1" applyNumberFormat="1" applyFont="1" applyFill="1" applyBorder="1" applyAlignment="1" applyProtection="1">
      <alignment horizontal="center" vertical="center" shrinkToFit="1"/>
      <protection locked="0"/>
    </xf>
    <xf numFmtId="178" fontId="98" fillId="3" borderId="41" xfId="1" applyNumberFormat="1" applyFont="1" applyFill="1" applyBorder="1" applyAlignment="1" applyProtection="1">
      <alignment horizontal="center" vertical="center" shrinkToFit="1"/>
      <protection locked="0"/>
    </xf>
    <xf numFmtId="0" fontId="28" fillId="0" borderId="47" xfId="1" applyFont="1" applyBorder="1" applyAlignment="1">
      <alignment horizontal="center" vertical="center"/>
    </xf>
    <xf numFmtId="0" fontId="28" fillId="0" borderId="55" xfId="1" applyFont="1" applyBorder="1" applyAlignment="1">
      <alignment horizontal="center" vertical="center"/>
    </xf>
    <xf numFmtId="0" fontId="28" fillId="9" borderId="1" xfId="1" applyFont="1" applyFill="1" applyBorder="1" applyAlignment="1">
      <alignment horizontal="center" vertical="center" wrapText="1"/>
    </xf>
    <xf numFmtId="0" fontId="28" fillId="9" borderId="1" xfId="1" applyFont="1" applyFill="1" applyBorder="1" applyAlignment="1">
      <alignment horizontal="center" vertical="center"/>
    </xf>
    <xf numFmtId="0" fontId="28" fillId="9" borderId="23" xfId="1" applyFont="1" applyFill="1" applyBorder="1" applyAlignment="1">
      <alignment horizontal="center" vertical="center"/>
    </xf>
    <xf numFmtId="0" fontId="28" fillId="9" borderId="9" xfId="1" applyFont="1" applyFill="1" applyBorder="1" applyAlignment="1">
      <alignment horizontal="center" vertical="center"/>
    </xf>
    <xf numFmtId="0" fontId="27" fillId="0" borderId="0" xfId="1" applyFont="1" applyAlignment="1">
      <alignment horizontal="center" vertical="center"/>
    </xf>
    <xf numFmtId="181" fontId="98" fillId="3" borderId="39" xfId="1" applyNumberFormat="1" applyFont="1" applyFill="1" applyBorder="1" applyAlignment="1" applyProtection="1">
      <alignment horizontal="center" vertical="center" shrinkToFit="1"/>
      <protection locked="0"/>
    </xf>
    <xf numFmtId="181" fontId="98" fillId="3" borderId="40" xfId="1" applyNumberFormat="1" applyFont="1" applyFill="1" applyBorder="1" applyAlignment="1" applyProtection="1">
      <alignment horizontal="center" vertical="center" shrinkToFit="1"/>
      <protection locked="0"/>
    </xf>
    <xf numFmtId="181" fontId="98" fillId="3" borderId="93" xfId="1" applyNumberFormat="1" applyFont="1" applyFill="1" applyBorder="1" applyAlignment="1" applyProtection="1">
      <alignment horizontal="center" vertical="center" shrinkToFit="1"/>
      <protection locked="0"/>
    </xf>
    <xf numFmtId="0" fontId="28" fillId="9" borderId="23" xfId="1" applyFont="1" applyFill="1" applyBorder="1" applyAlignment="1">
      <alignment horizontal="center" vertical="center" wrapText="1"/>
    </xf>
    <xf numFmtId="0" fontId="28" fillId="9" borderId="7" xfId="1" applyFont="1" applyFill="1" applyBorder="1" applyAlignment="1">
      <alignment horizontal="center" vertical="center"/>
    </xf>
    <xf numFmtId="0" fontId="28" fillId="0" borderId="0" xfId="1" applyFont="1" applyAlignment="1">
      <alignment horizontal="center"/>
    </xf>
    <xf numFmtId="181" fontId="50" fillId="0" borderId="1" xfId="0" applyNumberFormat="1" applyFont="1" applyBorder="1" applyAlignment="1">
      <alignment horizontal="center" vertical="center" wrapText="1"/>
    </xf>
    <xf numFmtId="0" fontId="45" fillId="0" borderId="0" xfId="0" applyFont="1" applyAlignment="1">
      <alignment horizontal="center" vertical="center"/>
    </xf>
    <xf numFmtId="178" fontId="2" fillId="0" borderId="32" xfId="1" applyNumberFormat="1" applyBorder="1"/>
    <xf numFmtId="0" fontId="2" fillId="0" borderId="38" xfId="1" applyBorder="1"/>
    <xf numFmtId="0" fontId="46" fillId="9" borderId="1" xfId="0" applyFont="1" applyFill="1" applyBorder="1" applyAlignment="1">
      <alignment horizontal="center" vertical="center" wrapText="1" shrinkToFit="1"/>
    </xf>
    <xf numFmtId="0" fontId="46" fillId="0" borderId="2" xfId="0" applyFont="1" applyBorder="1" applyAlignment="1">
      <alignment vertical="center" wrapText="1"/>
    </xf>
    <xf numFmtId="0" fontId="46" fillId="0" borderId="2" xfId="0" applyFont="1" applyBorder="1">
      <alignment vertical="center"/>
    </xf>
    <xf numFmtId="0" fontId="0" fillId="0" borderId="2" xfId="0" applyBorder="1" applyAlignment="1">
      <alignment horizontal="center" vertical="center" shrinkToFit="1"/>
    </xf>
    <xf numFmtId="0" fontId="0" fillId="0" borderId="0" xfId="0" applyAlignment="1">
      <alignment horizontal="center" vertical="center"/>
    </xf>
    <xf numFmtId="0" fontId="46" fillId="0" borderId="0" xfId="0" applyFont="1" applyAlignment="1">
      <alignment horizontal="center" vertical="center" shrinkToFit="1"/>
    </xf>
    <xf numFmtId="0" fontId="46" fillId="9" borderId="33" xfId="0" applyFont="1" applyFill="1" applyBorder="1" applyAlignment="1">
      <alignment horizontal="center" vertical="center" wrapText="1"/>
    </xf>
    <xf numFmtId="0" fontId="46" fillId="9" borderId="6" xfId="0" applyFont="1" applyFill="1" applyBorder="1" applyAlignment="1">
      <alignment horizontal="center" vertical="center" wrapText="1"/>
    </xf>
    <xf numFmtId="176" fontId="46" fillId="0" borderId="23" xfId="0" applyNumberFormat="1" applyFont="1" applyBorder="1" applyAlignment="1">
      <alignment horizontal="center" vertical="center" shrinkToFit="1"/>
    </xf>
    <xf numFmtId="176" fontId="46" fillId="0" borderId="7" xfId="0" applyNumberFormat="1" applyFont="1" applyBorder="1" applyAlignment="1">
      <alignment horizontal="center" vertical="center" shrinkToFit="1"/>
    </xf>
    <xf numFmtId="176" fontId="46" fillId="0" borderId="9" xfId="0" applyNumberFormat="1" applyFont="1" applyBorder="1" applyAlignment="1">
      <alignment horizontal="center" vertical="center" shrinkToFit="1"/>
    </xf>
    <xf numFmtId="0" fontId="0" fillId="0" borderId="17" xfId="7" applyFont="1" applyBorder="1" applyAlignment="1">
      <alignment horizontal="left" vertical="center" wrapText="1"/>
    </xf>
    <xf numFmtId="0" fontId="0" fillId="0" borderId="18" xfId="7" applyFont="1" applyBorder="1" applyAlignment="1">
      <alignment horizontal="left" vertical="center" wrapText="1"/>
    </xf>
    <xf numFmtId="0" fontId="22" fillId="2" borderId="49" xfId="7" applyFill="1" applyBorder="1" applyAlignment="1">
      <alignment horizontal="center" vertical="center"/>
    </xf>
    <xf numFmtId="0" fontId="22" fillId="2" borderId="61" xfId="7" applyFill="1" applyBorder="1" applyAlignment="1">
      <alignment horizontal="center" vertical="center"/>
    </xf>
    <xf numFmtId="0" fontId="22" fillId="2" borderId="18" xfId="7" applyFill="1" applyBorder="1" applyAlignment="1">
      <alignment horizontal="center" vertical="center"/>
    </xf>
    <xf numFmtId="0" fontId="22" fillId="0" borderId="0" xfId="7" applyAlignment="1">
      <alignment vertical="center" shrinkToFit="1"/>
    </xf>
    <xf numFmtId="0" fontId="69" fillId="0" borderId="0" xfId="7" applyFont="1" applyAlignment="1">
      <alignment vertical="center" wrapText="1"/>
    </xf>
    <xf numFmtId="0" fontId="68" fillId="0" borderId="0" xfId="7" applyFont="1" applyAlignment="1">
      <alignment vertical="center" wrapText="1"/>
    </xf>
    <xf numFmtId="0" fontId="71" fillId="0" borderId="0" xfId="7" applyFont="1" applyAlignment="1">
      <alignment horizontal="left" vertical="center" wrapText="1"/>
    </xf>
    <xf numFmtId="0" fontId="71" fillId="0" borderId="0" xfId="7" applyFont="1" applyAlignment="1">
      <alignment horizontal="left" vertical="center" shrinkToFit="1"/>
    </xf>
    <xf numFmtId="0" fontId="90" fillId="0" borderId="70" xfId="7" applyFont="1" applyBorder="1" applyAlignment="1">
      <alignment horizontal="center" vertical="center" shrinkToFit="1"/>
    </xf>
    <xf numFmtId="0" fontId="90" fillId="0" borderId="71" xfId="7" applyFont="1" applyBorder="1" applyAlignment="1">
      <alignment horizontal="center" vertical="center" shrinkToFit="1"/>
    </xf>
    <xf numFmtId="0" fontId="90" fillId="0" borderId="72" xfId="7" applyFont="1" applyBorder="1" applyAlignment="1">
      <alignment horizontal="center" vertical="center" shrinkToFit="1"/>
    </xf>
    <xf numFmtId="186" fontId="78" fillId="0" borderId="70" xfId="7" applyNumberFormat="1" applyFont="1" applyBorder="1" applyAlignment="1" applyProtection="1">
      <alignment horizontal="center" vertical="center"/>
      <protection locked="0"/>
    </xf>
    <xf numFmtId="186" fontId="78" fillId="0" borderId="73" xfId="7" applyNumberFormat="1" applyFont="1" applyBorder="1" applyAlignment="1" applyProtection="1">
      <alignment horizontal="center" vertical="center"/>
      <protection locked="0"/>
    </xf>
    <xf numFmtId="180" fontId="91" fillId="0" borderId="74" xfId="7" applyNumberFormat="1" applyFont="1" applyBorder="1" applyAlignment="1" applyProtection="1">
      <alignment horizontal="center" vertical="center"/>
      <protection locked="0"/>
    </xf>
    <xf numFmtId="180" fontId="91" fillId="0" borderId="71" xfId="7" applyNumberFormat="1" applyFont="1" applyBorder="1" applyAlignment="1" applyProtection="1">
      <alignment horizontal="center" vertical="center"/>
      <protection locked="0"/>
    </xf>
    <xf numFmtId="180" fontId="91" fillId="0" borderId="73" xfId="7" applyNumberFormat="1" applyFont="1" applyBorder="1" applyAlignment="1" applyProtection="1">
      <alignment horizontal="center" vertical="center"/>
      <protection locked="0"/>
    </xf>
    <xf numFmtId="0" fontId="22" fillId="2" borderId="13" xfId="7" applyFill="1" applyBorder="1" applyAlignment="1">
      <alignment horizontal="center" vertical="center"/>
    </xf>
    <xf numFmtId="0" fontId="0" fillId="2" borderId="21" xfId="7" applyFont="1" applyFill="1" applyBorder="1" applyAlignment="1">
      <alignment horizontal="center" vertical="center" wrapText="1"/>
    </xf>
    <xf numFmtId="0" fontId="0" fillId="2" borderId="48" xfId="7" applyFont="1" applyFill="1" applyBorder="1" applyAlignment="1">
      <alignment horizontal="center" vertical="center" wrapText="1"/>
    </xf>
    <xf numFmtId="0" fontId="0" fillId="2" borderId="77" xfId="7" applyFont="1" applyFill="1" applyBorder="1" applyAlignment="1">
      <alignment horizontal="center" vertical="center" wrapText="1"/>
    </xf>
    <xf numFmtId="0" fontId="0" fillId="2" borderId="47" xfId="7" applyFont="1" applyFill="1" applyBorder="1" applyAlignment="1">
      <alignment horizontal="center" vertical="center" wrapText="1"/>
    </xf>
    <xf numFmtId="0" fontId="0" fillId="2" borderId="2" xfId="7" applyFont="1" applyFill="1" applyBorder="1" applyAlignment="1">
      <alignment horizontal="center" vertical="center" wrapText="1"/>
    </xf>
    <xf numFmtId="0" fontId="0" fillId="2" borderId="50" xfId="7" applyFont="1" applyFill="1" applyBorder="1" applyAlignment="1">
      <alignment horizontal="center" vertical="center" wrapText="1"/>
    </xf>
    <xf numFmtId="0" fontId="0" fillId="0" borderId="63" xfId="7" applyFont="1" applyBorder="1" applyAlignment="1">
      <alignment horizontal="left" vertical="center"/>
    </xf>
    <xf numFmtId="0" fontId="0" fillId="0" borderId="22" xfId="7" applyFont="1" applyBorder="1" applyAlignment="1">
      <alignment horizontal="left" vertical="center"/>
    </xf>
    <xf numFmtId="0" fontId="0" fillId="0" borderId="64" xfId="7" applyFont="1" applyBorder="1" applyAlignment="1">
      <alignment horizontal="left" vertical="center"/>
    </xf>
    <xf numFmtId="0" fontId="0" fillId="0" borderId="55" xfId="7" applyFont="1" applyBorder="1" applyAlignment="1">
      <alignment horizontal="left" vertical="center"/>
    </xf>
    <xf numFmtId="0" fontId="40" fillId="0" borderId="0" xfId="1" applyFont="1" applyAlignment="1">
      <alignment horizontal="left" shrinkToFit="1"/>
    </xf>
    <xf numFmtId="180" fontId="41" fillId="0" borderId="0" xfId="1" applyNumberFormat="1" applyFont="1"/>
    <xf numFmtId="0" fontId="41" fillId="0" borderId="0" xfId="1" applyFont="1"/>
    <xf numFmtId="0" fontId="40" fillId="0" borderId="0" xfId="1" applyFont="1" applyAlignment="1">
      <alignment horizontal="distributed" indent="8"/>
    </xf>
    <xf numFmtId="0" fontId="2" fillId="0" borderId="0" xfId="1" applyAlignment="1">
      <alignment horizontal="distributed" indent="8"/>
    </xf>
    <xf numFmtId="0" fontId="40" fillId="0" borderId="0" xfId="1" applyFont="1" applyAlignment="1">
      <alignment horizontal="distributed" vertical="center"/>
    </xf>
    <xf numFmtId="0" fontId="40" fillId="0" borderId="0" xfId="1" applyFont="1" applyAlignment="1">
      <alignment horizontal="left" vertical="center" wrapText="1" shrinkToFit="1"/>
    </xf>
    <xf numFmtId="0" fontId="40" fillId="0" borderId="0" xfId="1" applyFont="1" applyAlignment="1">
      <alignment horizontal="distributed"/>
    </xf>
    <xf numFmtId="0" fontId="40" fillId="0" borderId="0" xfId="1" applyFont="1" applyAlignment="1">
      <alignment horizontal="distributed" shrinkToFit="1"/>
    </xf>
    <xf numFmtId="179" fontId="40" fillId="0" borderId="0" xfId="1" applyNumberFormat="1" applyFont="1" applyAlignment="1">
      <alignment horizontal="left" shrinkToFit="1"/>
    </xf>
    <xf numFmtId="0" fontId="40" fillId="0" borderId="0" xfId="1" applyFont="1" applyAlignment="1">
      <alignment horizontal="left" vertical="center" wrapText="1"/>
    </xf>
    <xf numFmtId="180" fontId="41" fillId="0" borderId="0" xfId="1" applyNumberFormat="1" applyFont="1" applyProtection="1">
      <protection locked="0"/>
    </xf>
    <xf numFmtId="0" fontId="41" fillId="0" borderId="0" xfId="1" applyFont="1" applyProtection="1">
      <protection locked="0"/>
    </xf>
    <xf numFmtId="0" fontId="40" fillId="0" borderId="0" xfId="1" applyFont="1" applyAlignment="1">
      <alignment vertical="center" wrapText="1"/>
    </xf>
    <xf numFmtId="0" fontId="53" fillId="0" borderId="0" xfId="16" applyFont="1" applyAlignment="1">
      <alignment horizontal="center" vertical="center"/>
    </xf>
    <xf numFmtId="0" fontId="50" fillId="0" borderId="0" xfId="16" applyFont="1" applyAlignment="1">
      <alignment horizontal="center" vertical="center"/>
    </xf>
    <xf numFmtId="0" fontId="53" fillId="0" borderId="0" xfId="16" applyFont="1" applyAlignment="1">
      <alignment horizontal="center" vertical="center" shrinkToFit="1"/>
    </xf>
    <xf numFmtId="0" fontId="54" fillId="0" borderId="0" xfId="16" applyFont="1" applyAlignment="1">
      <alignment horizontal="center" vertical="center"/>
    </xf>
    <xf numFmtId="0" fontId="53" fillId="0" borderId="0" xfId="16" applyFont="1" applyAlignment="1">
      <alignment horizontal="left" vertical="center" shrinkToFit="1"/>
    </xf>
  </cellXfs>
  <cellStyles count="27">
    <cellStyle name="パーセント 2" xfId="18" xr:uid="{00000000-0005-0000-0000-000000000000}"/>
    <cellStyle name="ハイパーリンク" xfId="13" builtinId="8"/>
    <cellStyle name="桁区切り" xfId="12" builtinId="6"/>
    <cellStyle name="桁区切り 2" xfId="2" xr:uid="{00000000-0005-0000-0000-000003000000}"/>
    <cellStyle name="桁区切り 3" xfId="14" xr:uid="{00000000-0005-0000-0000-000004000000}"/>
    <cellStyle name="桁区切り 4" xfId="17" xr:uid="{00000000-0005-0000-0000-000005000000}"/>
    <cellStyle name="標準" xfId="0" builtinId="0"/>
    <cellStyle name="標準 10" xfId="19" xr:uid="{00000000-0005-0000-0000-000007000000}"/>
    <cellStyle name="標準 14" xfId="16" xr:uid="{00000000-0005-0000-0000-000008000000}"/>
    <cellStyle name="標準 2" xfId="1" xr:uid="{00000000-0005-0000-0000-000009000000}"/>
    <cellStyle name="標準 2 2" xfId="20" xr:uid="{00000000-0005-0000-0000-00000A000000}"/>
    <cellStyle name="標準 2 2 2" xfId="21" xr:uid="{00000000-0005-0000-0000-00000B000000}"/>
    <cellStyle name="標準 2 3" xfId="22" xr:uid="{00000000-0005-0000-0000-00000C000000}"/>
    <cellStyle name="標準 3" xfId="6" xr:uid="{00000000-0005-0000-0000-00000D000000}"/>
    <cellStyle name="標準 3 4" xfId="24" xr:uid="{9B635789-7DC6-4BA3-92B5-C66487ACB883}"/>
    <cellStyle name="標準 4" xfId="7" xr:uid="{00000000-0005-0000-0000-00000E000000}"/>
    <cellStyle name="標準 4 2" xfId="23" xr:uid="{00000000-0005-0000-0000-00000F000000}"/>
    <cellStyle name="標準 4 3" xfId="26" xr:uid="{5770FA7D-D795-409D-B172-B378DC405FBA}"/>
    <cellStyle name="標準 5" xfId="8" xr:uid="{00000000-0005-0000-0000-000010000000}"/>
    <cellStyle name="標準 6" xfId="9" xr:uid="{00000000-0005-0000-0000-000011000000}"/>
    <cellStyle name="標準 6 2" xfId="25" xr:uid="{C952B4B1-2F80-4A98-B7CE-F9B9B1D0B606}"/>
    <cellStyle name="標準 7" xfId="5" xr:uid="{00000000-0005-0000-0000-000012000000}"/>
    <cellStyle name="標準 8" xfId="10" xr:uid="{00000000-0005-0000-0000-000013000000}"/>
    <cellStyle name="標準 9" xfId="11" xr:uid="{00000000-0005-0000-0000-000014000000}"/>
    <cellStyle name="標準_Sheet1" xfId="4" xr:uid="{00000000-0005-0000-0000-000015000000}"/>
    <cellStyle name="標準_Sheet1_確定通知 (2)" xfId="15" xr:uid="{00000000-0005-0000-0000-000016000000}"/>
    <cellStyle name="標準_職員名簿" xfId="3" xr:uid="{00000000-0005-0000-0000-000017000000}"/>
  </cellStyles>
  <dxfs count="19">
    <dxf>
      <font>
        <b/>
        <i/>
        <u val="double"/>
      </font>
      <fill>
        <patternFill>
          <bgColor theme="9" tint="0.39994506668294322"/>
        </patternFill>
      </fill>
    </dxf>
    <dxf>
      <fill>
        <patternFill>
          <bgColor theme="9"/>
        </patternFill>
      </fill>
    </dxf>
    <dxf>
      <fill>
        <patternFill>
          <bgColor rgb="FFFF00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rgb="FF006100"/>
      </font>
      <fill>
        <patternFill>
          <bgColor rgb="FFC6EFCE"/>
        </patternFill>
      </fill>
    </dxf>
    <dxf>
      <fill>
        <patternFill>
          <bgColor rgb="FF00B0F0"/>
        </patternFill>
      </fill>
    </dxf>
    <dxf>
      <fill>
        <patternFill>
          <bgColor rgb="FF00B0F0"/>
        </patternFill>
      </fill>
    </dxf>
    <dxf>
      <fill>
        <patternFill>
          <bgColor rgb="FF00B0F0"/>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FF66"/>
      <color rgb="FF0000FF"/>
      <color rgb="FFFF99FF"/>
      <color rgb="FFFFFFCC"/>
      <color rgb="FF00FFFF"/>
      <color rgb="FF66FF66"/>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920750</xdr:colOff>
      <xdr:row>16</xdr:row>
      <xdr:rowOff>95249</xdr:rowOff>
    </xdr:from>
    <xdr:to>
      <xdr:col>4</xdr:col>
      <xdr:colOff>592667</xdr:colOff>
      <xdr:row>28</xdr:row>
      <xdr:rowOff>95250</xdr:rowOff>
    </xdr:to>
    <xdr:sp macro="" textlink="">
      <xdr:nvSpPr>
        <xdr:cNvPr id="2" name="正方形/長方形 1">
          <a:extLst>
            <a:ext uri="{FF2B5EF4-FFF2-40B4-BE49-F238E27FC236}">
              <a16:creationId xmlns:a16="http://schemas.microsoft.com/office/drawing/2014/main" id="{D4E3B01F-95FA-156C-8A5F-83F3017379A8}"/>
            </a:ext>
          </a:extLst>
        </xdr:cNvPr>
        <xdr:cNvSpPr/>
      </xdr:nvSpPr>
      <xdr:spPr>
        <a:xfrm>
          <a:off x="2169583" y="3132666"/>
          <a:ext cx="3037417" cy="2032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R7</a:t>
          </a:r>
          <a:r>
            <a:rPr kumimoji="1" lang="ja-JP" altLang="en-US" sz="1200" b="1"/>
            <a:t>中間実績作業メモ</a:t>
          </a:r>
          <a:endParaRPr kumimoji="1" lang="en-US" altLang="ja-JP" sz="1200" b="1"/>
        </a:p>
        <a:p>
          <a:pPr algn="l"/>
          <a:endParaRPr kumimoji="1" lang="en-US" altLang="ja-JP" sz="1200" b="1"/>
        </a:p>
        <a:p>
          <a:pPr algn="l"/>
          <a:r>
            <a:rPr kumimoji="1" lang="ja-JP" altLang="en-US" sz="1200" b="1"/>
            <a:t>当初交付のリスト（</a:t>
          </a:r>
          <a:r>
            <a:rPr kumimoji="1" lang="en-US" altLang="ja-JP" sz="1200" b="1"/>
            <a:t>5/1ver</a:t>
          </a:r>
          <a:r>
            <a:rPr kumimoji="1" lang="ja-JP" altLang="en-US" sz="1200" b="1"/>
            <a:t>）に差替え</a:t>
          </a:r>
          <a:endParaRPr kumimoji="1" lang="en-US" altLang="ja-JP" sz="1200" b="1"/>
        </a:p>
      </xdr:txBody>
    </xdr:sp>
    <xdr:clientData/>
  </xdr:twoCellAnchor>
  <xdr:twoCellAnchor>
    <xdr:from>
      <xdr:col>3</xdr:col>
      <xdr:colOff>117928</xdr:colOff>
      <xdr:row>52</xdr:row>
      <xdr:rowOff>117929</xdr:rowOff>
    </xdr:from>
    <xdr:to>
      <xdr:col>9</xdr:col>
      <xdr:colOff>371929</xdr:colOff>
      <xdr:row>67</xdr:row>
      <xdr:rowOff>81643</xdr:rowOff>
    </xdr:to>
    <xdr:sp macro="" textlink="">
      <xdr:nvSpPr>
        <xdr:cNvPr id="3" name="正方形/長方形 2">
          <a:extLst>
            <a:ext uri="{FF2B5EF4-FFF2-40B4-BE49-F238E27FC236}">
              <a16:creationId xmlns:a16="http://schemas.microsoft.com/office/drawing/2014/main" id="{51968821-6227-4984-A155-BF956D263FEB}"/>
            </a:ext>
          </a:extLst>
        </xdr:cNvPr>
        <xdr:cNvSpPr/>
      </xdr:nvSpPr>
      <xdr:spPr>
        <a:xfrm>
          <a:off x="4112078" y="9033329"/>
          <a:ext cx="4025901" cy="244021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\\chains.city.chiba.jp\</a:t>
          </a:r>
          <a:r>
            <a:rPr kumimoji="1" lang="ja-JP" altLang="en-US" sz="1100"/>
            <a:t>全庁フォルダ</a:t>
          </a:r>
          <a:r>
            <a:rPr kumimoji="1" lang="en-US" altLang="ja-JP" sz="1100"/>
            <a:t>\18_</a:t>
          </a:r>
          <a:r>
            <a:rPr kumimoji="1" lang="ja-JP" altLang="en-US" sz="1100"/>
            <a:t>こども未来局</a:t>
          </a:r>
          <a:r>
            <a:rPr kumimoji="1" lang="en-US" altLang="ja-JP" sz="1100"/>
            <a:t>\18202000_</a:t>
          </a:r>
          <a:r>
            <a:rPr kumimoji="1" lang="ja-JP" altLang="en-US" sz="1100"/>
            <a:t>こども未来局幼児教育・保育部幼保運営課</a:t>
          </a:r>
          <a:r>
            <a:rPr kumimoji="1" lang="en-US" altLang="ja-JP" sz="1100"/>
            <a:t>\◆100 ◎</a:t>
          </a:r>
          <a:r>
            <a:rPr kumimoji="1" lang="ja-JP" altLang="en-US" sz="1100"/>
            <a:t>共有フォルダ（保育支援課、保育運営課、各区こども家庭課）</a:t>
          </a:r>
          <a:r>
            <a:rPr kumimoji="1" lang="en-US" altLang="ja-JP" sz="1100"/>
            <a:t>\★★①</a:t>
          </a:r>
          <a:r>
            <a:rPr kumimoji="1" lang="ja-JP" altLang="en-US" sz="1100"/>
            <a:t>民間保育園等名簿、②公立保育所名簿、③園数、④認可外名簿、⑤民保協加盟園など★★</a:t>
          </a:r>
          <a:r>
            <a:rPr kumimoji="1" lang="en-US" altLang="ja-JP" sz="1100"/>
            <a:t>\★★★</a:t>
          </a:r>
          <a:r>
            <a:rPr kumimoji="1" lang="ja-JP" altLang="en-US" sz="1100"/>
            <a:t>民間園一覧</a:t>
          </a:r>
          <a:endParaRPr kumimoji="1" lang="en-US" altLang="ja-JP" sz="1100"/>
        </a:p>
        <a:p>
          <a:pPr algn="l"/>
          <a:endParaRPr kumimoji="1" lang="en-US" altLang="ja-JP" sz="1100"/>
        </a:p>
        <a:p>
          <a:pPr algn="l"/>
          <a:r>
            <a:rPr kumimoji="1" lang="ja-JP" altLang="en-US" sz="1100"/>
            <a:t>の「リスト」シートよりコピペ</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156881</xdr:colOff>
      <xdr:row>4</xdr:row>
      <xdr:rowOff>126624</xdr:rowOff>
    </xdr:from>
    <xdr:to>
      <xdr:col>16</xdr:col>
      <xdr:colOff>414616</xdr:colOff>
      <xdr:row>19</xdr:row>
      <xdr:rowOff>201705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292352" y="2726389"/>
          <a:ext cx="4403911" cy="40867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≪入力手順について≫</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a:t>
          </a:r>
          <a:r>
            <a:rPr kumimoji="1" lang="en-US" altLang="ja-JP" sz="1400" b="1">
              <a:solidFill>
                <a:srgbClr val="FF0000"/>
              </a:solidFill>
            </a:rPr>
            <a:t>【</a:t>
          </a:r>
          <a:r>
            <a:rPr kumimoji="1" lang="ja-JP" altLang="en-US" sz="1400" b="1">
              <a:solidFill>
                <a:srgbClr val="FF0000"/>
              </a:solidFill>
            </a:rPr>
            <a:t>法定福利費の増計</a:t>
          </a:r>
          <a:r>
            <a:rPr kumimoji="1" lang="en-US" altLang="ja-JP" sz="1400" b="1">
              <a:solidFill>
                <a:srgbClr val="FF0000"/>
              </a:solidFill>
            </a:rPr>
            <a:t>C】</a:t>
          </a:r>
          <a:r>
            <a:rPr kumimoji="1" lang="ja-JP" altLang="en-US" sz="1400" b="1">
              <a:solidFill>
                <a:srgbClr val="FF0000"/>
              </a:solidFill>
            </a:rPr>
            <a:t>欄の金額を入力して下さい。</a:t>
          </a:r>
          <a:endParaRPr kumimoji="1" lang="en-US" altLang="ja-JP" sz="1400" b="1">
            <a:solidFill>
              <a:srgbClr val="FF0000"/>
            </a:solidFill>
          </a:endParaRPr>
        </a:p>
        <a:p>
          <a:pPr algn="l"/>
          <a:r>
            <a:rPr kumimoji="1" lang="en-US" altLang="ja-JP" sz="1400" b="1">
              <a:solidFill>
                <a:srgbClr val="0000FF"/>
              </a:solidFill>
            </a:rPr>
            <a:t>※</a:t>
          </a:r>
          <a:r>
            <a:rPr kumimoji="1" lang="ja-JP" altLang="en-US" sz="1400" b="1">
              <a:solidFill>
                <a:srgbClr val="0000FF"/>
              </a:solidFill>
            </a:rPr>
            <a:t>それ以外の項目は関数が入力されていますので、</a:t>
          </a:r>
          <a:endParaRPr kumimoji="1" lang="en-US" altLang="ja-JP" sz="1400" b="1">
            <a:solidFill>
              <a:srgbClr val="0000FF"/>
            </a:solidFill>
          </a:endParaRPr>
        </a:p>
        <a:p>
          <a:pPr algn="l"/>
          <a:r>
            <a:rPr kumimoji="1" lang="ja-JP" altLang="en-US" sz="1400" b="1">
              <a:solidFill>
                <a:srgbClr val="0000FF"/>
              </a:solidFill>
            </a:rPr>
            <a:t>上書き入力はなさらぬようご注意下さい！！</a:t>
          </a:r>
          <a:endParaRPr kumimoji="1" lang="en-US" altLang="ja-JP" sz="1400" b="1">
            <a:solidFill>
              <a:srgbClr val="0000FF"/>
            </a:solidFill>
          </a:endParaRPr>
        </a:p>
        <a:p>
          <a:pPr algn="l"/>
          <a:endParaRPr kumimoji="1" lang="en-US" altLang="ja-JP" sz="1400" b="1">
            <a:solidFill>
              <a:srgbClr val="FF0000"/>
            </a:solidFill>
          </a:endParaRPr>
        </a:p>
        <a:p>
          <a:pPr algn="l"/>
          <a:r>
            <a:rPr kumimoji="1" lang="ja-JP" altLang="en-US" sz="1400" b="1">
              <a:solidFill>
                <a:srgbClr val="FF0000"/>
              </a:solidFill>
            </a:rPr>
            <a:t>②金額の入力と</a:t>
          </a:r>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C÷B】</a:t>
          </a:r>
          <a:r>
            <a:rPr kumimoji="1" lang="ja-JP" altLang="en-US" sz="1400" b="1">
              <a:solidFill>
                <a:srgbClr val="FF0000"/>
              </a:solidFill>
            </a:rPr>
            <a:t>の％が</a:t>
          </a:r>
          <a:endParaRPr kumimoji="1" lang="en-US" altLang="ja-JP" sz="1400" b="1">
            <a:solidFill>
              <a:srgbClr val="FF0000"/>
            </a:solidFill>
          </a:endParaRPr>
        </a:p>
        <a:p>
          <a:pPr algn="l"/>
          <a:r>
            <a:rPr kumimoji="1" lang="ja-JP" altLang="en-US" sz="1400" b="1">
              <a:solidFill>
                <a:srgbClr val="FF0000"/>
              </a:solidFill>
            </a:rPr>
            <a:t>標準的な比率範囲に収まっているかを確認して下さい。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a:t>
          </a:r>
        </a:p>
        <a:p>
          <a:pPr algn="l"/>
          <a:r>
            <a:rPr kumimoji="1" lang="ja-JP" altLang="en-US" sz="1400" b="1">
              <a:solidFill>
                <a:srgbClr val="FF0000"/>
              </a:solidFill>
            </a:rPr>
            <a:t>既存園⇒</a:t>
          </a:r>
          <a:r>
            <a:rPr kumimoji="1" lang="en-US" altLang="ja-JP" sz="1400" b="1">
              <a:solidFill>
                <a:srgbClr val="FF0000"/>
              </a:solidFill>
            </a:rPr>
            <a:t>10~20</a:t>
          </a:r>
          <a:r>
            <a:rPr kumimoji="1" lang="ja-JP" altLang="en-US" sz="1400" b="1">
              <a:solidFill>
                <a:srgbClr val="FF0000"/>
              </a:solidFill>
            </a:rPr>
            <a:t>％に収まっているか</a:t>
          </a:r>
          <a:endParaRPr kumimoji="1" lang="en-US" altLang="ja-JP" sz="1400" b="1">
            <a:solidFill>
              <a:srgbClr val="FF0000"/>
            </a:solidFill>
          </a:endParaRPr>
        </a:p>
        <a:p>
          <a:pPr algn="l"/>
          <a:r>
            <a:rPr kumimoji="1" lang="ja-JP" altLang="en-US" sz="1400" b="1">
              <a:solidFill>
                <a:srgbClr val="FF0000"/>
              </a:solidFill>
            </a:rPr>
            <a:t>新規園⇒支払い開始月を含めた３か月間の比率は</a:t>
          </a:r>
          <a:r>
            <a:rPr kumimoji="1" lang="en-US" altLang="ja-JP" sz="1400" b="1">
              <a:solidFill>
                <a:srgbClr val="FF0000"/>
              </a:solidFill>
            </a:rPr>
            <a:t>0.9</a:t>
          </a:r>
          <a:r>
            <a:rPr kumimoji="1" lang="ja-JP" altLang="en-US" sz="1400" b="1">
              <a:solidFill>
                <a:srgbClr val="FF0000"/>
              </a:solidFill>
            </a:rPr>
            <a:t>％、それ以降は</a:t>
          </a:r>
          <a:r>
            <a:rPr kumimoji="1" lang="en-US" altLang="ja-JP" sz="1400" b="1">
              <a:solidFill>
                <a:srgbClr val="FF0000"/>
              </a:solidFill>
            </a:rPr>
            <a:t>10~20</a:t>
          </a:r>
          <a:r>
            <a:rPr kumimoji="1" lang="ja-JP" altLang="en-US" sz="1400" b="1">
              <a:solidFill>
                <a:srgbClr val="FF0000"/>
              </a:solidFill>
            </a:rPr>
            <a:t>％収まっているか</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③比率範囲が収まってない場合は、再度ご確認ください。</a:t>
          </a:r>
          <a:endParaRPr kumimoji="1" lang="en-US" altLang="ja-JP" sz="1400" b="1">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fPrintsWithSheet="0"/>
  </xdr:twoCellAnchor>
  <xdr:twoCellAnchor>
    <xdr:from>
      <xdr:col>1</xdr:col>
      <xdr:colOff>89646</xdr:colOff>
      <xdr:row>0</xdr:row>
      <xdr:rowOff>112058</xdr:rowOff>
    </xdr:from>
    <xdr:to>
      <xdr:col>11</xdr:col>
      <xdr:colOff>22411</xdr:colOff>
      <xdr:row>0</xdr:row>
      <xdr:rowOff>1109382</xdr:rowOff>
    </xdr:to>
    <xdr:sp macro="" textlink="">
      <xdr:nvSpPr>
        <xdr:cNvPr id="3" name="テキスト ボックス 2">
          <a:extLst>
            <a:ext uri="{FF2B5EF4-FFF2-40B4-BE49-F238E27FC236}">
              <a16:creationId xmlns:a16="http://schemas.microsoft.com/office/drawing/2014/main" id="{1C818164-CDCA-4D3A-9B8A-91F19B8C9D57}"/>
            </a:ext>
          </a:extLst>
        </xdr:cNvPr>
        <xdr:cNvSpPr txBox="1"/>
      </xdr:nvSpPr>
      <xdr:spPr>
        <a:xfrm>
          <a:off x="145675" y="112058"/>
          <a:ext cx="8012207" cy="9973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i="0" u="sng">
              <a:solidFill>
                <a:srgbClr val="FF0000"/>
              </a:solidFill>
            </a:rPr>
            <a:t>中間実績時は入力不要です</a:t>
          </a:r>
          <a:r>
            <a:rPr kumimoji="1" lang="ja-JP" altLang="en-US" sz="1800" i="0" u="none">
              <a:solidFill>
                <a:sysClr val="windowText" lastClr="000000"/>
              </a:solidFill>
            </a:rPr>
            <a:t>（実績報告時には</a:t>
          </a:r>
          <a:r>
            <a:rPr kumimoji="1" lang="ja-JP" altLang="en-US" sz="1800" b="1" i="0" u="sng">
              <a:solidFill>
                <a:sysClr val="windowText" lastClr="000000"/>
              </a:solidFill>
            </a:rPr>
            <a:t>４月分から</a:t>
          </a:r>
          <a:r>
            <a:rPr kumimoji="1" lang="ja-JP" altLang="en-US" sz="1800" i="0" u="none">
              <a:solidFill>
                <a:sysClr val="windowText" lastClr="000000"/>
              </a:solidFill>
            </a:rPr>
            <a:t>入力していただきます。予め計算をしたい場合や、補助額を確認したい場合はご活用ください）</a:t>
          </a:r>
          <a:endParaRPr kumimoji="1" lang="ja-JP" altLang="en-US" sz="2400" i="0" u="none">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0</xdr:row>
      <xdr:rowOff>85725</xdr:rowOff>
    </xdr:from>
    <xdr:to>
      <xdr:col>9</xdr:col>
      <xdr:colOff>238125</xdr:colOff>
      <xdr:row>0</xdr:row>
      <xdr:rowOff>647700</xdr:rowOff>
    </xdr:to>
    <xdr:sp macro="" textlink="">
      <xdr:nvSpPr>
        <xdr:cNvPr id="2" name="テキスト ボックス 1">
          <a:extLst>
            <a:ext uri="{FF2B5EF4-FFF2-40B4-BE49-F238E27FC236}">
              <a16:creationId xmlns:a16="http://schemas.microsoft.com/office/drawing/2014/main" id="{F35E017E-FCA0-452A-AAB0-D38609B0CF1D}"/>
            </a:ext>
          </a:extLst>
        </xdr:cNvPr>
        <xdr:cNvSpPr txBox="1"/>
      </xdr:nvSpPr>
      <xdr:spPr>
        <a:xfrm>
          <a:off x="438150" y="85725"/>
          <a:ext cx="3657600" cy="5619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rPr>
            <a:t>全て入力したあとにご確認ください。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96930</xdr:colOff>
      <xdr:row>0</xdr:row>
      <xdr:rowOff>121584</xdr:rowOff>
    </xdr:from>
    <xdr:to>
      <xdr:col>4</xdr:col>
      <xdr:colOff>5429250</xdr:colOff>
      <xdr:row>0</xdr:row>
      <xdr:rowOff>493059</xdr:rowOff>
    </xdr:to>
    <xdr:sp macro="" textlink="">
      <xdr:nvSpPr>
        <xdr:cNvPr id="2" name="テキスト ボックス 1">
          <a:extLst>
            <a:ext uri="{FF2B5EF4-FFF2-40B4-BE49-F238E27FC236}">
              <a16:creationId xmlns:a16="http://schemas.microsoft.com/office/drawing/2014/main" id="{5BE1B14F-225B-4153-B8F6-61BA034D2DE8}"/>
            </a:ext>
          </a:extLst>
        </xdr:cNvPr>
        <xdr:cNvSpPr txBox="1"/>
      </xdr:nvSpPr>
      <xdr:spPr>
        <a:xfrm>
          <a:off x="782730" y="121584"/>
          <a:ext cx="986622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中間実績で確定した４－１０月分に誤りがあった場合や、やむを得ず遡って修正を行った場合等は、こちらに入力してください。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197827" y="3028368"/>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207064</xdr:colOff>
      <xdr:row>8</xdr:row>
      <xdr:rowOff>41414</xdr:rowOff>
    </xdr:from>
    <xdr:to>
      <xdr:col>16</xdr:col>
      <xdr:colOff>604630</xdr:colOff>
      <xdr:row>12</xdr:row>
      <xdr:rowOff>273326</xdr:rowOff>
    </xdr:to>
    <xdr:sp macro="" textlink="">
      <xdr:nvSpPr>
        <xdr:cNvPr id="4" name="テキスト ボックス 3">
          <a:extLst>
            <a:ext uri="{FF2B5EF4-FFF2-40B4-BE49-F238E27FC236}">
              <a16:creationId xmlns:a16="http://schemas.microsoft.com/office/drawing/2014/main" id="{A9751C4C-DC49-4019-9D25-519E04D3A35F}"/>
            </a:ext>
          </a:extLst>
        </xdr:cNvPr>
        <xdr:cNvSpPr txBox="1"/>
      </xdr:nvSpPr>
      <xdr:spPr>
        <a:xfrm>
          <a:off x="6924260" y="2277718"/>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188716" y="300020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207066</xdr:colOff>
      <xdr:row>7</xdr:row>
      <xdr:rowOff>107674</xdr:rowOff>
    </xdr:from>
    <xdr:to>
      <xdr:col>16</xdr:col>
      <xdr:colOff>604632</xdr:colOff>
      <xdr:row>12</xdr:row>
      <xdr:rowOff>132521</xdr:rowOff>
    </xdr:to>
    <xdr:sp macro="" textlink="">
      <xdr:nvSpPr>
        <xdr:cNvPr id="6" name="テキスト ボックス 5">
          <a:extLst>
            <a:ext uri="{FF2B5EF4-FFF2-40B4-BE49-F238E27FC236}">
              <a16:creationId xmlns:a16="http://schemas.microsoft.com/office/drawing/2014/main" id="{E9A7937F-E1D5-4BED-AE03-A3DA0582C734}"/>
            </a:ext>
          </a:extLst>
        </xdr:cNvPr>
        <xdr:cNvSpPr txBox="1"/>
      </xdr:nvSpPr>
      <xdr:spPr>
        <a:xfrm>
          <a:off x="6816588" y="2136913"/>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215347</xdr:colOff>
      <xdr:row>13</xdr:row>
      <xdr:rowOff>66261</xdr:rowOff>
    </xdr:from>
    <xdr:to>
      <xdr:col>17</xdr:col>
      <xdr:colOff>26504</xdr:colOff>
      <xdr:row>17</xdr:row>
      <xdr:rowOff>249719</xdr:rowOff>
    </xdr:to>
    <xdr:sp macro="" textlink="">
      <xdr:nvSpPr>
        <xdr:cNvPr id="4" name="テキスト ボックス 3">
          <a:extLst>
            <a:ext uri="{FF2B5EF4-FFF2-40B4-BE49-F238E27FC236}">
              <a16:creationId xmlns:a16="http://schemas.microsoft.com/office/drawing/2014/main" id="{3AB6F882-D754-45CB-BE8D-E9F7B8307752}"/>
            </a:ext>
          </a:extLst>
        </xdr:cNvPr>
        <xdr:cNvSpPr txBox="1"/>
      </xdr:nvSpPr>
      <xdr:spPr>
        <a:xfrm>
          <a:off x="6824869" y="3975652"/>
          <a:ext cx="2743200" cy="1343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←文書番号・日付は、こちらで記載するため、空欄で提出してください！</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88716" y="300020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198783</xdr:colOff>
      <xdr:row>12</xdr:row>
      <xdr:rowOff>149087</xdr:rowOff>
    </xdr:from>
    <xdr:to>
      <xdr:col>16</xdr:col>
      <xdr:colOff>592937</xdr:colOff>
      <xdr:row>13</xdr:row>
      <xdr:rowOff>193912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6808305" y="3768587"/>
          <a:ext cx="2638741" cy="334716"/>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金額は自動で計算されます。</a:t>
          </a:r>
          <a:endParaRPr kumimoji="1" lang="en-US" altLang="ja-JP" sz="1100"/>
        </a:p>
      </xdr:txBody>
    </xdr:sp>
    <xdr:clientData/>
  </xdr:twoCellAnchor>
  <xdr:twoCellAnchor>
    <xdr:from>
      <xdr:col>12</xdr:col>
      <xdr:colOff>198783</xdr:colOff>
      <xdr:row>6</xdr:row>
      <xdr:rowOff>248479</xdr:rowOff>
    </xdr:from>
    <xdr:to>
      <xdr:col>16</xdr:col>
      <xdr:colOff>596349</xdr:colOff>
      <xdr:row>11</xdr:row>
      <xdr:rowOff>389283</xdr:rowOff>
    </xdr:to>
    <xdr:sp macro="" textlink="">
      <xdr:nvSpPr>
        <xdr:cNvPr id="5" name="テキスト ボックス 4">
          <a:extLst>
            <a:ext uri="{FF2B5EF4-FFF2-40B4-BE49-F238E27FC236}">
              <a16:creationId xmlns:a16="http://schemas.microsoft.com/office/drawing/2014/main" id="{EFA4A90B-831C-4B56-89EA-BEBE5831465B}"/>
            </a:ext>
          </a:extLst>
        </xdr:cNvPr>
        <xdr:cNvSpPr txBox="1"/>
      </xdr:nvSpPr>
      <xdr:spPr>
        <a:xfrm>
          <a:off x="6808305" y="1987827"/>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273326</xdr:colOff>
      <xdr:row>14</xdr:row>
      <xdr:rowOff>124238</xdr:rowOff>
    </xdr:from>
    <xdr:to>
      <xdr:col>16</xdr:col>
      <xdr:colOff>505239</xdr:colOff>
      <xdr:row>16</xdr:row>
      <xdr:rowOff>132521</xdr:rowOff>
    </xdr:to>
    <xdr:sp macro="" textlink="">
      <xdr:nvSpPr>
        <xdr:cNvPr id="3" name="テキスト ボックス 2">
          <a:extLst>
            <a:ext uri="{FF2B5EF4-FFF2-40B4-BE49-F238E27FC236}">
              <a16:creationId xmlns:a16="http://schemas.microsoft.com/office/drawing/2014/main" id="{4528A47A-BDFB-4E68-9CF0-1EA4062F5D3E}"/>
            </a:ext>
          </a:extLst>
        </xdr:cNvPr>
        <xdr:cNvSpPr txBox="1"/>
      </xdr:nvSpPr>
      <xdr:spPr>
        <a:xfrm>
          <a:off x="6882848" y="4323521"/>
          <a:ext cx="2476500" cy="588065"/>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1" u="sng"/>
            <a:t>文書番号は現時点で未確定ですので、空欄のまま提出してください。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1238250</xdr:colOff>
      <xdr:row>12</xdr:row>
      <xdr:rowOff>238125</xdr:rowOff>
    </xdr:from>
    <xdr:to>
      <xdr:col>3</xdr:col>
      <xdr:colOff>1631156</xdr:colOff>
      <xdr:row>14</xdr:row>
      <xdr:rowOff>11906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62650" y="3552825"/>
          <a:ext cx="392906" cy="3262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5</xdr:col>
      <xdr:colOff>23812</xdr:colOff>
      <xdr:row>10</xdr:row>
      <xdr:rowOff>226219</xdr:rowOff>
    </xdr:from>
    <xdr:to>
      <xdr:col>7</xdr:col>
      <xdr:colOff>749059</xdr:colOff>
      <xdr:row>14</xdr:row>
      <xdr:rowOff>41931</xdr:rowOff>
    </xdr:to>
    <xdr:sp macro="" textlink="">
      <xdr:nvSpPr>
        <xdr:cNvPr id="3" name="テキスト ボックス 2">
          <a:extLst>
            <a:ext uri="{FF2B5EF4-FFF2-40B4-BE49-F238E27FC236}">
              <a16:creationId xmlns:a16="http://schemas.microsoft.com/office/drawing/2014/main" id="{F6500799-D599-4F99-B0C1-35545281446C}"/>
            </a:ext>
          </a:extLst>
        </xdr:cNvPr>
        <xdr:cNvSpPr txBox="1"/>
      </xdr:nvSpPr>
      <xdr:spPr>
        <a:xfrm>
          <a:off x="7060406" y="2964657"/>
          <a:ext cx="2642153" cy="911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債権者情報につきましては、最新のものでない可能性がございますので、内容が違う場合にはご連絡いただけますと幸いです。</a:t>
          </a:r>
        </a:p>
      </xdr:txBody>
    </xdr:sp>
    <xdr:clientData/>
  </xdr:twoCellAnchor>
  <xdr:twoCellAnchor>
    <xdr:from>
      <xdr:col>5</xdr:col>
      <xdr:colOff>59532</xdr:colOff>
      <xdr:row>7</xdr:row>
      <xdr:rowOff>95250</xdr:rowOff>
    </xdr:from>
    <xdr:to>
      <xdr:col>7</xdr:col>
      <xdr:colOff>214314</xdr:colOff>
      <xdr:row>10</xdr:row>
      <xdr:rowOff>130968</xdr:rowOff>
    </xdr:to>
    <xdr:sp macro="" textlink="">
      <xdr:nvSpPr>
        <xdr:cNvPr id="5" name="テキスト ボックス 4">
          <a:extLst>
            <a:ext uri="{FF2B5EF4-FFF2-40B4-BE49-F238E27FC236}">
              <a16:creationId xmlns:a16="http://schemas.microsoft.com/office/drawing/2014/main" id="{5A8B18E0-C1F8-4326-B795-841761A2E192}"/>
            </a:ext>
          </a:extLst>
        </xdr:cNvPr>
        <xdr:cNvSpPr txBox="1"/>
      </xdr:nvSpPr>
      <xdr:spPr>
        <a:xfrm>
          <a:off x="8096251" y="2012156"/>
          <a:ext cx="2071688"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委任先のご住所・代表者様での提出となります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149678</xdr:colOff>
      <xdr:row>5</xdr:row>
      <xdr:rowOff>13608</xdr:rowOff>
    </xdr:from>
    <xdr:to>
      <xdr:col>35</xdr:col>
      <xdr:colOff>0</xdr:colOff>
      <xdr:row>12</xdr:row>
      <xdr:rowOff>204108</xdr:rowOff>
    </xdr:to>
    <xdr:sp macro="" textlink="">
      <xdr:nvSpPr>
        <xdr:cNvPr id="4" name="テキスト ボックス 3">
          <a:extLst>
            <a:ext uri="{FF2B5EF4-FFF2-40B4-BE49-F238E27FC236}">
              <a16:creationId xmlns:a16="http://schemas.microsoft.com/office/drawing/2014/main" id="{C958E7DD-8C6E-4F66-B543-68DA1D72CC90}"/>
            </a:ext>
          </a:extLst>
        </xdr:cNvPr>
        <xdr:cNvSpPr txBox="1"/>
      </xdr:nvSpPr>
      <xdr:spPr>
        <a:xfrm>
          <a:off x="33255857" y="2939144"/>
          <a:ext cx="5361214"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←実績報告で入力する書式のイメージ</a:t>
          </a:r>
        </a:p>
      </xdr:txBody>
    </xdr:sp>
    <xdr:clientData/>
  </xdr:twoCellAnchor>
  <xdr:twoCellAnchor>
    <xdr:from>
      <xdr:col>4</xdr:col>
      <xdr:colOff>984250</xdr:colOff>
      <xdr:row>0</xdr:row>
      <xdr:rowOff>42334</xdr:rowOff>
    </xdr:from>
    <xdr:to>
      <xdr:col>11</xdr:col>
      <xdr:colOff>42333</xdr:colOff>
      <xdr:row>1</xdr:row>
      <xdr:rowOff>10585</xdr:rowOff>
    </xdr:to>
    <xdr:sp macro="" textlink="">
      <xdr:nvSpPr>
        <xdr:cNvPr id="2" name="テキスト ボックス 1">
          <a:extLst>
            <a:ext uri="{FF2B5EF4-FFF2-40B4-BE49-F238E27FC236}">
              <a16:creationId xmlns:a16="http://schemas.microsoft.com/office/drawing/2014/main" id="{A5B4C594-5242-4BF9-9AB0-A393516E6E37}"/>
            </a:ext>
          </a:extLst>
        </xdr:cNvPr>
        <xdr:cNvSpPr txBox="1"/>
      </xdr:nvSpPr>
      <xdr:spPr>
        <a:xfrm>
          <a:off x="5480050" y="42334"/>
          <a:ext cx="5770033" cy="14351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9</xdr:col>
      <xdr:colOff>613227</xdr:colOff>
      <xdr:row>0</xdr:row>
      <xdr:rowOff>79828</xdr:rowOff>
    </xdr:from>
    <xdr:to>
      <xdr:col>21</xdr:col>
      <xdr:colOff>645584</xdr:colOff>
      <xdr:row>4</xdr:row>
      <xdr:rowOff>8466</xdr:rowOff>
    </xdr:to>
    <xdr:sp macro="" textlink="">
      <xdr:nvSpPr>
        <xdr:cNvPr id="3" name="テキスト ボックス 2">
          <a:extLst>
            <a:ext uri="{FF2B5EF4-FFF2-40B4-BE49-F238E27FC236}">
              <a16:creationId xmlns:a16="http://schemas.microsoft.com/office/drawing/2014/main" id="{792C4C4D-EA8D-4EF6-8176-71E3F065C860}"/>
            </a:ext>
          </a:extLst>
        </xdr:cNvPr>
        <xdr:cNvSpPr txBox="1"/>
      </xdr:nvSpPr>
      <xdr:spPr>
        <a:xfrm>
          <a:off x="10531927" y="79828"/>
          <a:ext cx="12808557" cy="2595638"/>
        </a:xfrm>
        <a:prstGeom prst="rect">
          <a:avLst/>
        </a:prstGeom>
        <a:solidFill>
          <a:srgbClr val="FFFF99"/>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園にまくときは、債権者情報を４月１日時点のものに更新した上で、</a:t>
          </a:r>
          <a:endParaRPr kumimoji="1" lang="en-US" altLang="ja-JP" sz="3200"/>
        </a:p>
        <a:p>
          <a:r>
            <a:rPr kumimoji="1" lang="ja-JP" altLang="en-US" sz="3200"/>
            <a:t>白字→シートの保護で触れないように→非表示→ブックの保護</a:t>
          </a:r>
          <a:endParaRPr kumimoji="1" lang="en-US" altLang="ja-JP" sz="3200"/>
        </a:p>
        <a:p>
          <a:r>
            <a:rPr kumimoji="1" lang="ja-JP" altLang="en-US" sz="3200"/>
            <a:t>をかけてください。</a:t>
          </a:r>
          <a:endParaRPr kumimoji="1" lang="en-US" altLang="ja-JP" sz="3200"/>
        </a:p>
        <a:p>
          <a:endParaRPr kumimoji="1" lang="ja-JP" altLang="en-US" sz="3200"/>
        </a:p>
      </xdr:txBody>
    </xdr:sp>
    <xdr:clientData/>
  </xdr:twoCellAnchor>
  <xdr:twoCellAnchor>
    <xdr:from>
      <xdr:col>4</xdr:col>
      <xdr:colOff>558800</xdr:colOff>
      <xdr:row>7</xdr:row>
      <xdr:rowOff>101600</xdr:rowOff>
    </xdr:from>
    <xdr:to>
      <xdr:col>7</xdr:col>
      <xdr:colOff>889000</xdr:colOff>
      <xdr:row>17</xdr:row>
      <xdr:rowOff>215900</xdr:rowOff>
    </xdr:to>
    <xdr:sp macro="" textlink="">
      <xdr:nvSpPr>
        <xdr:cNvPr id="5" name="正方形/長方形 4">
          <a:extLst>
            <a:ext uri="{FF2B5EF4-FFF2-40B4-BE49-F238E27FC236}">
              <a16:creationId xmlns:a16="http://schemas.microsoft.com/office/drawing/2014/main" id="{DB5120CB-947A-475D-AD4E-F02E20854391}"/>
            </a:ext>
          </a:extLst>
        </xdr:cNvPr>
        <xdr:cNvSpPr/>
      </xdr:nvSpPr>
      <xdr:spPr>
        <a:xfrm>
          <a:off x="5067300" y="3606800"/>
          <a:ext cx="3708400" cy="29083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t>R7</a:t>
          </a:r>
          <a:r>
            <a:rPr kumimoji="1" lang="ja-JP" altLang="en-US" sz="1400" b="1"/>
            <a:t>中間実績作業メモ</a:t>
          </a:r>
          <a:endParaRPr kumimoji="1" lang="en-US" altLang="ja-JP" sz="1400" b="1"/>
        </a:p>
        <a:p>
          <a:pPr algn="l"/>
          <a:endParaRPr kumimoji="1" lang="en-US" altLang="ja-JP" sz="1400" b="1"/>
        </a:p>
        <a:p>
          <a:pPr algn="l"/>
          <a:r>
            <a:rPr kumimoji="1" lang="ja-JP" altLang="en-US" sz="1400" b="1"/>
            <a:t>・当初交付のリスト（</a:t>
          </a:r>
          <a:r>
            <a:rPr kumimoji="1" lang="en-US" altLang="ja-JP" sz="1400" b="1"/>
            <a:t>4/1ver</a:t>
          </a:r>
          <a:r>
            <a:rPr kumimoji="1" lang="ja-JP" altLang="en-US" sz="1400" b="1"/>
            <a:t>）に差替え</a:t>
          </a:r>
          <a:endParaRPr kumimoji="1" lang="en-US" altLang="ja-JP" sz="1400" b="1"/>
        </a:p>
        <a:p>
          <a:pPr algn="l"/>
          <a:r>
            <a:rPr kumimoji="1" lang="ja-JP" altLang="en-US" sz="1400" b="1"/>
            <a:t>⇒ナーサリー系列は</a:t>
          </a:r>
          <a:r>
            <a:rPr kumimoji="1" lang="en-US" altLang="ja-JP" sz="1400" b="1"/>
            <a:t>5/1ver</a:t>
          </a:r>
          <a:r>
            <a:rPr kumimoji="1" lang="ja-JP" altLang="en-US" sz="1400" b="1"/>
            <a:t>で上書き</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628650</xdr:colOff>
      <xdr:row>26</xdr:row>
      <xdr:rowOff>0</xdr:rowOff>
    </xdr:from>
    <xdr:ext cx="76200" cy="209551"/>
    <xdr:sp macro="" textlink="">
      <xdr:nvSpPr>
        <xdr:cNvPr id="2" name="Text Box 1">
          <a:extLst>
            <a:ext uri="{FF2B5EF4-FFF2-40B4-BE49-F238E27FC236}">
              <a16:creationId xmlns:a16="http://schemas.microsoft.com/office/drawing/2014/main" id="{2CE5C1BE-A1AA-4F1C-A4E8-67020EFC8301}"/>
            </a:ext>
          </a:extLst>
        </xdr:cNvPr>
        <xdr:cNvSpPr txBox="1">
          <a:spLocks noChangeArrowheads="1"/>
        </xdr:cNvSpPr>
      </xdr:nvSpPr>
      <xdr:spPr bwMode="auto">
        <a:xfrm>
          <a:off x="3467100" y="538162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86001</xdr:colOff>
      <xdr:row>26</xdr:row>
      <xdr:rowOff>209550</xdr:rowOff>
    </xdr:from>
    <xdr:to>
      <xdr:col>10</xdr:col>
      <xdr:colOff>297484</xdr:colOff>
      <xdr:row>33</xdr:row>
      <xdr:rowOff>121064</xdr:rowOff>
    </xdr:to>
    <xdr:sp macro="" textlink="">
      <xdr:nvSpPr>
        <xdr:cNvPr id="3" name="正方形/長方形 2">
          <a:extLst>
            <a:ext uri="{FF2B5EF4-FFF2-40B4-BE49-F238E27FC236}">
              <a16:creationId xmlns:a16="http://schemas.microsoft.com/office/drawing/2014/main" id="{9D763018-BD43-49EB-A7DC-B9005E48237E}"/>
            </a:ext>
          </a:extLst>
        </xdr:cNvPr>
        <xdr:cNvSpPr/>
      </xdr:nvSpPr>
      <xdr:spPr>
        <a:xfrm>
          <a:off x="86001" y="5895975"/>
          <a:ext cx="5945533" cy="241658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入力の手順</a:t>
          </a:r>
          <a:endParaRPr kumimoji="1" lang="en-US" altLang="ja-JP" sz="1600"/>
        </a:p>
        <a:p>
          <a:pPr algn="l"/>
          <a:endParaRPr kumimoji="1" lang="en-US" altLang="ja-JP" sz="1100"/>
        </a:p>
        <a:p>
          <a:pPr algn="l"/>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　 別添の依頼文やシート内の注意事項をよく確認の上、「①基本情報」シート→</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「③職員名簿」を入力してください。</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補助対象者、算出内訳表の職員数が</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自動入力されます。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２　入力内容を確認の上、本データと賃金台帳をデータ送付願います。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事情により賃金台帳をデータ送付できない場合は、紙媒体でご提出を</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　　お願い致します。</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981075</xdr:colOff>
      <xdr:row>0</xdr:row>
      <xdr:rowOff>57150</xdr:rowOff>
    </xdr:from>
    <xdr:to>
      <xdr:col>6</xdr:col>
      <xdr:colOff>228600</xdr:colOff>
      <xdr:row>1</xdr:row>
      <xdr:rowOff>9525</xdr:rowOff>
    </xdr:to>
    <xdr:sp macro="" textlink="">
      <xdr:nvSpPr>
        <xdr:cNvPr id="2" name="テキスト ボックス 1">
          <a:extLst>
            <a:ext uri="{FF2B5EF4-FFF2-40B4-BE49-F238E27FC236}">
              <a16:creationId xmlns:a16="http://schemas.microsoft.com/office/drawing/2014/main" id="{E8361F99-0949-4A1F-AF66-8AFFFE894691}"/>
            </a:ext>
          </a:extLst>
        </xdr:cNvPr>
        <xdr:cNvSpPr txBox="1"/>
      </xdr:nvSpPr>
      <xdr:spPr>
        <a:xfrm>
          <a:off x="1600200" y="57150"/>
          <a:ext cx="3400425" cy="295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11</xdr:col>
      <xdr:colOff>67235</xdr:colOff>
      <xdr:row>8</xdr:row>
      <xdr:rowOff>179294</xdr:rowOff>
    </xdr:from>
    <xdr:to>
      <xdr:col>17</xdr:col>
      <xdr:colOff>448235</xdr:colOff>
      <xdr:row>10</xdr:row>
      <xdr:rowOff>134470</xdr:rowOff>
    </xdr:to>
    <xdr:sp macro="" textlink="">
      <xdr:nvSpPr>
        <xdr:cNvPr id="5" name="テキスト ボックス 4">
          <a:extLst>
            <a:ext uri="{FF2B5EF4-FFF2-40B4-BE49-F238E27FC236}">
              <a16:creationId xmlns:a16="http://schemas.microsoft.com/office/drawing/2014/main" id="{443811A6-2341-4356-92DF-D43657A0CB0A}"/>
            </a:ext>
          </a:extLst>
        </xdr:cNvPr>
        <xdr:cNvSpPr txBox="1"/>
      </xdr:nvSpPr>
      <xdr:spPr>
        <a:xfrm>
          <a:off x="8269941" y="2958353"/>
          <a:ext cx="3541059" cy="649941"/>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↑名簿の内容や、入力内容と賃金台帳の内容が異なる場合、連絡をします。</a:t>
          </a:r>
          <a:r>
            <a:rPr kumimoji="1" lang="ja-JP" altLang="en-US" sz="1100" b="1" u="none"/>
            <a:t>内容について対応できる方の</a:t>
          </a:r>
          <a:r>
            <a:rPr kumimoji="1" lang="ja-JP" altLang="en-US" sz="1100"/>
            <a:t>連絡先を入力してください。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81643</xdr:colOff>
          <xdr:row>5</xdr:row>
          <xdr:rowOff>13606</xdr:rowOff>
        </xdr:from>
        <xdr:to>
          <xdr:col>30</xdr:col>
          <xdr:colOff>485085</xdr:colOff>
          <xdr:row>28</xdr:row>
          <xdr:rowOff>27214</xdr:rowOff>
        </xdr:to>
        <xdr:pic>
          <xdr:nvPicPr>
            <xdr:cNvPr id="3" name="図 2">
              <a:extLst>
                <a:ext uri="{FF2B5EF4-FFF2-40B4-BE49-F238E27FC236}">
                  <a16:creationId xmlns:a16="http://schemas.microsoft.com/office/drawing/2014/main" id="{E4696D99-9DF0-4581-A988-7A6E76F3733C}"/>
                </a:ext>
              </a:extLst>
            </xdr:cNvPr>
            <xdr:cNvPicPr>
              <a:picLocks noChangeAspect="1" noChangeArrowheads="1"/>
              <a:extLst>
                <a:ext uri="{84589F7E-364E-4C9E-8A38-B11213B215E9}">
                  <a14:cameraTool cellRange="カメラ!$B$3:$F$16" spid="_x0000_s65008"/>
                </a:ext>
              </a:extLst>
            </xdr:cNvPicPr>
          </xdr:nvPicPr>
          <xdr:blipFill>
            <a:blip xmlns:r="http://schemas.openxmlformats.org/officeDocument/2006/relationships" r:embed="rId1"/>
            <a:srcRect/>
            <a:stretch>
              <a:fillRect/>
            </a:stretch>
          </xdr:blipFill>
          <xdr:spPr bwMode="auto">
            <a:xfrm>
              <a:off x="8327572" y="2490106"/>
              <a:ext cx="8975942" cy="63273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27</xdr:col>
      <xdr:colOff>201633</xdr:colOff>
      <xdr:row>32</xdr:row>
      <xdr:rowOff>249877</xdr:rowOff>
    </xdr:from>
    <xdr:to>
      <xdr:col>36</xdr:col>
      <xdr:colOff>44907</xdr:colOff>
      <xdr:row>38</xdr:row>
      <xdr:rowOff>144240</xdr:rowOff>
    </xdr:to>
    <xdr:pic>
      <xdr:nvPicPr>
        <xdr:cNvPr id="4" name="図 3">
          <a:extLst>
            <a:ext uri="{FF2B5EF4-FFF2-40B4-BE49-F238E27FC236}">
              <a16:creationId xmlns:a16="http://schemas.microsoft.com/office/drawing/2014/main" id="{6FF2FE6A-619C-4B99-8092-136975D0E62E}"/>
            </a:ext>
          </a:extLst>
        </xdr:cNvPr>
        <xdr:cNvPicPr>
          <a:picLocks noChangeAspect="1"/>
        </xdr:cNvPicPr>
      </xdr:nvPicPr>
      <xdr:blipFill>
        <a:blip xmlns:r="http://schemas.openxmlformats.org/officeDocument/2006/relationships" r:embed="rId2"/>
        <a:stretch>
          <a:fillRect/>
        </a:stretch>
      </xdr:blipFill>
      <xdr:spPr>
        <a:xfrm>
          <a:off x="15129906" y="10363695"/>
          <a:ext cx="5298501" cy="16608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68035</xdr:colOff>
          <xdr:row>28</xdr:row>
          <xdr:rowOff>122465</xdr:rowOff>
        </xdr:from>
        <xdr:to>
          <xdr:col>26</xdr:col>
          <xdr:colOff>591911</xdr:colOff>
          <xdr:row>38</xdr:row>
          <xdr:rowOff>152401</xdr:rowOff>
        </xdr:to>
        <xdr:pic>
          <xdr:nvPicPr>
            <xdr:cNvPr id="5" name="図 4">
              <a:extLst>
                <a:ext uri="{FF2B5EF4-FFF2-40B4-BE49-F238E27FC236}">
                  <a16:creationId xmlns:a16="http://schemas.microsoft.com/office/drawing/2014/main" id="{EAE0DF8B-6F96-4FF1-8993-225E660EE20E}"/>
                </a:ext>
              </a:extLst>
            </xdr:cNvPr>
            <xdr:cNvPicPr>
              <a:picLocks noChangeAspect="1" noChangeArrowheads="1"/>
              <a:extLst>
                <a:ext uri="{84589F7E-364E-4C9E-8A38-B11213B215E9}">
                  <a14:cameraTool cellRange="Sheet1!$B$2:$J$12" spid="_x0000_s65009"/>
                </a:ext>
              </a:extLst>
            </xdr:cNvPicPr>
          </xdr:nvPicPr>
          <xdr:blipFill>
            <a:blip xmlns:r="http://schemas.openxmlformats.org/officeDocument/2006/relationships" r:embed="rId3"/>
            <a:srcRect/>
            <a:stretch>
              <a:fillRect/>
            </a:stretch>
          </xdr:blipFill>
          <xdr:spPr bwMode="auto">
            <a:xfrm>
              <a:off x="8313964" y="8912679"/>
              <a:ext cx="6647090" cy="288743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xdr:col>
      <xdr:colOff>437030</xdr:colOff>
      <xdr:row>0</xdr:row>
      <xdr:rowOff>156882</xdr:rowOff>
    </xdr:from>
    <xdr:to>
      <xdr:col>16</xdr:col>
      <xdr:colOff>62754</xdr:colOff>
      <xdr:row>2</xdr:row>
      <xdr:rowOff>102533</xdr:rowOff>
    </xdr:to>
    <xdr:sp macro="" textlink="">
      <xdr:nvSpPr>
        <xdr:cNvPr id="6" name="四角形吹き出し 14">
          <a:extLst>
            <a:ext uri="{FF2B5EF4-FFF2-40B4-BE49-F238E27FC236}">
              <a16:creationId xmlns:a16="http://schemas.microsoft.com/office/drawing/2014/main" id="{8F59AB8E-EC2A-4E22-9059-E20AF2381FB2}"/>
            </a:ext>
          </a:extLst>
        </xdr:cNvPr>
        <xdr:cNvSpPr/>
      </xdr:nvSpPr>
      <xdr:spPr>
        <a:xfrm>
          <a:off x="5602942" y="156882"/>
          <a:ext cx="2707341" cy="909357"/>
        </a:xfrm>
        <a:prstGeom prst="wedgeRectCallout">
          <a:avLst>
            <a:gd name="adj1" fmla="val -49586"/>
            <a:gd name="adj2" fmla="val 369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u="sng">
              <a:solidFill>
                <a:srgbClr val="FF0000"/>
              </a:solidFill>
            </a:rPr>
            <a:t>なるべく千葉市手当対象者を上から記載してください。「金額用計算シート」にわかりやすく反映できなくなります。</a:t>
          </a:r>
        </a:p>
      </xdr:txBody>
    </xdr:sp>
    <xdr:clientData/>
  </xdr:twoCellAnchor>
  <xdr:twoCellAnchor>
    <xdr:from>
      <xdr:col>1</xdr:col>
      <xdr:colOff>56029</xdr:colOff>
      <xdr:row>0</xdr:row>
      <xdr:rowOff>112059</xdr:rowOff>
    </xdr:from>
    <xdr:to>
      <xdr:col>4</xdr:col>
      <xdr:colOff>462242</xdr:colOff>
      <xdr:row>0</xdr:row>
      <xdr:rowOff>531159</xdr:rowOff>
    </xdr:to>
    <xdr:sp macro="" textlink="">
      <xdr:nvSpPr>
        <xdr:cNvPr id="7" name="角丸四角形 1">
          <a:extLst>
            <a:ext uri="{FF2B5EF4-FFF2-40B4-BE49-F238E27FC236}">
              <a16:creationId xmlns:a16="http://schemas.microsoft.com/office/drawing/2014/main" id="{8862013F-6FFC-4E15-B452-893A2F3CB376}"/>
            </a:ext>
          </a:extLst>
        </xdr:cNvPr>
        <xdr:cNvSpPr/>
      </xdr:nvSpPr>
      <xdr:spPr bwMode="auto">
        <a:xfrm>
          <a:off x="212911" y="112059"/>
          <a:ext cx="2087096"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xdr:col>
      <xdr:colOff>-1</xdr:colOff>
      <xdr:row>3</xdr:row>
      <xdr:rowOff>136070</xdr:rowOff>
    </xdr:from>
    <xdr:to>
      <xdr:col>1</xdr:col>
      <xdr:colOff>421820</xdr:colOff>
      <xdr:row>5</xdr:row>
      <xdr:rowOff>190499</xdr:rowOff>
    </xdr:to>
    <xdr:sp macro="" textlink="">
      <xdr:nvSpPr>
        <xdr:cNvPr id="8" name="テキスト ボックス 7">
          <a:extLst>
            <a:ext uri="{FF2B5EF4-FFF2-40B4-BE49-F238E27FC236}">
              <a16:creationId xmlns:a16="http://schemas.microsoft.com/office/drawing/2014/main" id="{80AE65FA-146F-4D35-B0FC-37FAA5DA9E90}"/>
            </a:ext>
          </a:extLst>
        </xdr:cNvPr>
        <xdr:cNvSpPr txBox="1"/>
      </xdr:nvSpPr>
      <xdr:spPr>
        <a:xfrm>
          <a:off x="163285" y="1442356"/>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①</a:t>
          </a:r>
        </a:p>
      </xdr:txBody>
    </xdr:sp>
    <xdr:clientData/>
  </xdr:twoCellAnchor>
  <xdr:twoCellAnchor>
    <xdr:from>
      <xdr:col>2</xdr:col>
      <xdr:colOff>54428</xdr:colOff>
      <xdr:row>3</xdr:row>
      <xdr:rowOff>136072</xdr:rowOff>
    </xdr:from>
    <xdr:to>
      <xdr:col>3</xdr:col>
      <xdr:colOff>40821</xdr:colOff>
      <xdr:row>5</xdr:row>
      <xdr:rowOff>190501</xdr:rowOff>
    </xdr:to>
    <xdr:sp macro="" textlink="">
      <xdr:nvSpPr>
        <xdr:cNvPr id="9" name="テキスト ボックス 8">
          <a:extLst>
            <a:ext uri="{FF2B5EF4-FFF2-40B4-BE49-F238E27FC236}">
              <a16:creationId xmlns:a16="http://schemas.microsoft.com/office/drawing/2014/main" id="{0E80996E-D23C-4E86-BD70-E43C9353F5DF}"/>
            </a:ext>
          </a:extLst>
        </xdr:cNvPr>
        <xdr:cNvSpPr txBox="1"/>
      </xdr:nvSpPr>
      <xdr:spPr>
        <a:xfrm>
          <a:off x="1088571"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②</a:t>
          </a:r>
        </a:p>
      </xdr:txBody>
    </xdr:sp>
    <xdr:clientData/>
  </xdr:twoCellAnchor>
  <xdr:twoCellAnchor>
    <xdr:from>
      <xdr:col>4</xdr:col>
      <xdr:colOff>68036</xdr:colOff>
      <xdr:row>3</xdr:row>
      <xdr:rowOff>136071</xdr:rowOff>
    </xdr:from>
    <xdr:to>
      <xdr:col>4</xdr:col>
      <xdr:colOff>489857</xdr:colOff>
      <xdr:row>5</xdr:row>
      <xdr:rowOff>190500</xdr:rowOff>
    </xdr:to>
    <xdr:sp macro="" textlink="">
      <xdr:nvSpPr>
        <xdr:cNvPr id="10" name="テキスト ボックス 9">
          <a:extLst>
            <a:ext uri="{FF2B5EF4-FFF2-40B4-BE49-F238E27FC236}">
              <a16:creationId xmlns:a16="http://schemas.microsoft.com/office/drawing/2014/main" id="{C8403C12-0ADD-4198-9207-DF2412A254B0}"/>
            </a:ext>
          </a:extLst>
        </xdr:cNvPr>
        <xdr:cNvSpPr txBox="1"/>
      </xdr:nvSpPr>
      <xdr:spPr>
        <a:xfrm>
          <a:off x="1918607"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③</a:t>
          </a:r>
        </a:p>
      </xdr:txBody>
    </xdr:sp>
    <xdr:clientData/>
  </xdr:twoCellAnchor>
  <xdr:twoCellAnchor>
    <xdr:from>
      <xdr:col>4</xdr:col>
      <xdr:colOff>762000</xdr:colOff>
      <xdr:row>3</xdr:row>
      <xdr:rowOff>136071</xdr:rowOff>
    </xdr:from>
    <xdr:to>
      <xdr:col>5</xdr:col>
      <xdr:colOff>244928</xdr:colOff>
      <xdr:row>5</xdr:row>
      <xdr:rowOff>190500</xdr:rowOff>
    </xdr:to>
    <xdr:sp macro="" textlink="">
      <xdr:nvSpPr>
        <xdr:cNvPr id="12" name="テキスト ボックス 11">
          <a:extLst>
            <a:ext uri="{FF2B5EF4-FFF2-40B4-BE49-F238E27FC236}">
              <a16:creationId xmlns:a16="http://schemas.microsoft.com/office/drawing/2014/main" id="{9EDBDF77-CEDE-4EBC-8AB0-1CEF4B7F12AE}"/>
            </a:ext>
          </a:extLst>
        </xdr:cNvPr>
        <xdr:cNvSpPr txBox="1"/>
      </xdr:nvSpPr>
      <xdr:spPr>
        <a:xfrm>
          <a:off x="2612571"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④</a:t>
          </a:r>
        </a:p>
      </xdr:txBody>
    </xdr:sp>
    <xdr:clientData/>
  </xdr:twoCellAnchor>
  <xdr:twoCellAnchor>
    <xdr:from>
      <xdr:col>5</xdr:col>
      <xdr:colOff>285750</xdr:colOff>
      <xdr:row>3</xdr:row>
      <xdr:rowOff>136071</xdr:rowOff>
    </xdr:from>
    <xdr:to>
      <xdr:col>6</xdr:col>
      <xdr:colOff>326571</xdr:colOff>
      <xdr:row>5</xdr:row>
      <xdr:rowOff>190500</xdr:rowOff>
    </xdr:to>
    <xdr:sp macro="" textlink="">
      <xdr:nvSpPr>
        <xdr:cNvPr id="13" name="テキスト ボックス 12">
          <a:extLst>
            <a:ext uri="{FF2B5EF4-FFF2-40B4-BE49-F238E27FC236}">
              <a16:creationId xmlns:a16="http://schemas.microsoft.com/office/drawing/2014/main" id="{C04E71C8-2E71-4765-B6F8-58375BC78CD2}"/>
            </a:ext>
          </a:extLst>
        </xdr:cNvPr>
        <xdr:cNvSpPr txBox="1"/>
      </xdr:nvSpPr>
      <xdr:spPr>
        <a:xfrm>
          <a:off x="3075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⑤</a:t>
          </a:r>
        </a:p>
      </xdr:txBody>
    </xdr:sp>
    <xdr:clientData/>
  </xdr:twoCellAnchor>
  <xdr:twoCellAnchor>
    <xdr:from>
      <xdr:col>6</xdr:col>
      <xdr:colOff>367394</xdr:colOff>
      <xdr:row>3</xdr:row>
      <xdr:rowOff>136072</xdr:rowOff>
    </xdr:from>
    <xdr:to>
      <xdr:col>7</xdr:col>
      <xdr:colOff>394608</xdr:colOff>
      <xdr:row>5</xdr:row>
      <xdr:rowOff>190501</xdr:rowOff>
    </xdr:to>
    <xdr:sp macro="" textlink="">
      <xdr:nvSpPr>
        <xdr:cNvPr id="14" name="テキスト ボックス 13">
          <a:extLst>
            <a:ext uri="{FF2B5EF4-FFF2-40B4-BE49-F238E27FC236}">
              <a16:creationId xmlns:a16="http://schemas.microsoft.com/office/drawing/2014/main" id="{0AFAAC5C-2A24-40B5-B0A1-20AD72742CFF}"/>
            </a:ext>
          </a:extLst>
        </xdr:cNvPr>
        <xdr:cNvSpPr txBox="1"/>
      </xdr:nvSpPr>
      <xdr:spPr>
        <a:xfrm>
          <a:off x="3537858"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⑥</a:t>
          </a:r>
        </a:p>
      </xdr:txBody>
    </xdr:sp>
    <xdr:clientData/>
  </xdr:twoCellAnchor>
  <xdr:twoCellAnchor>
    <xdr:from>
      <xdr:col>8</xdr:col>
      <xdr:colOff>27214</xdr:colOff>
      <xdr:row>3</xdr:row>
      <xdr:rowOff>136072</xdr:rowOff>
    </xdr:from>
    <xdr:to>
      <xdr:col>8</xdr:col>
      <xdr:colOff>449035</xdr:colOff>
      <xdr:row>5</xdr:row>
      <xdr:rowOff>190501</xdr:rowOff>
    </xdr:to>
    <xdr:sp macro="" textlink="">
      <xdr:nvSpPr>
        <xdr:cNvPr id="15" name="テキスト ボックス 14">
          <a:extLst>
            <a:ext uri="{FF2B5EF4-FFF2-40B4-BE49-F238E27FC236}">
              <a16:creationId xmlns:a16="http://schemas.microsoft.com/office/drawing/2014/main" id="{E786EF0A-2B9E-4DE6-B4DE-6E14E4B662F3}"/>
            </a:ext>
          </a:extLst>
        </xdr:cNvPr>
        <xdr:cNvSpPr txBox="1"/>
      </xdr:nvSpPr>
      <xdr:spPr>
        <a:xfrm>
          <a:off x="4095750"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⑦</a:t>
          </a:r>
        </a:p>
      </xdr:txBody>
    </xdr:sp>
    <xdr:clientData/>
  </xdr:twoCellAnchor>
  <xdr:twoCellAnchor>
    <xdr:from>
      <xdr:col>9</xdr:col>
      <xdr:colOff>0</xdr:colOff>
      <xdr:row>3</xdr:row>
      <xdr:rowOff>136071</xdr:rowOff>
    </xdr:from>
    <xdr:to>
      <xdr:col>9</xdr:col>
      <xdr:colOff>421821</xdr:colOff>
      <xdr:row>5</xdr:row>
      <xdr:rowOff>190500</xdr:rowOff>
    </xdr:to>
    <xdr:sp macro="" textlink="">
      <xdr:nvSpPr>
        <xdr:cNvPr id="16" name="テキスト ボックス 15">
          <a:extLst>
            <a:ext uri="{FF2B5EF4-FFF2-40B4-BE49-F238E27FC236}">
              <a16:creationId xmlns:a16="http://schemas.microsoft.com/office/drawing/2014/main" id="{71C5FDAD-CB19-41F9-BC88-8F1DC1E413D9}"/>
            </a:ext>
          </a:extLst>
        </xdr:cNvPr>
        <xdr:cNvSpPr txBox="1"/>
      </xdr:nvSpPr>
      <xdr:spPr>
        <a:xfrm>
          <a:off x="4599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⑧</a:t>
          </a:r>
        </a:p>
      </xdr:txBody>
    </xdr:sp>
    <xdr:clientData/>
  </xdr:twoCellAnchor>
  <xdr:twoCellAnchor>
    <xdr:from>
      <xdr:col>10</xdr:col>
      <xdr:colOff>16329</xdr:colOff>
      <xdr:row>3</xdr:row>
      <xdr:rowOff>138792</xdr:rowOff>
    </xdr:from>
    <xdr:to>
      <xdr:col>10</xdr:col>
      <xdr:colOff>438150</xdr:colOff>
      <xdr:row>5</xdr:row>
      <xdr:rowOff>193221</xdr:rowOff>
    </xdr:to>
    <xdr:sp macro="" textlink="">
      <xdr:nvSpPr>
        <xdr:cNvPr id="17" name="テキスト ボックス 16">
          <a:extLst>
            <a:ext uri="{FF2B5EF4-FFF2-40B4-BE49-F238E27FC236}">
              <a16:creationId xmlns:a16="http://schemas.microsoft.com/office/drawing/2014/main" id="{B35AAD97-3B3D-41E4-BE15-541B2058091C}"/>
            </a:ext>
          </a:extLst>
        </xdr:cNvPr>
        <xdr:cNvSpPr txBox="1"/>
      </xdr:nvSpPr>
      <xdr:spPr>
        <a:xfrm>
          <a:off x="5200650" y="144507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⑨</a:t>
          </a:r>
        </a:p>
      </xdr:txBody>
    </xdr:sp>
    <xdr:clientData/>
  </xdr:twoCellAnchor>
  <xdr:twoCellAnchor>
    <xdr:from>
      <xdr:col>11</xdr:col>
      <xdr:colOff>19049</xdr:colOff>
      <xdr:row>3</xdr:row>
      <xdr:rowOff>141513</xdr:rowOff>
    </xdr:from>
    <xdr:to>
      <xdr:col>11</xdr:col>
      <xdr:colOff>440870</xdr:colOff>
      <xdr:row>5</xdr:row>
      <xdr:rowOff>195942</xdr:rowOff>
    </xdr:to>
    <xdr:sp macro="" textlink="">
      <xdr:nvSpPr>
        <xdr:cNvPr id="18" name="テキスト ボックス 17">
          <a:extLst>
            <a:ext uri="{FF2B5EF4-FFF2-40B4-BE49-F238E27FC236}">
              <a16:creationId xmlns:a16="http://schemas.microsoft.com/office/drawing/2014/main" id="{3701F320-77C9-452D-B27C-E3033998FF88}"/>
            </a:ext>
          </a:extLst>
        </xdr:cNvPr>
        <xdr:cNvSpPr txBox="1"/>
      </xdr:nvSpPr>
      <xdr:spPr>
        <a:xfrm>
          <a:off x="5788478" y="1447799"/>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⑩</a:t>
          </a:r>
        </a:p>
      </xdr:txBody>
    </xdr:sp>
    <xdr:clientData/>
  </xdr:twoCellAnchor>
  <xdr:twoCellAnchor>
    <xdr:from>
      <xdr:col>12</xdr:col>
      <xdr:colOff>8163</xdr:colOff>
      <xdr:row>3</xdr:row>
      <xdr:rowOff>144235</xdr:rowOff>
    </xdr:from>
    <xdr:to>
      <xdr:col>12</xdr:col>
      <xdr:colOff>429984</xdr:colOff>
      <xdr:row>5</xdr:row>
      <xdr:rowOff>198664</xdr:rowOff>
    </xdr:to>
    <xdr:sp macro="" textlink="">
      <xdr:nvSpPr>
        <xdr:cNvPr id="19" name="テキスト ボックス 18">
          <a:extLst>
            <a:ext uri="{FF2B5EF4-FFF2-40B4-BE49-F238E27FC236}">
              <a16:creationId xmlns:a16="http://schemas.microsoft.com/office/drawing/2014/main" id="{076D6DDA-A6AF-456B-9613-1BB668082FB4}"/>
            </a:ext>
          </a:extLst>
        </xdr:cNvPr>
        <xdr:cNvSpPr txBox="1"/>
      </xdr:nvSpPr>
      <xdr:spPr>
        <a:xfrm>
          <a:off x="6362699" y="1450521"/>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⑪</a:t>
          </a:r>
        </a:p>
      </xdr:txBody>
    </xdr:sp>
    <xdr:clientData/>
  </xdr:twoCellAnchor>
  <xdr:twoCellAnchor>
    <xdr:from>
      <xdr:col>12</xdr:col>
      <xdr:colOff>571499</xdr:colOff>
      <xdr:row>3</xdr:row>
      <xdr:rowOff>149678</xdr:rowOff>
    </xdr:from>
    <xdr:to>
      <xdr:col>13</xdr:col>
      <xdr:colOff>326570</xdr:colOff>
      <xdr:row>5</xdr:row>
      <xdr:rowOff>204107</xdr:rowOff>
    </xdr:to>
    <xdr:sp macro="" textlink="">
      <xdr:nvSpPr>
        <xdr:cNvPr id="20" name="テキスト ボックス 19">
          <a:extLst>
            <a:ext uri="{FF2B5EF4-FFF2-40B4-BE49-F238E27FC236}">
              <a16:creationId xmlns:a16="http://schemas.microsoft.com/office/drawing/2014/main" id="{2F3665B0-E599-4501-A90D-B82B1ED13005}"/>
            </a:ext>
          </a:extLst>
        </xdr:cNvPr>
        <xdr:cNvSpPr txBox="1"/>
      </xdr:nvSpPr>
      <xdr:spPr>
        <a:xfrm>
          <a:off x="6926035" y="1455964"/>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⑫</a:t>
          </a:r>
        </a:p>
      </xdr:txBody>
    </xdr:sp>
    <xdr:clientData/>
  </xdr:twoCellAnchor>
  <xdr:twoCellAnchor>
    <xdr:from>
      <xdr:col>14</xdr:col>
      <xdr:colOff>29935</xdr:colOff>
      <xdr:row>3</xdr:row>
      <xdr:rowOff>152399</xdr:rowOff>
    </xdr:from>
    <xdr:to>
      <xdr:col>15</xdr:col>
      <xdr:colOff>43542</xdr:colOff>
      <xdr:row>5</xdr:row>
      <xdr:rowOff>206828</xdr:rowOff>
    </xdr:to>
    <xdr:sp macro="" textlink="">
      <xdr:nvSpPr>
        <xdr:cNvPr id="21" name="テキスト ボックス 20">
          <a:extLst>
            <a:ext uri="{FF2B5EF4-FFF2-40B4-BE49-F238E27FC236}">
              <a16:creationId xmlns:a16="http://schemas.microsoft.com/office/drawing/2014/main" id="{340207AC-D6F0-403C-BA2A-E6EA0D8F6C60}"/>
            </a:ext>
          </a:extLst>
        </xdr:cNvPr>
        <xdr:cNvSpPr txBox="1"/>
      </xdr:nvSpPr>
      <xdr:spPr>
        <a:xfrm>
          <a:off x="7459435" y="1458685"/>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⑬</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71437</xdr:colOff>
      <xdr:row>15</xdr:row>
      <xdr:rowOff>226219</xdr:rowOff>
    </xdr:from>
    <xdr:to>
      <xdr:col>43</xdr:col>
      <xdr:colOff>300038</xdr:colOff>
      <xdr:row>28</xdr:row>
      <xdr:rowOff>76199</xdr:rowOff>
    </xdr:to>
    <xdr:sp macro="" textlink="">
      <xdr:nvSpPr>
        <xdr:cNvPr id="2" name="テキスト ボックス 1">
          <a:extLst>
            <a:ext uri="{FF2B5EF4-FFF2-40B4-BE49-F238E27FC236}">
              <a16:creationId xmlns:a16="http://schemas.microsoft.com/office/drawing/2014/main" id="{741A9917-2116-47AE-BF6A-ACD8D95C99A6}"/>
            </a:ext>
          </a:extLst>
        </xdr:cNvPr>
        <xdr:cNvSpPr txBox="1"/>
      </xdr:nvSpPr>
      <xdr:spPr>
        <a:xfrm>
          <a:off x="16816387" y="4674394"/>
          <a:ext cx="5629276" cy="3564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400" b="1" u="sng">
              <a:solidFill>
                <a:srgbClr val="FF0000"/>
              </a:solidFill>
            </a:rPr>
            <a:t>★よくあるご質問について</a:t>
          </a:r>
          <a:endParaRPr kumimoji="1" lang="en-US" altLang="ja-JP" sz="1100" b="1" u="sng">
            <a:solidFill>
              <a:srgbClr val="FF0000"/>
            </a:solidFill>
          </a:endParaRPr>
        </a:p>
        <a:p>
          <a:r>
            <a:rPr kumimoji="1" lang="ja-JP" altLang="en-US" sz="1100" b="1"/>
            <a:t>～対象者なのにうまくカウントが付かない場合～</a:t>
          </a:r>
          <a:endParaRPr kumimoji="1" lang="en-US" altLang="ja-JP" sz="1100" b="1"/>
        </a:p>
        <a:p>
          <a:r>
            <a:rPr kumimoji="1" lang="ja-JP" altLang="en-US" sz="1100" b="1"/>
            <a:t>①「職種」「勤務形態」「氏名」「保育士資格有無」「要件緩和適用開始日」「採用等年月日」「退職等年月日」は数式の反映に必要な項目です。必ずすべて入力してください。</a:t>
          </a:r>
          <a:endParaRPr kumimoji="1" lang="en-US" altLang="ja-JP" sz="1100" b="1"/>
        </a:p>
        <a:p>
          <a:endParaRPr kumimoji="1" lang="en-US" altLang="ja-JP" sz="1100" b="1"/>
        </a:p>
        <a:p>
          <a:r>
            <a:rPr kumimoji="1" lang="ja-JP" altLang="en-US" sz="1100" b="1"/>
            <a:t>②保育士→「正」「常」、準保育士→「パート」「常勤」、短時間保育士→「パート」「常勤」</a:t>
          </a:r>
          <a:r>
            <a:rPr kumimoji="1" lang="en-US" altLang="ja-JP" sz="1100" b="1"/>
            <a:t>or</a:t>
          </a:r>
          <a:r>
            <a:rPr kumimoji="1" lang="ja-JP" altLang="en-US" sz="1100" b="1"/>
            <a:t>「パート」「非常勤」が正しい組み合わせです。たとえば、「保育士」で「パート」「常」を選択すると、誤った組み合わせですのでカウントはつきません。</a:t>
          </a:r>
          <a:endParaRPr kumimoji="1" lang="en-US" altLang="ja-JP" sz="1100" b="1"/>
        </a:p>
        <a:p>
          <a:endParaRPr kumimoji="1" lang="en-US" altLang="ja-JP" sz="1100" b="1"/>
        </a:p>
        <a:p>
          <a:r>
            <a:rPr kumimoji="1" lang="ja-JP" altLang="en-US" sz="1100" b="1"/>
            <a:t>③看護師等で補助対象とする場合→「看護師（</a:t>
          </a:r>
          <a:r>
            <a:rPr kumimoji="1" lang="ja-JP" altLang="en-US" sz="1100" b="1" u="sng"/>
            <a:t>みなし保育士</a:t>
          </a:r>
          <a:r>
            <a:rPr kumimoji="1" lang="ja-JP" altLang="en-US" sz="1100" b="1"/>
            <a:t>）」を選択してください。</a:t>
          </a:r>
          <a:endParaRPr kumimoji="1" lang="en-US" altLang="ja-JP" sz="1100" b="1"/>
        </a:p>
        <a:p>
          <a:endParaRPr kumimoji="1" lang="en-US" altLang="ja-JP" sz="1100" b="1"/>
        </a:p>
        <a:p>
          <a:r>
            <a:rPr kumimoji="1" lang="ja-JP" altLang="en-US" sz="1100" b="1"/>
            <a:t>④要件緩和・みなし保育士→保育士資格に「無」が入っていないと反映されません。</a:t>
          </a:r>
          <a:endParaRPr kumimoji="1" lang="en-US" altLang="ja-JP" sz="1100" b="1"/>
        </a:p>
        <a:p>
          <a:endParaRPr kumimoji="1" lang="en-US" altLang="ja-JP" sz="1100"/>
        </a:p>
        <a:p>
          <a:r>
            <a:rPr kumimoji="1" lang="ja-JP" altLang="en-US" sz="1100"/>
            <a:t>その他、わからないことがあれば幼保運営課助成１班</a:t>
          </a:r>
          <a:r>
            <a:rPr kumimoji="1" lang="en-US" altLang="ja-JP" sz="1100"/>
            <a:t>(043-245-5729)</a:t>
          </a:r>
          <a:r>
            <a:rPr kumimoji="1" lang="ja-JP" altLang="en-US" sz="1100"/>
            <a:t>までお問い合わせください。</a:t>
          </a:r>
          <a:endParaRPr kumimoji="1" lang="en-US" altLang="ja-JP" sz="1100"/>
        </a:p>
      </xdr:txBody>
    </xdr:sp>
    <xdr:clientData/>
  </xdr:twoCellAnchor>
  <xdr:twoCellAnchor>
    <xdr:from>
      <xdr:col>1</xdr:col>
      <xdr:colOff>104775</xdr:colOff>
      <xdr:row>0</xdr:row>
      <xdr:rowOff>876301</xdr:rowOff>
    </xdr:from>
    <xdr:to>
      <xdr:col>28</xdr:col>
      <xdr:colOff>200025</xdr:colOff>
      <xdr:row>5</xdr:row>
      <xdr:rowOff>171451</xdr:rowOff>
    </xdr:to>
    <xdr:sp macro="" textlink="">
      <xdr:nvSpPr>
        <xdr:cNvPr id="9" name="テキスト ボックス 8">
          <a:extLst>
            <a:ext uri="{FF2B5EF4-FFF2-40B4-BE49-F238E27FC236}">
              <a16:creationId xmlns:a16="http://schemas.microsoft.com/office/drawing/2014/main" id="{00FAF95E-3F6D-4602-9B76-F7EE3639E39E}"/>
            </a:ext>
          </a:extLst>
        </xdr:cNvPr>
        <xdr:cNvSpPr txBox="1"/>
      </xdr:nvSpPr>
      <xdr:spPr>
        <a:xfrm>
          <a:off x="266700" y="876301"/>
          <a:ext cx="1383982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園が消去・編集して、本来入るべきものではないもの（数字など）が入っている場合に、カウント表がオレンジに着色されます。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0</xdr:colOff>
      <xdr:row>3</xdr:row>
      <xdr:rowOff>139700</xdr:rowOff>
    </xdr:from>
    <xdr:to>
      <xdr:col>35</xdr:col>
      <xdr:colOff>491565</xdr:colOff>
      <xdr:row>12</xdr:row>
      <xdr:rowOff>451516</xdr:rowOff>
    </xdr:to>
    <xdr:pic>
      <xdr:nvPicPr>
        <xdr:cNvPr id="2" name="図 1">
          <a:extLst>
            <a:ext uri="{FF2B5EF4-FFF2-40B4-BE49-F238E27FC236}">
              <a16:creationId xmlns:a16="http://schemas.microsoft.com/office/drawing/2014/main" id="{1B9C6AD1-0D9D-432C-8D8A-8AD756686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35125" y="663575"/>
          <a:ext cx="9365690" cy="577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7</xdr:row>
      <xdr:rowOff>104774</xdr:rowOff>
    </xdr:from>
    <xdr:to>
      <xdr:col>14</xdr:col>
      <xdr:colOff>381000</xdr:colOff>
      <xdr:row>9</xdr:row>
      <xdr:rowOff>234924</xdr:rowOff>
    </xdr:to>
    <xdr:sp macro="" textlink="">
      <xdr:nvSpPr>
        <xdr:cNvPr id="3" name="右中かっこ 2">
          <a:extLst>
            <a:ext uri="{FF2B5EF4-FFF2-40B4-BE49-F238E27FC236}">
              <a16:creationId xmlns:a16="http://schemas.microsoft.com/office/drawing/2014/main" id="{BEE66B21-CDDE-43AA-898A-815296A6FC70}"/>
            </a:ext>
          </a:extLst>
        </xdr:cNvPr>
        <xdr:cNvSpPr/>
      </xdr:nvSpPr>
      <xdr:spPr>
        <a:xfrm rot="16200000">
          <a:off x="3687775" y="-1106501"/>
          <a:ext cx="587350" cy="7620000"/>
        </a:xfrm>
        <a:prstGeom prst="rightBrace">
          <a:avLst>
            <a:gd name="adj1" fmla="val 8333"/>
            <a:gd name="adj2" fmla="val 51103"/>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80015</xdr:colOff>
      <xdr:row>0</xdr:row>
      <xdr:rowOff>113660</xdr:rowOff>
    </xdr:from>
    <xdr:to>
      <xdr:col>23</xdr:col>
      <xdr:colOff>172357</xdr:colOff>
      <xdr:row>6</xdr:row>
      <xdr:rowOff>0</xdr:rowOff>
    </xdr:to>
    <xdr:sp macro="" textlink="">
      <xdr:nvSpPr>
        <xdr:cNvPr id="4" name="テキスト ボックス 3">
          <a:extLst>
            <a:ext uri="{FF2B5EF4-FFF2-40B4-BE49-F238E27FC236}">
              <a16:creationId xmlns:a16="http://schemas.microsoft.com/office/drawing/2014/main" id="{3D466D5A-C235-484D-BBE5-69DB1345EA17}"/>
            </a:ext>
          </a:extLst>
        </xdr:cNvPr>
        <xdr:cNvSpPr txBox="1"/>
      </xdr:nvSpPr>
      <xdr:spPr>
        <a:xfrm>
          <a:off x="80015" y="113660"/>
          <a:ext cx="10569842" cy="1836697"/>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①名簿を作成してください。</a:t>
          </a:r>
          <a:endParaRPr kumimoji="1" lang="en-US" altLang="ja-JP" sz="1600" b="1">
            <a:solidFill>
              <a:sysClr val="windowText" lastClr="000000"/>
            </a:solidFill>
          </a:endParaRPr>
        </a:p>
        <a:p>
          <a:r>
            <a:rPr kumimoji="1" lang="ja-JP" altLang="en-US" sz="1600" b="1">
              <a:solidFill>
                <a:srgbClr val="FF0000"/>
              </a:solidFill>
            </a:rPr>
            <a:t>正規雇用の保育士→「保育士」</a:t>
          </a:r>
          <a:endParaRPr kumimoji="1" lang="en-US" altLang="ja-JP" sz="1600" b="1">
            <a:solidFill>
              <a:srgbClr val="FF0000"/>
            </a:solidFill>
          </a:endParaRPr>
        </a:p>
        <a:p>
          <a:r>
            <a:rPr kumimoji="1" lang="ja-JP" altLang="en-US" sz="1600" b="1">
              <a:solidFill>
                <a:srgbClr val="FF0000"/>
              </a:solidFill>
            </a:rPr>
            <a:t>パート雇用の保育士→「準保育士」</a:t>
          </a:r>
          <a:r>
            <a:rPr kumimoji="1" lang="en-US" altLang="ja-JP" sz="1600" b="1">
              <a:solidFill>
                <a:srgbClr val="FF0000"/>
              </a:solidFill>
            </a:rPr>
            <a:t>or</a:t>
          </a:r>
          <a:r>
            <a:rPr kumimoji="1" lang="ja-JP" altLang="en-US" sz="1600" b="1">
              <a:solidFill>
                <a:srgbClr val="FF0000"/>
              </a:solidFill>
            </a:rPr>
            <a:t>「短時間保育士」　です。</a:t>
          </a:r>
          <a:endParaRPr kumimoji="1" lang="en-US" altLang="ja-JP" sz="1600" b="1">
            <a:solidFill>
              <a:srgbClr val="FF0000"/>
            </a:solidFill>
          </a:endParaRPr>
        </a:p>
        <a:p>
          <a:r>
            <a:rPr kumimoji="1" lang="en-US" altLang="ja-JP" sz="1600" b="1">
              <a:solidFill>
                <a:sysClr val="windowText" lastClr="000000"/>
              </a:solidFill>
            </a:rPr>
            <a:t>※</a:t>
          </a:r>
          <a:r>
            <a:rPr kumimoji="1" lang="ja-JP" altLang="en-US" sz="1600" b="1">
              <a:solidFill>
                <a:sysClr val="windowText" lastClr="000000"/>
              </a:solidFill>
            </a:rPr>
            <a:t>準保育士：園で定める常勤時間以上勤務</a:t>
          </a:r>
          <a:endParaRPr kumimoji="1" lang="en-US" altLang="ja-JP" sz="1600" b="1">
            <a:solidFill>
              <a:sysClr val="windowText" lastClr="000000"/>
            </a:solidFill>
          </a:endParaRPr>
        </a:p>
        <a:p>
          <a:r>
            <a:rPr kumimoji="1" lang="en-US" altLang="ja-JP" sz="1600" b="1">
              <a:solidFill>
                <a:schemeClr val="bg1"/>
              </a:solidFill>
            </a:rPr>
            <a:t>※</a:t>
          </a:r>
          <a:r>
            <a:rPr kumimoji="1" lang="ja-JP" altLang="en-US" sz="1600" b="1">
              <a:solidFill>
                <a:sysClr val="windowText" lastClr="000000"/>
              </a:solidFill>
            </a:rPr>
            <a:t>短時間保育士：園で定める常勤時間未満勤務</a:t>
          </a:r>
          <a:endParaRPr kumimoji="1" lang="en-US" altLang="ja-JP" sz="1600" b="1">
            <a:solidFill>
              <a:sysClr val="windowText" lastClr="000000"/>
            </a:solidFill>
          </a:endParaRPr>
        </a:p>
        <a:p>
          <a:r>
            <a:rPr kumimoji="1" lang="ja-JP" altLang="en-US" sz="1600" b="1">
              <a:solidFill>
                <a:sysClr val="windowText" lastClr="000000"/>
              </a:solidFill>
            </a:rPr>
            <a:t>上記３種類以外の職種を選択する場合は、保育士資格をお持ちであっても便宜上「保育士資格　無」を選択してください。</a:t>
          </a:r>
          <a:endParaRPr kumimoji="1" lang="en-US" altLang="ja-JP" sz="1600" b="1">
            <a:solidFill>
              <a:sysClr val="windowText" lastClr="000000"/>
            </a:solidFill>
          </a:endParaRPr>
        </a:p>
      </xdr:txBody>
    </xdr:sp>
    <xdr:clientData/>
  </xdr:twoCellAnchor>
  <xdr:twoCellAnchor>
    <xdr:from>
      <xdr:col>16</xdr:col>
      <xdr:colOff>114300</xdr:colOff>
      <xdr:row>13</xdr:row>
      <xdr:rowOff>57148</xdr:rowOff>
    </xdr:from>
    <xdr:to>
      <xdr:col>20</xdr:col>
      <xdr:colOff>257174</xdr:colOff>
      <xdr:row>30</xdr:row>
      <xdr:rowOff>0</xdr:rowOff>
    </xdr:to>
    <xdr:sp macro="" textlink="">
      <xdr:nvSpPr>
        <xdr:cNvPr id="5" name="テキスト ボックス 4">
          <a:extLst>
            <a:ext uri="{FF2B5EF4-FFF2-40B4-BE49-F238E27FC236}">
              <a16:creationId xmlns:a16="http://schemas.microsoft.com/office/drawing/2014/main" id="{52DA2E80-8947-4B2F-B632-E6363B4B103F}"/>
            </a:ext>
          </a:extLst>
        </xdr:cNvPr>
        <xdr:cNvSpPr txBox="1"/>
      </xdr:nvSpPr>
      <xdr:spPr>
        <a:xfrm>
          <a:off x="7861300" y="3604077"/>
          <a:ext cx="1630588" cy="4895852"/>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2">
                  <a:lumMod val="75000"/>
                </a:schemeClr>
              </a:solidFill>
            </a:rPr>
            <a:t>②</a:t>
          </a:r>
          <a:r>
            <a:rPr kumimoji="1" lang="ja-JP" altLang="en-US" sz="1600" b="1" u="dbl" baseline="0">
              <a:ln>
                <a:solidFill>
                  <a:schemeClr val="accent1"/>
                </a:solidFill>
              </a:ln>
              <a:solidFill>
                <a:schemeClr val="tx2">
                  <a:lumMod val="75000"/>
                </a:schemeClr>
              </a:solidFill>
            </a:rPr>
            <a:t>欠勤等により補助対象にしない月がある場合のみ、</a:t>
          </a:r>
          <a:r>
            <a:rPr kumimoji="1" lang="ja-JP" altLang="en-US" sz="1600" b="1">
              <a:solidFill>
                <a:schemeClr val="tx2">
                  <a:lumMod val="75000"/>
                </a:schemeClr>
              </a:solidFill>
            </a:rPr>
            <a:t>該当する月の「●」を削除してください。</a:t>
          </a:r>
          <a:endParaRPr kumimoji="1" lang="en-US" altLang="ja-JP" sz="1600" b="1">
            <a:solidFill>
              <a:schemeClr val="tx2">
                <a:lumMod val="75000"/>
              </a:schemeClr>
            </a:solidFill>
          </a:endParaRPr>
        </a:p>
        <a:p>
          <a:endParaRPr kumimoji="1" lang="en-US" altLang="ja-JP" sz="1600" b="1">
            <a:solidFill>
              <a:schemeClr val="tx2">
                <a:lumMod val="75000"/>
              </a:schemeClr>
            </a:solidFill>
          </a:endParaRPr>
        </a:p>
        <a:p>
          <a:r>
            <a:rPr kumimoji="1" lang="ja-JP" altLang="en-US" sz="1600" b="1">
              <a:solidFill>
                <a:schemeClr val="tx2">
                  <a:lumMod val="75000"/>
                </a:schemeClr>
              </a:solidFill>
            </a:rPr>
            <a:t>ただし、長期休暇の場合は、「退職等年月日」欄に休暇に入る前日の日付を入力し、備考欄に休暇理由（「産休」等）を記載してください。</a:t>
          </a:r>
        </a:p>
      </xdr:txBody>
    </xdr:sp>
    <xdr:clientData/>
  </xdr:twoCellAnchor>
  <xdr:twoCellAnchor>
    <xdr:from>
      <xdr:col>18</xdr:col>
      <xdr:colOff>361950</xdr:colOff>
      <xdr:row>11</xdr:row>
      <xdr:rowOff>0</xdr:rowOff>
    </xdr:from>
    <xdr:to>
      <xdr:col>21</xdr:col>
      <xdr:colOff>266700</xdr:colOff>
      <xdr:row>13</xdr:row>
      <xdr:rowOff>123825</xdr:rowOff>
    </xdr:to>
    <xdr:sp macro="" textlink="">
      <xdr:nvSpPr>
        <xdr:cNvPr id="8" name="矢印: 下カーブ 7">
          <a:extLst>
            <a:ext uri="{FF2B5EF4-FFF2-40B4-BE49-F238E27FC236}">
              <a16:creationId xmlns:a16="http://schemas.microsoft.com/office/drawing/2014/main" id="{6D3DE79C-3E82-4F10-A7EF-C6D2643ECCA8}"/>
            </a:ext>
          </a:extLst>
        </xdr:cNvPr>
        <xdr:cNvSpPr/>
      </xdr:nvSpPr>
      <xdr:spPr>
        <a:xfrm>
          <a:off x="9410700" y="3390900"/>
          <a:ext cx="1133475" cy="466725"/>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49866</xdr:colOff>
      <xdr:row>5</xdr:row>
      <xdr:rowOff>209550</xdr:rowOff>
    </xdr:from>
    <xdr:to>
      <xdr:col>18</xdr:col>
      <xdr:colOff>309562</xdr:colOff>
      <xdr:row>8</xdr:row>
      <xdr:rowOff>209550</xdr:rowOff>
    </xdr:to>
    <xdr:sp macro="" textlink="">
      <xdr:nvSpPr>
        <xdr:cNvPr id="2" name="吹き出し: 四角形 1">
          <a:extLst>
            <a:ext uri="{FF2B5EF4-FFF2-40B4-BE49-F238E27FC236}">
              <a16:creationId xmlns:a16="http://schemas.microsoft.com/office/drawing/2014/main" id="{47BC37E2-2A82-4358-8587-0B207D34BA3E}"/>
            </a:ext>
          </a:extLst>
        </xdr:cNvPr>
        <xdr:cNvSpPr/>
      </xdr:nvSpPr>
      <xdr:spPr>
        <a:xfrm>
          <a:off x="7050741" y="1935956"/>
          <a:ext cx="1736071" cy="678657"/>
        </a:xfrm>
        <a:prstGeom prst="wedgeRectCallout">
          <a:avLst>
            <a:gd name="adj1" fmla="val -42181"/>
            <a:gd name="adj2" fmla="val 9267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「支払方法」について、例年入力漏れが多いため、必ず入力してください。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171450</xdr:colOff>
      <xdr:row>0</xdr:row>
      <xdr:rowOff>266700</xdr:rowOff>
    </xdr:from>
    <xdr:ext cx="184731" cy="264560"/>
    <xdr:sp macro="" textlink="">
      <xdr:nvSpPr>
        <xdr:cNvPr id="2" name="テキスト ボックス 1">
          <a:extLst>
            <a:ext uri="{FF2B5EF4-FFF2-40B4-BE49-F238E27FC236}">
              <a16:creationId xmlns:a16="http://schemas.microsoft.com/office/drawing/2014/main" id="{CA898B17-7C13-4153-A39B-4DEB562B9FA2}"/>
            </a:ext>
          </a:extLst>
        </xdr:cNvPr>
        <xdr:cNvSpPr txBox="1"/>
      </xdr:nvSpPr>
      <xdr:spPr>
        <a:xfrm>
          <a:off x="85725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28573</xdr:colOff>
      <xdr:row>0</xdr:row>
      <xdr:rowOff>304800</xdr:rowOff>
    </xdr:from>
    <xdr:to>
      <xdr:col>2</xdr:col>
      <xdr:colOff>1524000</xdr:colOff>
      <xdr:row>0</xdr:row>
      <xdr:rowOff>1095374</xdr:rowOff>
    </xdr:to>
    <xdr:sp macro="" textlink="">
      <xdr:nvSpPr>
        <xdr:cNvPr id="4" name="テキスト ボックス 3">
          <a:extLst>
            <a:ext uri="{FF2B5EF4-FFF2-40B4-BE49-F238E27FC236}">
              <a16:creationId xmlns:a16="http://schemas.microsoft.com/office/drawing/2014/main" id="{9CF4E453-3869-4F5A-AD74-5738752A7B1B}"/>
            </a:ext>
          </a:extLst>
        </xdr:cNvPr>
        <xdr:cNvSpPr txBox="1"/>
      </xdr:nvSpPr>
      <xdr:spPr>
        <a:xfrm>
          <a:off x="712132" y="304800"/>
          <a:ext cx="1910044" cy="7905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7"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施設情報"/>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補助金用基本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A4">
            <v>1</v>
          </cell>
        </row>
      </sheetData>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row r="4">
          <cell r="A4">
            <v>1</v>
          </cell>
        </row>
      </sheetData>
      <sheetData sheetId="54"/>
      <sheetData sheetId="55"/>
      <sheetData sheetId="56"/>
      <sheetData sheetId="57"/>
      <sheetData sheetId="58"/>
      <sheetData sheetId="59"/>
      <sheetData sheetId="60" refreshError="1"/>
      <sheetData sheetId="61"/>
      <sheetData sheetId="62">
        <row r="4">
          <cell r="A4">
            <v>1</v>
          </cell>
        </row>
      </sheetData>
      <sheetData sheetId="63"/>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VLOOK"/>
      <sheetName val="Sheet2"/>
      <sheetName val="編集"/>
      <sheetName val="H28.4.1"/>
      <sheetName val="H27.4.1（訂正）"/>
      <sheetName val="H27.4.1（番号訂正）"/>
      <sheetName val="H27.4.1"/>
      <sheetName val="机上用"/>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補助金用基本データ"/>
      <sheetName val="リスト"/>
      <sheetName val="個別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 val="内科・歯科"/>
      <sheetName val="申請人数"/>
      <sheetName val="決定通知"/>
      <sheetName val="交付決定内訳書"/>
      <sheetName val="Sheet1"/>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申請変更前後"/>
      <sheetName val="実績差額一覧"/>
      <sheetName val="変更通知"/>
      <sheetName val="変更指令番号"/>
      <sheetName val="確定通知"/>
      <sheetName val="達番号"/>
      <sheetName val="差額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I49">
            <v>0</v>
          </cell>
        </row>
        <row r="50">
          <cell r="A50">
            <v>47</v>
          </cell>
          <cell r="B50">
            <v>0</v>
          </cell>
          <cell r="C50">
            <v>0</v>
          </cell>
          <cell r="D50">
            <v>0</v>
          </cell>
          <cell r="I50">
            <v>0</v>
          </cell>
        </row>
        <row r="51">
          <cell r="A51">
            <v>48</v>
          </cell>
          <cell r="B51">
            <v>0</v>
          </cell>
          <cell r="C51">
            <v>0</v>
          </cell>
          <cell r="D51">
            <v>0</v>
          </cell>
          <cell r="I51">
            <v>0</v>
          </cell>
        </row>
        <row r="52">
          <cell r="A52">
            <v>49</v>
          </cell>
          <cell r="B52">
            <v>0</v>
          </cell>
          <cell r="C52">
            <v>0</v>
          </cell>
          <cell r="D52">
            <v>0</v>
          </cell>
          <cell r="I52">
            <v>0</v>
          </cell>
        </row>
        <row r="53">
          <cell r="A53">
            <v>50</v>
          </cell>
          <cell r="B53">
            <v>0</v>
          </cell>
          <cell r="C53">
            <v>0</v>
          </cell>
          <cell r="D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中央区院内2-5-6</v>
          </cell>
          <cell r="F4">
            <v>2846400</v>
          </cell>
          <cell r="G4">
            <v>527802</v>
          </cell>
          <cell r="H4">
            <v>268200</v>
          </cell>
          <cell r="I4">
            <v>22708</v>
          </cell>
          <cell r="J4">
            <v>8100</v>
          </cell>
          <cell r="K4">
            <v>227260</v>
          </cell>
          <cell r="L4">
            <v>152395</v>
          </cell>
        </row>
        <row r="5">
          <cell r="A5">
            <v>2</v>
          </cell>
          <cell r="B5" t="str">
            <v>旭ケ丘保育園</v>
          </cell>
          <cell r="C5" t="str">
            <v>(福)千葉ベタニヤホーム</v>
          </cell>
          <cell r="D5" t="str">
            <v>中島  康文</v>
          </cell>
          <cell r="E5" t="str">
            <v>市川市国府台2-9-13</v>
          </cell>
          <cell r="F5">
            <v>4020000</v>
          </cell>
          <cell r="G5">
            <v>792066</v>
          </cell>
          <cell r="H5">
            <v>372500</v>
          </cell>
          <cell r="I5">
            <v>36228</v>
          </cell>
          <cell r="J5">
            <v>10875</v>
          </cell>
          <cell r="K5">
            <v>131500</v>
          </cell>
          <cell r="L5">
            <v>86352</v>
          </cell>
        </row>
        <row r="6">
          <cell r="A6">
            <v>3</v>
          </cell>
          <cell r="B6" t="str">
            <v>稲毛保育園</v>
          </cell>
          <cell r="C6" t="str">
            <v>(福)千葉県厚生事業団</v>
          </cell>
          <cell r="D6" t="str">
            <v>佐藤  悦光</v>
          </cell>
          <cell r="E6" t="str">
            <v>柏市十余二175-42</v>
          </cell>
          <cell r="F6">
            <v>3885600</v>
          </cell>
          <cell r="G6">
            <v>727452</v>
          </cell>
          <cell r="H6">
            <v>327800</v>
          </cell>
          <cell r="I6">
            <v>34083</v>
          </cell>
          <cell r="J6">
            <v>10200</v>
          </cell>
          <cell r="K6">
            <v>103590</v>
          </cell>
          <cell r="L6">
            <v>195414</v>
          </cell>
        </row>
        <row r="7">
          <cell r="A7">
            <v>4</v>
          </cell>
          <cell r="B7" t="str">
            <v>みどり学園付属保育園</v>
          </cell>
          <cell r="C7" t="str">
            <v>(財)みどり学園付属保育園</v>
          </cell>
          <cell r="D7" t="str">
            <v>相原  美知江</v>
          </cell>
          <cell r="E7" t="str">
            <v>花見川区幕張町2-972</v>
          </cell>
          <cell r="F7">
            <v>3084000</v>
          </cell>
          <cell r="G7">
            <v>617100</v>
          </cell>
          <cell r="H7">
            <v>223500</v>
          </cell>
          <cell r="I7">
            <v>26798</v>
          </cell>
          <cell r="J7">
            <v>9000</v>
          </cell>
          <cell r="K7">
            <v>117530</v>
          </cell>
          <cell r="L7">
            <v>163165</v>
          </cell>
        </row>
        <row r="8">
          <cell r="A8">
            <v>5</v>
          </cell>
          <cell r="B8" t="str">
            <v>ちどり保育園</v>
          </cell>
          <cell r="C8" t="str">
            <v>(財)ちどり保育園</v>
          </cell>
          <cell r="D8" t="str">
            <v>吉岡   正夫</v>
          </cell>
          <cell r="E8" t="str">
            <v>花見川区検見川町3-331-4</v>
          </cell>
          <cell r="F8">
            <v>3369600</v>
          </cell>
          <cell r="G8">
            <v>521268</v>
          </cell>
          <cell r="H8">
            <v>312900</v>
          </cell>
          <cell r="I8">
            <v>29625</v>
          </cell>
          <cell r="J8">
            <v>9375</v>
          </cell>
          <cell r="K8">
            <v>124110</v>
          </cell>
          <cell r="L8">
            <v>161402</v>
          </cell>
        </row>
        <row r="9">
          <cell r="A9">
            <v>6</v>
          </cell>
          <cell r="B9" t="str">
            <v>今井保育園</v>
          </cell>
          <cell r="C9" t="str">
            <v>(財)今井保育園</v>
          </cell>
          <cell r="D9" t="str">
            <v>大森 権四郎</v>
          </cell>
          <cell r="E9" t="str">
            <v>中央区今井2-12-7</v>
          </cell>
          <cell r="F9">
            <v>4144800</v>
          </cell>
          <cell r="G9">
            <v>706398</v>
          </cell>
          <cell r="H9">
            <v>372500</v>
          </cell>
          <cell r="I9">
            <v>36356</v>
          </cell>
          <cell r="J9">
            <v>11850</v>
          </cell>
          <cell r="K9">
            <v>90520</v>
          </cell>
          <cell r="L9">
            <v>170408</v>
          </cell>
        </row>
        <row r="10">
          <cell r="A10">
            <v>7</v>
          </cell>
          <cell r="B10" t="str">
            <v>若竹保育園</v>
          </cell>
          <cell r="C10" t="str">
            <v>(福)恵福祉会</v>
          </cell>
          <cell r="D10" t="str">
            <v>片倉　憲太郎</v>
          </cell>
          <cell r="E10" t="str">
            <v>千葉県袖ヶ浦市蔵波2598-1</v>
          </cell>
          <cell r="F10">
            <v>4648800</v>
          </cell>
          <cell r="G10">
            <v>710754</v>
          </cell>
          <cell r="H10">
            <v>506600</v>
          </cell>
          <cell r="I10">
            <v>39040</v>
          </cell>
          <cell r="J10">
            <v>11250</v>
          </cell>
          <cell r="K10">
            <v>170386</v>
          </cell>
          <cell r="L10">
            <v>269459</v>
          </cell>
        </row>
        <row r="11">
          <cell r="A11">
            <v>8</v>
          </cell>
          <cell r="B11" t="str">
            <v>千葉寺保育園</v>
          </cell>
          <cell r="C11" t="str">
            <v>(福)千葉寺福祉会</v>
          </cell>
          <cell r="D11" t="str">
            <v>鈴木   敏弘</v>
          </cell>
          <cell r="E11" t="str">
            <v>中央区末広4-17-3</v>
          </cell>
          <cell r="F11">
            <v>4605600</v>
          </cell>
          <cell r="G11">
            <v>755766</v>
          </cell>
          <cell r="H11">
            <v>506600</v>
          </cell>
          <cell r="I11">
            <v>40260</v>
          </cell>
          <cell r="J11">
            <v>12000</v>
          </cell>
          <cell r="K11">
            <v>124370</v>
          </cell>
          <cell r="L11">
            <v>283736</v>
          </cell>
        </row>
        <row r="12">
          <cell r="A12">
            <v>9</v>
          </cell>
          <cell r="B12" t="str">
            <v>慈光保育園</v>
          </cell>
          <cell r="C12" t="str">
            <v>(福)龍澤園</v>
          </cell>
          <cell r="D12" t="str">
            <v>長谷川 和世</v>
          </cell>
          <cell r="E12" t="str">
            <v>中央区大巌寺町457-5</v>
          </cell>
          <cell r="F12">
            <v>2728800</v>
          </cell>
          <cell r="G12">
            <v>461736</v>
          </cell>
          <cell r="H12">
            <v>223500</v>
          </cell>
          <cell r="I12">
            <v>24969</v>
          </cell>
          <cell r="J12">
            <v>7275</v>
          </cell>
          <cell r="K12">
            <v>134920</v>
          </cell>
          <cell r="L12">
            <v>208040</v>
          </cell>
        </row>
        <row r="13">
          <cell r="A13">
            <v>10</v>
          </cell>
          <cell r="B13" t="str">
            <v>若梅保育園</v>
          </cell>
          <cell r="C13" t="str">
            <v>(福)恵福祉会</v>
          </cell>
          <cell r="D13" t="str">
            <v>片倉　憲太郎</v>
          </cell>
          <cell r="E13" t="str">
            <v>袖ヶ浦市蔵波2598-1</v>
          </cell>
          <cell r="F13">
            <v>3765600</v>
          </cell>
          <cell r="G13">
            <v>683166</v>
          </cell>
          <cell r="H13">
            <v>312900</v>
          </cell>
          <cell r="I13">
            <v>31183</v>
          </cell>
          <cell r="J13">
            <v>9975</v>
          </cell>
          <cell r="K13">
            <v>148050</v>
          </cell>
          <cell r="L13">
            <v>220505</v>
          </cell>
        </row>
        <row r="14">
          <cell r="A14">
            <v>11</v>
          </cell>
          <cell r="B14" t="str">
            <v>ﾁｭｰﾘｯﾌﾟ保育園</v>
          </cell>
          <cell r="C14" t="str">
            <v>(福)聖心福祉会</v>
          </cell>
          <cell r="D14" t="str">
            <v>藤井 二佐枝</v>
          </cell>
          <cell r="E14" t="str">
            <v>美浜区真砂3-15-14</v>
          </cell>
          <cell r="F14">
            <v>3681600</v>
          </cell>
          <cell r="G14">
            <v>638880</v>
          </cell>
          <cell r="H14">
            <v>357600</v>
          </cell>
          <cell r="I14">
            <v>33672</v>
          </cell>
          <cell r="J14">
            <v>9750</v>
          </cell>
          <cell r="K14">
            <v>121240</v>
          </cell>
          <cell r="L14">
            <v>70411</v>
          </cell>
        </row>
        <row r="15">
          <cell r="A15">
            <v>12</v>
          </cell>
          <cell r="B15" t="str">
            <v>幕張海浜保育園</v>
          </cell>
          <cell r="C15" t="str">
            <v>(福)愛の園福祉会</v>
          </cell>
          <cell r="D15" t="str">
            <v>堀口   路加</v>
          </cell>
          <cell r="E15" t="str">
            <v>八千代市米本1359米本団地 4-39</v>
          </cell>
          <cell r="F15">
            <v>3916800</v>
          </cell>
          <cell r="G15">
            <v>775368</v>
          </cell>
          <cell r="H15">
            <v>298000</v>
          </cell>
          <cell r="I15">
            <v>32601</v>
          </cell>
          <cell r="J15">
            <v>9525</v>
          </cell>
          <cell r="K15">
            <v>58429</v>
          </cell>
          <cell r="L15">
            <v>197317</v>
          </cell>
        </row>
        <row r="16">
          <cell r="A16">
            <v>13</v>
          </cell>
          <cell r="B16" t="str">
            <v>みつわ台保育園</v>
          </cell>
          <cell r="C16" t="str">
            <v xml:space="preserve">(福)豊福祉会 </v>
          </cell>
          <cell r="D16" t="str">
            <v>池田　一男</v>
          </cell>
          <cell r="E16" t="str">
            <v>若葉区みつわ台5-8-8</v>
          </cell>
          <cell r="F16">
            <v>4118400</v>
          </cell>
          <cell r="G16">
            <v>818928</v>
          </cell>
          <cell r="H16">
            <v>342700</v>
          </cell>
          <cell r="I16">
            <v>35380</v>
          </cell>
          <cell r="J16">
            <v>10500</v>
          </cell>
          <cell r="K16">
            <v>27792</v>
          </cell>
          <cell r="L16">
            <v>213271</v>
          </cell>
        </row>
        <row r="17">
          <cell r="A17">
            <v>14</v>
          </cell>
          <cell r="B17" t="str">
            <v>まどか保育園</v>
          </cell>
          <cell r="C17" t="str">
            <v>(福)高洲福祉会</v>
          </cell>
          <cell r="D17" t="str">
            <v>樋口　正春</v>
          </cell>
          <cell r="E17" t="str">
            <v>美浜区高洲1-15-2</v>
          </cell>
          <cell r="F17">
            <v>2647200</v>
          </cell>
          <cell r="G17">
            <v>466092</v>
          </cell>
          <cell r="H17">
            <v>417200</v>
          </cell>
          <cell r="I17">
            <v>22936</v>
          </cell>
          <cell r="J17">
            <v>7650</v>
          </cell>
          <cell r="K17">
            <v>93850</v>
          </cell>
          <cell r="L17">
            <v>0</v>
          </cell>
        </row>
        <row r="18">
          <cell r="A18">
            <v>15</v>
          </cell>
          <cell r="B18" t="str">
            <v>わかくさ保育園</v>
          </cell>
          <cell r="C18" t="str">
            <v>(福)如水福祉会</v>
          </cell>
          <cell r="D18" t="str">
            <v>行木　道嗣</v>
          </cell>
          <cell r="E18" t="str">
            <v>緑区大椎町1199-2</v>
          </cell>
          <cell r="F18">
            <v>3388800</v>
          </cell>
          <cell r="G18">
            <v>644688</v>
          </cell>
          <cell r="H18">
            <v>283100</v>
          </cell>
          <cell r="I18">
            <v>29833</v>
          </cell>
          <cell r="J18">
            <v>9000</v>
          </cell>
          <cell r="K18">
            <v>138340</v>
          </cell>
          <cell r="L18">
            <v>179206</v>
          </cell>
        </row>
        <row r="19">
          <cell r="A19">
            <v>16</v>
          </cell>
          <cell r="B19" t="str">
            <v>たいよう保育園</v>
          </cell>
          <cell r="C19" t="str">
            <v>(福)千葉福祉会</v>
          </cell>
          <cell r="D19" t="str">
            <v>中村  くに子</v>
          </cell>
          <cell r="E19" t="str">
            <v>若葉区みつわ台3-12-1</v>
          </cell>
          <cell r="F19">
            <v>3194400</v>
          </cell>
          <cell r="G19">
            <v>572814</v>
          </cell>
          <cell r="H19">
            <v>268200</v>
          </cell>
          <cell r="I19">
            <v>29577</v>
          </cell>
          <cell r="J19">
            <v>8250</v>
          </cell>
          <cell r="K19">
            <v>128080</v>
          </cell>
          <cell r="L19">
            <v>243392</v>
          </cell>
        </row>
        <row r="20">
          <cell r="A20">
            <v>17</v>
          </cell>
          <cell r="B20" t="str">
            <v>松ケ丘保育園</v>
          </cell>
          <cell r="C20" t="str">
            <v>(福)清流福祉会</v>
          </cell>
          <cell r="D20" t="str">
            <v>渡辺   光範</v>
          </cell>
          <cell r="E20" t="str">
            <v>中央区松ケ丘町563-1</v>
          </cell>
          <cell r="F20">
            <v>2884800</v>
          </cell>
          <cell r="G20">
            <v>519090</v>
          </cell>
          <cell r="H20">
            <v>253300</v>
          </cell>
          <cell r="I20">
            <v>26441</v>
          </cell>
          <cell r="J20">
            <v>7200</v>
          </cell>
          <cell r="K20">
            <v>107270</v>
          </cell>
          <cell r="L20">
            <v>165818</v>
          </cell>
        </row>
        <row r="21">
          <cell r="A21">
            <v>18</v>
          </cell>
          <cell r="B21" t="str">
            <v>作草部保育園</v>
          </cell>
          <cell r="C21" t="str">
            <v>(福)扶葉福祉会</v>
          </cell>
          <cell r="D21" t="str">
            <v>竝木     清</v>
          </cell>
          <cell r="E21" t="str">
            <v>稲毛区作草部町698-3</v>
          </cell>
          <cell r="F21">
            <v>2776800</v>
          </cell>
          <cell r="G21">
            <v>523446</v>
          </cell>
          <cell r="H21">
            <v>283100</v>
          </cell>
          <cell r="I21">
            <v>25441</v>
          </cell>
          <cell r="J21">
            <v>6975</v>
          </cell>
          <cell r="K21">
            <v>113850</v>
          </cell>
          <cell r="L21">
            <v>133763</v>
          </cell>
        </row>
        <row r="22">
          <cell r="A22">
            <v>19</v>
          </cell>
          <cell r="B22" t="str">
            <v>すずらん保育園</v>
          </cell>
          <cell r="C22" t="str">
            <v>(福)精粋福祉会</v>
          </cell>
          <cell r="D22" t="str">
            <v>林    栄子</v>
          </cell>
          <cell r="E22" t="str">
            <v>若葉区若松町2106-3</v>
          </cell>
          <cell r="F22">
            <v>3093600</v>
          </cell>
          <cell r="G22">
            <v>542322</v>
          </cell>
          <cell r="H22">
            <v>268200</v>
          </cell>
          <cell r="I22">
            <v>27626</v>
          </cell>
          <cell r="J22">
            <v>8100</v>
          </cell>
          <cell r="K22">
            <v>97270</v>
          </cell>
          <cell r="L22">
            <v>83456</v>
          </cell>
        </row>
        <row r="23">
          <cell r="A23">
            <v>20</v>
          </cell>
          <cell r="B23" t="str">
            <v>なぎさ保育園</v>
          </cell>
          <cell r="C23" t="str">
            <v>(福)愛誠福祉会</v>
          </cell>
          <cell r="D23" t="str">
            <v>森田  喜代八</v>
          </cell>
          <cell r="E23" t="str">
            <v>美浜区高浜4-4-1</v>
          </cell>
          <cell r="F23">
            <v>2896800</v>
          </cell>
          <cell r="G23">
            <v>477708</v>
          </cell>
          <cell r="H23">
            <v>357600</v>
          </cell>
          <cell r="I23">
            <v>29686</v>
          </cell>
          <cell r="J23">
            <v>8100</v>
          </cell>
          <cell r="K23">
            <v>130690</v>
          </cell>
          <cell r="L23">
            <v>8849</v>
          </cell>
        </row>
        <row r="24">
          <cell r="A24">
            <v>21</v>
          </cell>
          <cell r="B24" t="str">
            <v>南小中台保育園</v>
          </cell>
          <cell r="C24" t="str">
            <v>(福)南小中台福祉会</v>
          </cell>
          <cell r="D24" t="str">
            <v>原   八代重</v>
          </cell>
          <cell r="E24" t="str">
            <v>稲毛区小仲台8-21-1</v>
          </cell>
          <cell r="F24">
            <v>3076800</v>
          </cell>
          <cell r="G24">
            <v>506748</v>
          </cell>
          <cell r="H24">
            <v>342700</v>
          </cell>
          <cell r="I24">
            <v>29090</v>
          </cell>
          <cell r="J24">
            <v>8100</v>
          </cell>
          <cell r="K24">
            <v>95120</v>
          </cell>
          <cell r="L24">
            <v>232240</v>
          </cell>
        </row>
        <row r="25">
          <cell r="A25">
            <v>22</v>
          </cell>
          <cell r="B25" t="str">
            <v>もみじ保育園</v>
          </cell>
          <cell r="C25" t="str">
            <v>(福)光楓福祉会</v>
          </cell>
          <cell r="D25" t="str">
            <v>大川   さ己</v>
          </cell>
          <cell r="E25" t="str">
            <v>美浜区磯辺5-14-5</v>
          </cell>
          <cell r="F25">
            <v>3660000</v>
          </cell>
          <cell r="G25">
            <v>646140</v>
          </cell>
          <cell r="H25">
            <v>253300</v>
          </cell>
          <cell r="I25">
            <v>32844</v>
          </cell>
          <cell r="J25">
            <v>9525</v>
          </cell>
          <cell r="K25">
            <v>128080</v>
          </cell>
          <cell r="L25">
            <v>207552</v>
          </cell>
        </row>
        <row r="26">
          <cell r="A26">
            <v>23</v>
          </cell>
          <cell r="B26" t="str">
            <v>おゆみ野保育園</v>
          </cell>
          <cell r="C26" t="str">
            <v>(福)おゆみ野福祉会</v>
          </cell>
          <cell r="D26" t="str">
            <v>長谷川 光男</v>
          </cell>
          <cell r="E26" t="str">
            <v>緑区おゆみ野2-7</v>
          </cell>
          <cell r="F26">
            <v>3098400</v>
          </cell>
          <cell r="G26">
            <v>524172</v>
          </cell>
          <cell r="H26">
            <v>372500</v>
          </cell>
          <cell r="I26">
            <v>27721</v>
          </cell>
          <cell r="J26">
            <v>8250</v>
          </cell>
          <cell r="K26">
            <v>102530</v>
          </cell>
          <cell r="L26">
            <v>133054</v>
          </cell>
        </row>
        <row r="27">
          <cell r="A27">
            <v>24</v>
          </cell>
          <cell r="B27" t="str">
            <v>ナーセリー鏡戸</v>
          </cell>
          <cell r="C27" t="str">
            <v>(福)鏡明福祉会</v>
          </cell>
          <cell r="D27" t="str">
            <v>片岡   明</v>
          </cell>
          <cell r="E27" t="str">
            <v>緑区あすみが丘4-21-1</v>
          </cell>
          <cell r="F27">
            <v>3559200</v>
          </cell>
          <cell r="G27">
            <v>748506</v>
          </cell>
          <cell r="H27">
            <v>298000</v>
          </cell>
          <cell r="I27">
            <v>32452</v>
          </cell>
          <cell r="J27">
            <v>10500</v>
          </cell>
          <cell r="K27">
            <v>169120</v>
          </cell>
          <cell r="L27">
            <v>169751</v>
          </cell>
        </row>
        <row r="28">
          <cell r="A28">
            <v>25</v>
          </cell>
          <cell r="B28" t="str">
            <v>打瀬保育園</v>
          </cell>
          <cell r="C28" t="str">
            <v>(福)健育会</v>
          </cell>
          <cell r="D28" t="str">
            <v>畑佐  新次郎</v>
          </cell>
          <cell r="E28" t="str">
            <v>美浜区打瀬1-3-5</v>
          </cell>
          <cell r="F28">
            <v>3741600</v>
          </cell>
          <cell r="G28">
            <v>685344</v>
          </cell>
          <cell r="H28">
            <v>432100</v>
          </cell>
          <cell r="I28">
            <v>0</v>
          </cell>
          <cell r="J28">
            <v>9975</v>
          </cell>
          <cell r="K28">
            <v>141760</v>
          </cell>
          <cell r="L28">
            <v>148154</v>
          </cell>
        </row>
        <row r="29">
          <cell r="A29">
            <v>26</v>
          </cell>
          <cell r="B29" t="str">
            <v>ふたば保育園</v>
          </cell>
          <cell r="C29" t="str">
            <v>(福)あかね福祉会</v>
          </cell>
          <cell r="D29" t="str">
            <v>篠原  昇一</v>
          </cell>
          <cell r="E29" t="str">
            <v>緑区刈田子町308-10</v>
          </cell>
          <cell r="F29">
            <v>3645600</v>
          </cell>
          <cell r="G29">
            <v>676632</v>
          </cell>
          <cell r="H29">
            <v>327800</v>
          </cell>
          <cell r="I29">
            <v>33184</v>
          </cell>
          <cell r="J29">
            <v>9750</v>
          </cell>
          <cell r="K29">
            <v>145420</v>
          </cell>
          <cell r="L29">
            <v>36587</v>
          </cell>
        </row>
        <row r="30">
          <cell r="A30">
            <v>27</v>
          </cell>
          <cell r="B30" t="str">
            <v>明和輝保育園</v>
          </cell>
          <cell r="C30" t="str">
            <v>(福)健善富会</v>
          </cell>
          <cell r="D30" t="str">
            <v>井上  悟</v>
          </cell>
          <cell r="E30" t="str">
            <v>緑区おゆみ野中央7-30</v>
          </cell>
          <cell r="F30">
            <v>2956800</v>
          </cell>
          <cell r="G30">
            <v>480612</v>
          </cell>
          <cell r="H30">
            <v>298000</v>
          </cell>
          <cell r="I30">
            <v>23424</v>
          </cell>
          <cell r="J30">
            <v>7875</v>
          </cell>
          <cell r="K30">
            <v>169120</v>
          </cell>
          <cell r="L30">
            <v>0</v>
          </cell>
        </row>
        <row r="31">
          <cell r="A31">
            <v>28</v>
          </cell>
          <cell r="B31" t="str">
            <v>山王保育園</v>
          </cell>
          <cell r="C31" t="str">
            <v>(福)豊樹園</v>
          </cell>
          <cell r="D31" t="str">
            <v>伊藤  年夫</v>
          </cell>
          <cell r="E31" t="str">
            <v>稲毛区山王町153-16</v>
          </cell>
          <cell r="F31">
            <v>1452000</v>
          </cell>
          <cell r="G31">
            <v>242484</v>
          </cell>
          <cell r="H31">
            <v>149000</v>
          </cell>
          <cell r="I31">
            <v>11972</v>
          </cell>
          <cell r="J31">
            <v>3525</v>
          </cell>
          <cell r="K31">
            <v>0</v>
          </cell>
          <cell r="L31">
            <v>92287</v>
          </cell>
        </row>
        <row r="32">
          <cell r="A32">
            <v>29</v>
          </cell>
          <cell r="B32" t="str">
            <v>ﾁｬｲﾙﾄﾞｶﾞｰﾃﾞﾝ保育園</v>
          </cell>
          <cell r="C32" t="str">
            <v>(学)誠真学園</v>
          </cell>
          <cell r="D32" t="str">
            <v>中村  喜一郎</v>
          </cell>
          <cell r="E32" t="str">
            <v>稲毛区小仲台8-20-1</v>
          </cell>
          <cell r="F32">
            <v>3273600</v>
          </cell>
          <cell r="G32">
            <v>582252</v>
          </cell>
          <cell r="H32">
            <v>0</v>
          </cell>
          <cell r="I32">
            <v>26107</v>
          </cell>
          <cell r="J32">
            <v>9000</v>
          </cell>
          <cell r="K32">
            <v>148600</v>
          </cell>
          <cell r="L32">
            <v>94767</v>
          </cell>
        </row>
        <row r="33">
          <cell r="A33">
            <v>30</v>
          </cell>
          <cell r="B33" t="str">
            <v>明徳土気保育園</v>
          </cell>
          <cell r="C33" t="str">
            <v>(福)千葉明徳会</v>
          </cell>
          <cell r="D33" t="str">
            <v>福中  儀明</v>
          </cell>
          <cell r="E33" t="str">
            <v>緑区土気町1626-5</v>
          </cell>
          <cell r="F33">
            <v>3928800</v>
          </cell>
          <cell r="G33">
            <v>717288</v>
          </cell>
          <cell r="H33">
            <v>432100</v>
          </cell>
          <cell r="I33">
            <v>32696</v>
          </cell>
          <cell r="J33">
            <v>14250</v>
          </cell>
          <cell r="K33">
            <v>134920</v>
          </cell>
          <cell r="L33">
            <v>196991</v>
          </cell>
        </row>
        <row r="34">
          <cell r="A34">
            <v>31</v>
          </cell>
          <cell r="B34" t="str">
            <v>グレース保育園</v>
          </cell>
          <cell r="C34" t="str">
            <v>(福)小ばと会</v>
          </cell>
          <cell r="D34" t="str">
            <v>村松　重彦</v>
          </cell>
          <cell r="E34" t="str">
            <v>緑区おゆみ野中央2-7-7</v>
          </cell>
          <cell r="F34">
            <v>3852000</v>
          </cell>
          <cell r="G34">
            <v>688248</v>
          </cell>
          <cell r="H34">
            <v>372500</v>
          </cell>
          <cell r="I34">
            <v>35244</v>
          </cell>
          <cell r="J34">
            <v>10125</v>
          </cell>
          <cell r="K34">
            <v>26495</v>
          </cell>
          <cell r="L34">
            <v>237684</v>
          </cell>
        </row>
        <row r="35">
          <cell r="A35">
            <v>32</v>
          </cell>
          <cell r="B35" t="str">
            <v>みらい保育園</v>
          </cell>
          <cell r="C35" t="str">
            <v>(福)天祐会</v>
          </cell>
          <cell r="D35" t="str">
            <v>江口　進</v>
          </cell>
          <cell r="E35" t="str">
            <v>中央区港町13-30</v>
          </cell>
          <cell r="F35">
            <v>3633600</v>
          </cell>
          <cell r="G35">
            <v>629442</v>
          </cell>
          <cell r="H35">
            <v>0</v>
          </cell>
          <cell r="I35">
            <v>0</v>
          </cell>
          <cell r="J35">
            <v>12375</v>
          </cell>
          <cell r="K35">
            <v>121240</v>
          </cell>
          <cell r="L35">
            <v>122242</v>
          </cell>
        </row>
        <row r="36">
          <cell r="A36">
            <v>33</v>
          </cell>
          <cell r="B36" t="str">
            <v>かまとり保育園</v>
          </cell>
          <cell r="C36" t="str">
            <v>(学)アゼリー学園</v>
          </cell>
          <cell r="D36" t="str">
            <v>来栖　宏二</v>
          </cell>
          <cell r="E36" t="str">
            <v>東京都江戸川区中央1-8-21</v>
          </cell>
          <cell r="F36">
            <v>2906400</v>
          </cell>
          <cell r="G36">
            <v>519090</v>
          </cell>
          <cell r="H36">
            <v>0</v>
          </cell>
          <cell r="I36">
            <v>24423</v>
          </cell>
          <cell r="J36">
            <v>7500</v>
          </cell>
          <cell r="K36">
            <v>113590</v>
          </cell>
          <cell r="L36">
            <v>143016</v>
          </cell>
        </row>
        <row r="37">
          <cell r="A37">
            <v>34</v>
          </cell>
          <cell r="B37" t="str">
            <v>植草弁天保育園</v>
          </cell>
          <cell r="C37" t="str">
            <v>（学）植草学園</v>
          </cell>
          <cell r="D37" t="str">
            <v>植草　昭</v>
          </cell>
          <cell r="E37" t="str">
            <v>中央区弁天2-8-9</v>
          </cell>
          <cell r="F37">
            <v>1387200</v>
          </cell>
          <cell r="G37">
            <v>169884</v>
          </cell>
          <cell r="H37">
            <v>0</v>
          </cell>
          <cell r="I37">
            <v>13682</v>
          </cell>
          <cell r="J37">
            <v>3675</v>
          </cell>
          <cell r="K37">
            <v>124660</v>
          </cell>
          <cell r="L37">
            <v>54298</v>
          </cell>
        </row>
        <row r="38">
          <cell r="A38">
            <v>35</v>
          </cell>
          <cell r="B38" t="str">
            <v>ひなたぼっこ保育園</v>
          </cell>
          <cell r="C38" t="str">
            <v>（社）千葉市民間保育園協議会</v>
          </cell>
          <cell r="D38" t="str">
            <v>山﨑　淳一</v>
          </cell>
          <cell r="E38" t="str">
            <v>中央区中央4-5-1</v>
          </cell>
          <cell r="F38">
            <v>1060800</v>
          </cell>
          <cell r="G38">
            <v>165528</v>
          </cell>
          <cell r="H38">
            <v>0</v>
          </cell>
          <cell r="I38">
            <v>9796</v>
          </cell>
          <cell r="J38">
            <v>2550</v>
          </cell>
          <cell r="K38">
            <v>79143</v>
          </cell>
          <cell r="L38">
            <v>50836</v>
          </cell>
        </row>
        <row r="39">
          <cell r="A39">
            <v>36</v>
          </cell>
          <cell r="B39" t="str">
            <v>はまかぜ保育園</v>
          </cell>
          <cell r="C39" t="str">
            <v>（福）愛誠福祉会</v>
          </cell>
          <cell r="D39" t="str">
            <v>森田  喜代八</v>
          </cell>
          <cell r="E39" t="str">
            <v>中央区中央港１－２４－１４
シースケープ千葉みなと１階</v>
          </cell>
          <cell r="F39">
            <v>988800</v>
          </cell>
          <cell r="G39">
            <v>93654</v>
          </cell>
          <cell r="H39">
            <v>193700</v>
          </cell>
          <cell r="I39">
            <v>10022</v>
          </cell>
          <cell r="J39">
            <v>2475</v>
          </cell>
          <cell r="K39">
            <v>123850</v>
          </cell>
          <cell r="L39">
            <v>0</v>
          </cell>
        </row>
        <row r="40">
          <cell r="A40">
            <v>37</v>
          </cell>
          <cell r="B40" t="str">
            <v>いなほ保育園</v>
          </cell>
          <cell r="C40" t="str">
            <v>（株）こどもの森</v>
          </cell>
          <cell r="D40" t="str">
            <v>久芳　一裕</v>
          </cell>
          <cell r="E40" t="str">
            <v>東京都国分寺市光町2-5-1</v>
          </cell>
          <cell r="F40">
            <v>1420800</v>
          </cell>
          <cell r="G40">
            <v>205458</v>
          </cell>
          <cell r="H40">
            <v>0</v>
          </cell>
          <cell r="I40">
            <v>0</v>
          </cell>
          <cell r="J40">
            <v>3750</v>
          </cell>
          <cell r="K40">
            <v>33590</v>
          </cell>
          <cell r="L40">
            <v>0</v>
          </cell>
        </row>
        <row r="41">
          <cell r="A41">
            <v>38</v>
          </cell>
          <cell r="B41" t="str">
            <v>キッズマーム保育園</v>
          </cell>
          <cell r="C41" t="str">
            <v>イングレソ（株）</v>
          </cell>
          <cell r="D41" t="str">
            <v>南雲　典子</v>
          </cell>
          <cell r="E41" t="str">
            <v>若葉区西都賀3－17－11</v>
          </cell>
          <cell r="F41">
            <v>1003200</v>
          </cell>
          <cell r="G41">
            <v>180048</v>
          </cell>
          <cell r="H41">
            <v>0</v>
          </cell>
          <cell r="I41">
            <v>0</v>
          </cell>
          <cell r="J41">
            <v>2625</v>
          </cell>
          <cell r="K41">
            <v>0</v>
          </cell>
          <cell r="L41">
            <v>47300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1879200</v>
          </cell>
          <cell r="G42">
            <v>315810</v>
          </cell>
          <cell r="H42">
            <v>0</v>
          </cell>
          <cell r="I42">
            <v>0</v>
          </cell>
          <cell r="J42">
            <v>0</v>
          </cell>
          <cell r="K42">
            <v>77680</v>
          </cell>
          <cell r="L42">
            <v>0</v>
          </cell>
        </row>
        <row r="43">
          <cell r="A43">
            <v>40</v>
          </cell>
          <cell r="B43" t="str">
            <v>明徳浜野駅保育園</v>
          </cell>
          <cell r="C43" t="str">
            <v>(学)千葉明徳学園</v>
          </cell>
          <cell r="D43" t="str">
            <v>福中　儀明</v>
          </cell>
          <cell r="E43" t="str">
            <v>中央区南生実町1412番地</v>
          </cell>
          <cell r="F43">
            <v>1200000</v>
          </cell>
          <cell r="G43">
            <v>162624</v>
          </cell>
          <cell r="H43">
            <v>0</v>
          </cell>
          <cell r="I43">
            <v>10170</v>
          </cell>
          <cell r="J43">
            <v>3075</v>
          </cell>
          <cell r="K43">
            <v>131500</v>
          </cell>
          <cell r="L43">
            <v>0</v>
          </cell>
        </row>
        <row r="44">
          <cell r="A44">
            <v>41</v>
          </cell>
          <cell r="B44" t="str">
            <v>幕張いもっこ保育園</v>
          </cell>
          <cell r="C44" t="str">
            <v>(福)まくはり福志会</v>
          </cell>
          <cell r="D44" t="str">
            <v>大越　淑子</v>
          </cell>
          <cell r="E44" t="str">
            <v>花見川区幕張町4-608-1</v>
          </cell>
          <cell r="F44">
            <v>2013600</v>
          </cell>
          <cell r="G44">
            <v>216348</v>
          </cell>
          <cell r="H44">
            <v>283100</v>
          </cell>
          <cell r="I44">
            <v>18544</v>
          </cell>
          <cell r="J44">
            <v>0</v>
          </cell>
          <cell r="K44">
            <v>23590</v>
          </cell>
          <cell r="L44">
            <v>0</v>
          </cell>
        </row>
        <row r="45">
          <cell r="A45">
            <v>42</v>
          </cell>
          <cell r="B45" t="str">
            <v>稲毛すきっぷ保育園</v>
          </cell>
          <cell r="C45" t="str">
            <v>(株)俊英館</v>
          </cell>
          <cell r="D45" t="str">
            <v>田村　幸之</v>
          </cell>
          <cell r="E45" t="str">
            <v>東京都板橋区小茂根4-9-2</v>
          </cell>
          <cell r="F45">
            <v>852000</v>
          </cell>
          <cell r="G45">
            <v>120516</v>
          </cell>
          <cell r="H45">
            <v>0</v>
          </cell>
          <cell r="I45">
            <v>9272</v>
          </cell>
          <cell r="J45">
            <v>2250</v>
          </cell>
          <cell r="K45">
            <v>23590</v>
          </cell>
          <cell r="L45">
            <v>0</v>
          </cell>
        </row>
        <row r="46">
          <cell r="A46">
            <v>43</v>
          </cell>
          <cell r="B46" t="str">
            <v>千葉聖心保育園</v>
          </cell>
          <cell r="C46" t="str">
            <v>(福)弘恕会</v>
          </cell>
          <cell r="D46" t="str">
            <v>森島　弘道</v>
          </cell>
          <cell r="E46" t="str">
            <v>若葉区若松町531-197</v>
          </cell>
          <cell r="F46">
            <v>1377600</v>
          </cell>
          <cell r="G46">
            <v>240306</v>
          </cell>
          <cell r="H46">
            <v>0</v>
          </cell>
          <cell r="I46">
            <v>11802</v>
          </cell>
          <cell r="J46">
            <v>3600</v>
          </cell>
          <cell r="K46">
            <v>0</v>
          </cell>
          <cell r="L46">
            <v>0</v>
          </cell>
        </row>
        <row r="47">
          <cell r="A47">
            <v>44</v>
          </cell>
          <cell r="B47" t="str">
            <v>真生保育園</v>
          </cell>
          <cell r="C47" t="str">
            <v>(福)健善富会</v>
          </cell>
          <cell r="D47" t="str">
            <v>井上　悟</v>
          </cell>
          <cell r="E47" t="str">
            <v>緑区おゆみ野中央7-30</v>
          </cell>
          <cell r="F47">
            <v>3213600</v>
          </cell>
          <cell r="G47">
            <v>511104</v>
          </cell>
          <cell r="H47">
            <v>268200</v>
          </cell>
          <cell r="I47">
            <v>26596</v>
          </cell>
          <cell r="J47">
            <v>8175</v>
          </cell>
          <cell r="K47">
            <v>128080</v>
          </cell>
          <cell r="L47">
            <v>0</v>
          </cell>
        </row>
        <row r="48">
          <cell r="A48">
            <v>45</v>
          </cell>
          <cell r="B48" t="str">
            <v>ｱｯﾌﾟﾙﾅｰｽﾘｰ検見川浜保育園</v>
          </cell>
          <cell r="C48" t="str">
            <v>(有)もっくもっく</v>
          </cell>
          <cell r="D48" t="str">
            <v>河口　知子</v>
          </cell>
          <cell r="E48" t="str">
            <v>浦安市当代島1-1-23林ビル3Ｆ</v>
          </cell>
          <cell r="F48">
            <v>880800</v>
          </cell>
          <cell r="G48">
            <v>100914</v>
          </cell>
          <cell r="H48">
            <v>0</v>
          </cell>
          <cell r="I48">
            <v>11373</v>
          </cell>
          <cell r="J48">
            <v>0</v>
          </cell>
          <cell r="K48">
            <v>6840</v>
          </cell>
          <cell r="L48">
            <v>0</v>
          </cell>
        </row>
        <row r="49">
          <cell r="A49">
            <v>46</v>
          </cell>
          <cell r="B49" t="str">
            <v>千葉みなとのぞみ保育園</v>
          </cell>
          <cell r="C49" t="str">
            <v>テンプスタッフ・ウィッシュ(株)</v>
          </cell>
          <cell r="D49" t="str">
            <v>笠松　健太郎</v>
          </cell>
          <cell r="E49" t="str">
            <v>東京都渋谷区代々木2-1-1新宿マインズタワー</v>
          </cell>
          <cell r="F49">
            <v>585600</v>
          </cell>
          <cell r="G49">
            <v>35574</v>
          </cell>
          <cell r="H49">
            <v>0</v>
          </cell>
          <cell r="I49">
            <v>0</v>
          </cell>
          <cell r="J49">
            <v>0</v>
          </cell>
          <cell r="K49">
            <v>43880</v>
          </cell>
          <cell r="L49">
            <v>0</v>
          </cell>
        </row>
        <row r="50">
          <cell r="A50">
            <v>47</v>
          </cell>
          <cell r="B50" t="str">
            <v>いろは保育園</v>
          </cell>
          <cell r="C50" t="str">
            <v>ＮＰＯ法人　自然塾たくみん</v>
          </cell>
          <cell r="D50" t="str">
            <v>間山　有子</v>
          </cell>
          <cell r="E50" t="str">
            <v>若葉区小倉町1737-15</v>
          </cell>
          <cell r="F50">
            <v>880800</v>
          </cell>
          <cell r="G50">
            <v>84216</v>
          </cell>
          <cell r="H50">
            <v>0</v>
          </cell>
          <cell r="I50">
            <v>6539</v>
          </cell>
          <cell r="J50">
            <v>2250</v>
          </cell>
          <cell r="K50">
            <v>74255</v>
          </cell>
          <cell r="L50">
            <v>46163</v>
          </cell>
        </row>
        <row r="51">
          <cell r="A51">
            <v>48</v>
          </cell>
          <cell r="B51" t="str">
            <v>稲毛ひだまり保育園</v>
          </cell>
          <cell r="C51" t="str">
            <v>(福)千葉県厚生事業団</v>
          </cell>
          <cell r="D51" t="str">
            <v>佐藤　悦光</v>
          </cell>
          <cell r="E51" t="str">
            <v>柏市十余二175-42</v>
          </cell>
          <cell r="F51">
            <v>1305600</v>
          </cell>
          <cell r="G51">
            <v>155364</v>
          </cell>
          <cell r="H51">
            <v>163900</v>
          </cell>
          <cell r="I51">
            <v>10706</v>
          </cell>
          <cell r="J51">
            <v>3225</v>
          </cell>
          <cell r="K51">
            <v>73590</v>
          </cell>
          <cell r="L51">
            <v>74879</v>
          </cell>
        </row>
        <row r="52">
          <cell r="A52">
            <v>49</v>
          </cell>
          <cell r="B52" t="str">
            <v>茶々まくはり保育園</v>
          </cell>
          <cell r="C52" t="str">
            <v>(福)あすみ福祉会</v>
          </cell>
          <cell r="D52" t="str">
            <v>迫田　圭子</v>
          </cell>
          <cell r="E52" t="str">
            <v>埼玉県入間市小谷田上ノ台64</v>
          </cell>
          <cell r="F52">
            <v>2582400</v>
          </cell>
          <cell r="G52">
            <v>407286</v>
          </cell>
          <cell r="H52">
            <v>283100</v>
          </cell>
          <cell r="I52">
            <v>21359</v>
          </cell>
          <cell r="J52">
            <v>6750</v>
          </cell>
          <cell r="K52">
            <v>141760</v>
          </cell>
          <cell r="L52">
            <v>116470</v>
          </cell>
        </row>
        <row r="53">
          <cell r="A53">
            <v>50</v>
          </cell>
          <cell r="B53" t="str">
            <v>計</v>
          </cell>
          <cell r="C53">
            <v>135115200</v>
          </cell>
          <cell r="D53">
            <v>23294436</v>
          </cell>
          <cell r="E53">
            <v>11026000</v>
          </cell>
          <cell r="F53">
            <v>135115200</v>
          </cell>
          <cell r="G53">
            <v>23294436</v>
          </cell>
          <cell r="H53">
            <v>11026000</v>
          </cell>
          <cell r="I53">
            <v>1083461</v>
          </cell>
          <cell r="J53">
            <v>350100</v>
          </cell>
          <cell r="K53">
            <v>4971050</v>
          </cell>
          <cell r="L53">
            <v>5496928</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 sheetId="21"/>
      <sheetData sheetId="22"/>
      <sheetData sheetId="23">
        <row r="160">
          <cell r="F160" t="str">
            <v>01_中央区</v>
          </cell>
        </row>
      </sheetData>
      <sheetData sheetId="24"/>
      <sheetData sheetId="25"/>
      <sheetData sheetId="26"/>
      <sheetData sheetId="27"/>
      <sheetData sheetId="28"/>
      <sheetData sheetId="29">
        <row r="1">
          <cell r="A1" t="str">
            <v>平成27年度　千葉市保育ルーム認定施設一覧</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3">
          <cell r="G3">
            <v>56</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ow r="5">
          <cell r="A5">
            <v>1</v>
          </cell>
        </row>
      </sheetData>
      <sheetData sheetId="68"/>
      <sheetData sheetId="69">
        <row r="3">
          <cell r="M3">
            <v>38</v>
          </cell>
        </row>
      </sheetData>
      <sheetData sheetId="70"/>
      <sheetData sheetId="71"/>
      <sheetData sheetId="72"/>
      <sheetData sheetId="73"/>
      <sheetData sheetId="74"/>
      <sheetData sheetId="75"/>
      <sheetData sheetId="7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 val="入力シート"/>
      <sheetName val="計算シート"/>
      <sheetName val="対応表"/>
      <sheetName val="質改善前"/>
      <sheetName val="質改善前②"/>
      <sheetName val="質改善後"/>
      <sheetName val="質改善後②"/>
      <sheetName val="Ver."/>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 val="ファイルの説明"/>
      <sheetName val="リスト"/>
      <sheetName val="補助金用基本データ"/>
      <sheetName val="①基本情報"/>
      <sheetName val="②名簿記載例 "/>
      <sheetName val="③職員名簿【中間実績】"/>
      <sheetName val="③職員名簿【年間実績】"/>
      <sheetName val="④-1算出内訳表(1)"/>
      <sheetName val="④-2金額確認用シート【入力不要】"/>
      <sheetName val="⑤算出内訳表(2)"/>
      <sheetName val="⑥変更交付申請書"/>
      <sheetName val="⑦実績報告書"/>
      <sheetName val="⑧差額請求書"/>
      <sheetName val="⑨精算書"/>
      <sheetName val="④算出内訳表(1)"/>
      <sheetName val="金額確認用シート【入力不要】"/>
      <sheetName val="原本(最新) "/>
      <sheetName val="住所等"/>
      <sheetName val="施設番号"/>
      <sheetName val="園数一覧（所在地別）"/>
      <sheetName val="児童数"/>
      <sheetName val="児童数集計"/>
      <sheetName val="令和3年度予算児童数事前協議結果"/>
      <sheetName val="変更履歴"/>
      <sheetName val="㊙家庭的　パスワード"/>
      <sheetName val="民保協加盟状況"/>
      <sheetName val="電子申請ネタ（１）"/>
      <sheetName val="電子申請ネタ（２）"/>
      <sheetName val="メールアドレス"/>
      <sheetName val="受付名簿"/>
      <sheetName val="Sheet1"/>
      <sheetName val="配置基準ネタ資料"/>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 sheetId="8"/>
      <sheetData sheetId="9"/>
      <sheetData sheetId="10">
        <row r="3">
          <cell r="J3" t="str">
            <v>質改善前</v>
          </cell>
        </row>
      </sheetData>
      <sheetData sheetId="11"/>
      <sheetData sheetId="12"/>
      <sheetData sheetId="13"/>
      <sheetData sheetId="14"/>
      <sheetData sheetId="15"/>
      <sheetData sheetId="16"/>
      <sheetData sheetId="17">
        <row r="4">
          <cell r="A4">
            <v>1</v>
          </cell>
        </row>
      </sheetData>
      <sheetData sheetId="18"/>
      <sheetData sheetId="19"/>
      <sheetData sheetId="20"/>
      <sheetData sheetId="21"/>
      <sheetData sheetId="22"/>
      <sheetData sheetId="23"/>
      <sheetData sheetId="24"/>
      <sheetData sheetId="25"/>
      <sheetData sheetId="26"/>
      <sheetData sheetId="27">
        <row r="4">
          <cell r="A4">
            <v>1</v>
          </cell>
        </row>
      </sheetData>
      <sheetData sheetId="28"/>
      <sheetData sheetId="29"/>
      <sheetData sheetId="30"/>
      <sheetData sheetId="31"/>
      <sheetData sheetId="32"/>
      <sheetData sheetId="33"/>
      <sheetData sheetId="34"/>
      <sheetData sheetId="35"/>
      <sheetData sheetId="36">
        <row r="4">
          <cell r="A4">
            <v>1</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row r="3">
          <cell r="C3">
            <v>1001</v>
          </cell>
        </row>
      </sheetData>
      <sheetData sheetId="50"/>
      <sheetData sheetId="51"/>
      <sheetData sheetId="52"/>
      <sheetData sheetId="53">
        <row r="5">
          <cell r="D5">
            <v>1</v>
          </cell>
        </row>
      </sheetData>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row r="5">
          <cell r="D5">
            <v>1</v>
          </cell>
        </row>
      </sheetData>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unei-josei@city.chiba.lg.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FE36-FB31-4E6B-A807-E9956DDBD8A3}">
  <sheetPr>
    <tabColor theme="1"/>
  </sheetPr>
  <dimension ref="A1:BY354"/>
  <sheetViews>
    <sheetView zoomScale="60" zoomScaleNormal="60" workbookViewId="0">
      <selection activeCell="F14" sqref="F13:F14"/>
    </sheetView>
  </sheetViews>
  <sheetFormatPr defaultColWidth="9" defaultRowHeight="13"/>
  <cols>
    <col min="1" max="2" width="9" style="440" customWidth="1"/>
    <col min="3" max="3" width="39.1796875" style="440" customWidth="1"/>
    <col min="4" max="13" width="9" style="440" customWidth="1"/>
    <col min="14" max="15" width="26.54296875" style="440" customWidth="1"/>
    <col min="16" max="16" width="28.1796875" style="440" customWidth="1"/>
    <col min="17" max="25" width="9" style="440" customWidth="1"/>
    <col min="26" max="26" width="9" style="440"/>
    <col min="27" max="27" width="35.453125" style="440" customWidth="1"/>
    <col min="28" max="28" width="26.81640625" style="440" customWidth="1"/>
    <col min="29" max="29" width="32" style="440" customWidth="1"/>
    <col min="30" max="39" width="9" style="440"/>
    <col min="40" max="40" width="25.26953125" style="440" customWidth="1"/>
    <col min="41" max="41" width="17.26953125" style="440" customWidth="1"/>
    <col min="42" max="42" width="40" style="440" customWidth="1"/>
    <col min="43" max="52" width="9" style="440"/>
    <col min="53" max="53" width="26.26953125" style="440" customWidth="1"/>
    <col min="54" max="54" width="29.6328125" style="440" customWidth="1"/>
    <col min="55" max="55" width="32.36328125" style="440" customWidth="1"/>
    <col min="56" max="56" width="23.26953125" style="440" customWidth="1"/>
    <col min="57" max="57" width="25.453125" style="440" customWidth="1"/>
    <col min="58" max="65" width="9" style="440"/>
    <col min="66" max="66" width="21.1796875" style="440" customWidth="1"/>
    <col min="67" max="67" width="47.08984375" style="440" customWidth="1"/>
    <col min="68" max="68" width="25.453125" style="440" customWidth="1"/>
    <col min="69" max="16384" width="9" style="440"/>
  </cols>
  <sheetData>
    <row r="1" spans="1:77">
      <c r="A1" s="440" t="s">
        <v>186</v>
      </c>
      <c r="B1" s="441">
        <v>45748</v>
      </c>
      <c r="C1" s="440" t="s">
        <v>187</v>
      </c>
      <c r="D1" s="440">
        <f>+F1+H1</f>
        <v>354</v>
      </c>
      <c r="E1" s="440" t="s">
        <v>188</v>
      </c>
      <c r="F1" s="440">
        <f>J1+L1+N1+P1+R1+T1+V1+X1+Z1+AB1</f>
        <v>330</v>
      </c>
      <c r="G1" s="440" t="s">
        <v>189</v>
      </c>
      <c r="H1" s="440">
        <f>AD1+AF1</f>
        <v>24</v>
      </c>
      <c r="I1" s="440" t="s">
        <v>190</v>
      </c>
      <c r="J1" s="440">
        <f>A3+N3+AA3+AN3+BA3+BN3</f>
        <v>183</v>
      </c>
      <c r="K1" s="440" t="s">
        <v>191</v>
      </c>
      <c r="L1" s="440">
        <f>B3+O3+AB3+AO3+BB3+BO3</f>
        <v>16</v>
      </c>
      <c r="M1" s="440" t="s">
        <v>192</v>
      </c>
      <c r="N1" s="440">
        <f>C3+P3+AC3+AP3+BC3+BP3</f>
        <v>36</v>
      </c>
      <c r="O1" s="440" t="s">
        <v>193</v>
      </c>
      <c r="P1" s="440">
        <f>D3+Q3+AD3+AQ3+BD3+BQ3</f>
        <v>1</v>
      </c>
      <c r="Q1" s="440" t="s">
        <v>194</v>
      </c>
      <c r="R1" s="440">
        <f>E3+R3+AE3+AR3+BE3+BR3</f>
        <v>1</v>
      </c>
      <c r="S1" s="440" t="s">
        <v>195</v>
      </c>
      <c r="T1" s="440">
        <f>F3+S3+AF3+AS3+BF3+BS3</f>
        <v>8</v>
      </c>
      <c r="U1" s="440" t="s">
        <v>196</v>
      </c>
      <c r="V1" s="440">
        <f>G3+T3+AG3+AT3+BG3+BT3</f>
        <v>57</v>
      </c>
      <c r="W1" s="440" t="s">
        <v>197</v>
      </c>
      <c r="X1" s="440">
        <f>H3+U3+AH3+AU3+BH3+BU3</f>
        <v>19</v>
      </c>
      <c r="Y1" s="440" t="s">
        <v>198</v>
      </c>
      <c r="Z1" s="440">
        <f>I3+V3+AI3+AV3+BI3+BV3</f>
        <v>7</v>
      </c>
      <c r="AA1" s="440" t="s">
        <v>478</v>
      </c>
      <c r="AB1" s="440">
        <f>J3+W3+AJ3+AW3+BJ3+BW3</f>
        <v>2</v>
      </c>
      <c r="AC1" s="440" t="s">
        <v>199</v>
      </c>
      <c r="AD1" s="440">
        <f>K3+X3+AK3+AX3+BK3+BX3</f>
        <v>18</v>
      </c>
      <c r="AE1" s="440" t="s">
        <v>200</v>
      </c>
      <c r="AF1" s="440">
        <f>L3+Y3+AL3+AY3+BL3+BY3</f>
        <v>6</v>
      </c>
    </row>
    <row r="3" spans="1:77">
      <c r="A3" s="440">
        <f>COUNTA(A6:A50)</f>
        <v>44</v>
      </c>
      <c r="B3" s="440">
        <f t="shared" ref="B3:BY3" si="0">COUNTA(B6:B50)</f>
        <v>2</v>
      </c>
      <c r="C3" s="440">
        <f t="shared" si="0"/>
        <v>10</v>
      </c>
      <c r="D3" s="440">
        <f t="shared" si="0"/>
        <v>0</v>
      </c>
      <c r="E3" s="440">
        <f t="shared" si="0"/>
        <v>0</v>
      </c>
      <c r="F3" s="440">
        <f t="shared" si="0"/>
        <v>1</v>
      </c>
      <c r="G3" s="440">
        <f t="shared" si="0"/>
        <v>18</v>
      </c>
      <c r="H3" s="440">
        <f t="shared" si="0"/>
        <v>6</v>
      </c>
      <c r="I3" s="440">
        <f t="shared" si="0"/>
        <v>1</v>
      </c>
      <c r="J3" s="440">
        <f t="shared" si="0"/>
        <v>1</v>
      </c>
      <c r="K3" s="440">
        <f t="shared" si="0"/>
        <v>9</v>
      </c>
      <c r="L3" s="440">
        <f t="shared" si="0"/>
        <v>2</v>
      </c>
      <c r="M3" s="440">
        <f t="shared" si="0"/>
        <v>0</v>
      </c>
      <c r="N3" s="440">
        <f t="shared" si="0"/>
        <v>30</v>
      </c>
      <c r="O3" s="440">
        <f t="shared" si="0"/>
        <v>1</v>
      </c>
      <c r="P3" s="440">
        <f t="shared" si="0"/>
        <v>5</v>
      </c>
      <c r="Q3" s="440">
        <f t="shared" si="0"/>
        <v>0</v>
      </c>
      <c r="R3" s="440">
        <f t="shared" si="0"/>
        <v>0</v>
      </c>
      <c r="S3" s="440">
        <f t="shared" si="0"/>
        <v>2</v>
      </c>
      <c r="T3" s="440">
        <f t="shared" si="0"/>
        <v>16</v>
      </c>
      <c r="U3" s="440">
        <f t="shared" si="0"/>
        <v>2</v>
      </c>
      <c r="V3" s="440">
        <f t="shared" si="0"/>
        <v>0</v>
      </c>
      <c r="W3" s="440">
        <f t="shared" si="0"/>
        <v>1</v>
      </c>
      <c r="X3" s="440">
        <f t="shared" si="0"/>
        <v>2</v>
      </c>
      <c r="Y3" s="440">
        <f t="shared" si="0"/>
        <v>2</v>
      </c>
      <c r="Z3" s="440">
        <f t="shared" si="0"/>
        <v>0</v>
      </c>
      <c r="AA3" s="440">
        <f t="shared" si="0"/>
        <v>28</v>
      </c>
      <c r="AB3" s="440">
        <f t="shared" si="0"/>
        <v>1</v>
      </c>
      <c r="AC3" s="440">
        <f t="shared" si="0"/>
        <v>7</v>
      </c>
      <c r="AD3" s="440">
        <f t="shared" si="0"/>
        <v>0</v>
      </c>
      <c r="AE3" s="440">
        <f t="shared" si="0"/>
        <v>0</v>
      </c>
      <c r="AF3" s="440">
        <f t="shared" si="0"/>
        <v>2</v>
      </c>
      <c r="AG3" s="440">
        <f t="shared" si="0"/>
        <v>6</v>
      </c>
      <c r="AH3" s="440">
        <f t="shared" si="0"/>
        <v>5</v>
      </c>
      <c r="AI3" s="440">
        <f t="shared" si="0"/>
        <v>0</v>
      </c>
      <c r="AJ3" s="440">
        <f t="shared" si="0"/>
        <v>0</v>
      </c>
      <c r="AK3" s="440">
        <f t="shared" si="0"/>
        <v>5</v>
      </c>
      <c r="AL3" s="440">
        <f>COUNTA(AL6:AL50)</f>
        <v>0</v>
      </c>
      <c r="AM3" s="440">
        <f t="shared" si="0"/>
        <v>0</v>
      </c>
      <c r="AN3" s="440">
        <f t="shared" si="0"/>
        <v>21</v>
      </c>
      <c r="AO3" s="440">
        <f t="shared" si="0"/>
        <v>1</v>
      </c>
      <c r="AP3" s="440">
        <f t="shared" si="0"/>
        <v>3</v>
      </c>
      <c r="AQ3" s="440">
        <f t="shared" si="0"/>
        <v>0</v>
      </c>
      <c r="AR3" s="440">
        <f t="shared" si="0"/>
        <v>0</v>
      </c>
      <c r="AS3" s="440">
        <f t="shared" si="0"/>
        <v>2</v>
      </c>
      <c r="AT3" s="440">
        <f t="shared" si="0"/>
        <v>7</v>
      </c>
      <c r="AU3" s="440">
        <f t="shared" si="0"/>
        <v>0</v>
      </c>
      <c r="AV3" s="440">
        <f t="shared" si="0"/>
        <v>4</v>
      </c>
      <c r="AW3" s="440">
        <f t="shared" si="0"/>
        <v>0</v>
      </c>
      <c r="AX3" s="440">
        <f t="shared" si="0"/>
        <v>0</v>
      </c>
      <c r="AY3" s="440">
        <f t="shared" si="0"/>
        <v>0</v>
      </c>
      <c r="AZ3" s="440">
        <f t="shared" si="0"/>
        <v>0</v>
      </c>
      <c r="BA3" s="440">
        <f>COUNTA(BA6:BA50)</f>
        <v>32</v>
      </c>
      <c r="BB3" s="440">
        <f t="shared" si="0"/>
        <v>4</v>
      </c>
      <c r="BC3" s="440">
        <f t="shared" si="0"/>
        <v>5</v>
      </c>
      <c r="BD3" s="440">
        <f t="shared" si="0"/>
        <v>1</v>
      </c>
      <c r="BE3" s="440">
        <f t="shared" si="0"/>
        <v>1</v>
      </c>
      <c r="BF3" s="440">
        <f t="shared" si="0"/>
        <v>0</v>
      </c>
      <c r="BG3" s="440">
        <f t="shared" si="0"/>
        <v>4</v>
      </c>
      <c r="BH3" s="440">
        <f t="shared" si="0"/>
        <v>4</v>
      </c>
      <c r="BI3" s="440">
        <f t="shared" si="0"/>
        <v>1</v>
      </c>
      <c r="BJ3" s="440">
        <f t="shared" si="0"/>
        <v>0</v>
      </c>
      <c r="BK3" s="440">
        <f t="shared" si="0"/>
        <v>0</v>
      </c>
      <c r="BL3" s="440">
        <f t="shared" si="0"/>
        <v>1</v>
      </c>
      <c r="BM3" s="440">
        <f t="shared" si="0"/>
        <v>0</v>
      </c>
      <c r="BN3" s="440">
        <f>COUNTA(BN6:BN50)</f>
        <v>28</v>
      </c>
      <c r="BO3" s="440">
        <f t="shared" si="0"/>
        <v>7</v>
      </c>
      <c r="BP3" s="440">
        <f t="shared" si="0"/>
        <v>6</v>
      </c>
      <c r="BQ3" s="440">
        <f t="shared" si="0"/>
        <v>0</v>
      </c>
      <c r="BR3" s="440">
        <f t="shared" si="0"/>
        <v>0</v>
      </c>
      <c r="BS3" s="440">
        <f t="shared" si="0"/>
        <v>1</v>
      </c>
      <c r="BT3" s="440">
        <f>COUNTA(BT6:BT50)</f>
        <v>6</v>
      </c>
      <c r="BU3" s="440">
        <f t="shared" si="0"/>
        <v>2</v>
      </c>
      <c r="BV3" s="440">
        <f t="shared" si="0"/>
        <v>1</v>
      </c>
      <c r="BW3" s="440">
        <f t="shared" si="0"/>
        <v>0</v>
      </c>
      <c r="BX3" s="440">
        <f t="shared" si="0"/>
        <v>2</v>
      </c>
      <c r="BY3" s="440">
        <f t="shared" si="0"/>
        <v>1</v>
      </c>
    </row>
    <row r="4" spans="1:77">
      <c r="A4" s="531" t="s">
        <v>201</v>
      </c>
      <c r="B4" s="531"/>
      <c r="C4" s="531"/>
      <c r="D4" s="531"/>
      <c r="E4" s="531"/>
      <c r="F4" s="531"/>
      <c r="G4" s="531"/>
      <c r="H4" s="531"/>
      <c r="I4" s="531"/>
      <c r="J4" s="531"/>
      <c r="K4" s="531"/>
      <c r="L4" s="531"/>
      <c r="N4" s="531" t="s">
        <v>202</v>
      </c>
      <c r="O4" s="531"/>
      <c r="P4" s="531"/>
      <c r="Q4" s="531"/>
      <c r="R4" s="531"/>
      <c r="S4" s="531"/>
      <c r="T4" s="531"/>
      <c r="U4" s="531"/>
      <c r="V4" s="531"/>
      <c r="W4" s="531"/>
      <c r="X4" s="531"/>
      <c r="Y4" s="531"/>
      <c r="AA4" s="531" t="s">
        <v>203</v>
      </c>
      <c r="AB4" s="531"/>
      <c r="AC4" s="531"/>
      <c r="AD4" s="531"/>
      <c r="AE4" s="531"/>
      <c r="AF4" s="531"/>
      <c r="AG4" s="531"/>
      <c r="AH4" s="531"/>
      <c r="AI4" s="531"/>
      <c r="AJ4" s="531"/>
      <c r="AK4" s="531"/>
      <c r="AL4" s="531"/>
      <c r="AN4" s="531" t="s">
        <v>204</v>
      </c>
      <c r="AO4" s="531"/>
      <c r="AP4" s="531"/>
      <c r="AQ4" s="531"/>
      <c r="AR4" s="531"/>
      <c r="AS4" s="531"/>
      <c r="AT4" s="531"/>
      <c r="AU4" s="531"/>
      <c r="AV4" s="531"/>
      <c r="AW4" s="531"/>
      <c r="AX4" s="531"/>
      <c r="AY4" s="531"/>
      <c r="BA4" s="531" t="s">
        <v>205</v>
      </c>
      <c r="BB4" s="531"/>
      <c r="BC4" s="531"/>
      <c r="BD4" s="531"/>
      <c r="BE4" s="531"/>
      <c r="BF4" s="531"/>
      <c r="BG4" s="531"/>
      <c r="BH4" s="531"/>
      <c r="BI4" s="531"/>
      <c r="BJ4" s="531"/>
      <c r="BK4" s="531"/>
      <c r="BL4" s="531"/>
      <c r="BN4" s="531" t="s">
        <v>206</v>
      </c>
      <c r="BO4" s="531"/>
      <c r="BP4" s="531"/>
      <c r="BQ4" s="531"/>
      <c r="BR4" s="531"/>
      <c r="BS4" s="531"/>
      <c r="BT4" s="531"/>
      <c r="BU4" s="531"/>
      <c r="BV4" s="531"/>
      <c r="BW4" s="531"/>
      <c r="BX4" s="531"/>
      <c r="BY4" s="531"/>
    </row>
    <row r="5" spans="1:77" s="442" customFormat="1" ht="39">
      <c r="A5" s="442" t="s">
        <v>1825</v>
      </c>
      <c r="B5" s="442" t="s">
        <v>1826</v>
      </c>
      <c r="C5" s="442" t="s">
        <v>207</v>
      </c>
      <c r="D5" s="442" t="s">
        <v>1827</v>
      </c>
      <c r="E5" s="442" t="s">
        <v>1828</v>
      </c>
      <c r="F5" s="442" t="s">
        <v>1829</v>
      </c>
      <c r="G5" s="442" t="s">
        <v>208</v>
      </c>
      <c r="H5" s="442" t="s">
        <v>209</v>
      </c>
      <c r="I5" s="442" t="s">
        <v>1830</v>
      </c>
      <c r="J5" s="442" t="s">
        <v>1831</v>
      </c>
      <c r="K5" s="442" t="s">
        <v>1832</v>
      </c>
      <c r="L5" s="442" t="s">
        <v>1833</v>
      </c>
      <c r="N5" s="442" t="s">
        <v>1825</v>
      </c>
      <c r="O5" s="442" t="s">
        <v>1826</v>
      </c>
      <c r="P5" s="442" t="s">
        <v>207</v>
      </c>
      <c r="Q5" s="442" t="s">
        <v>1827</v>
      </c>
      <c r="R5" s="442" t="s">
        <v>1828</v>
      </c>
      <c r="S5" s="442" t="s">
        <v>1829</v>
      </c>
      <c r="T5" s="442" t="s">
        <v>208</v>
      </c>
      <c r="U5" s="442" t="s">
        <v>209</v>
      </c>
      <c r="V5" s="442" t="s">
        <v>1830</v>
      </c>
      <c r="W5" s="442" t="s">
        <v>1831</v>
      </c>
      <c r="X5" s="442" t="s">
        <v>1832</v>
      </c>
      <c r="Y5" s="442" t="s">
        <v>1833</v>
      </c>
      <c r="AA5" s="442" t="s">
        <v>1825</v>
      </c>
      <c r="AB5" s="442" t="s">
        <v>1826</v>
      </c>
      <c r="AC5" s="442" t="s">
        <v>207</v>
      </c>
      <c r="AD5" s="442" t="s">
        <v>1827</v>
      </c>
      <c r="AE5" s="442" t="s">
        <v>1828</v>
      </c>
      <c r="AF5" s="442" t="s">
        <v>1829</v>
      </c>
      <c r="AG5" s="442" t="s">
        <v>208</v>
      </c>
      <c r="AH5" s="442" t="s">
        <v>209</v>
      </c>
      <c r="AI5" s="442" t="s">
        <v>1830</v>
      </c>
      <c r="AJ5" s="442" t="s">
        <v>1831</v>
      </c>
      <c r="AK5" s="442" t="s">
        <v>1832</v>
      </c>
      <c r="AL5" s="442" t="s">
        <v>1833</v>
      </c>
      <c r="AN5" s="442" t="s">
        <v>1825</v>
      </c>
      <c r="AO5" s="442" t="s">
        <v>1826</v>
      </c>
      <c r="AP5" s="442" t="s">
        <v>207</v>
      </c>
      <c r="AQ5" s="442" t="s">
        <v>1827</v>
      </c>
      <c r="AR5" s="442" t="s">
        <v>1828</v>
      </c>
      <c r="AS5" s="442" t="s">
        <v>1829</v>
      </c>
      <c r="AT5" s="442" t="s">
        <v>208</v>
      </c>
      <c r="AU5" s="442" t="s">
        <v>209</v>
      </c>
      <c r="AV5" s="442" t="s">
        <v>1830</v>
      </c>
      <c r="AW5" s="442" t="s">
        <v>1831</v>
      </c>
      <c r="AX5" s="442" t="s">
        <v>1832</v>
      </c>
      <c r="AY5" s="442" t="s">
        <v>1833</v>
      </c>
      <c r="BA5" s="442" t="s">
        <v>1825</v>
      </c>
      <c r="BB5" s="442" t="s">
        <v>1826</v>
      </c>
      <c r="BC5" s="442" t="s">
        <v>207</v>
      </c>
      <c r="BD5" s="442" t="s">
        <v>1827</v>
      </c>
      <c r="BE5" s="442" t="s">
        <v>1828</v>
      </c>
      <c r="BF5" s="442" t="s">
        <v>1829</v>
      </c>
      <c r="BG5" s="442" t="s">
        <v>208</v>
      </c>
      <c r="BH5" s="442" t="s">
        <v>209</v>
      </c>
      <c r="BI5" s="442" t="s">
        <v>1830</v>
      </c>
      <c r="BJ5" s="442" t="s">
        <v>1831</v>
      </c>
      <c r="BK5" s="442" t="s">
        <v>1832</v>
      </c>
      <c r="BL5" s="442" t="s">
        <v>1833</v>
      </c>
      <c r="BN5" s="442" t="s">
        <v>1825</v>
      </c>
      <c r="BO5" s="442" t="s">
        <v>1826</v>
      </c>
      <c r="BP5" s="442" t="s">
        <v>207</v>
      </c>
      <c r="BQ5" s="442" t="s">
        <v>1827</v>
      </c>
      <c r="BR5" s="442" t="s">
        <v>1828</v>
      </c>
      <c r="BS5" s="442" t="s">
        <v>1829</v>
      </c>
      <c r="BT5" s="442" t="s">
        <v>208</v>
      </c>
      <c r="BU5" s="442" t="s">
        <v>209</v>
      </c>
      <c r="BV5" s="442" t="s">
        <v>1830</v>
      </c>
      <c r="BW5" s="442" t="s">
        <v>1831</v>
      </c>
      <c r="BX5" s="442" t="s">
        <v>1832</v>
      </c>
      <c r="BY5" s="442" t="s">
        <v>1833</v>
      </c>
    </row>
    <row r="6" spans="1:77">
      <c r="A6" s="440" t="s">
        <v>210</v>
      </c>
      <c r="B6" s="440" t="s">
        <v>211</v>
      </c>
      <c r="C6" s="440" t="s">
        <v>212</v>
      </c>
      <c r="F6" s="440" t="s">
        <v>483</v>
      </c>
      <c r="G6" s="440" t="s">
        <v>213</v>
      </c>
      <c r="H6" s="440" t="s">
        <v>214</v>
      </c>
      <c r="I6" s="440" t="s">
        <v>215</v>
      </c>
      <c r="J6" s="440" t="s">
        <v>479</v>
      </c>
      <c r="K6" s="440" t="s">
        <v>245</v>
      </c>
      <c r="L6" s="440" t="s">
        <v>216</v>
      </c>
      <c r="N6" s="440" t="s">
        <v>217</v>
      </c>
      <c r="O6" s="440" t="s">
        <v>2001</v>
      </c>
      <c r="P6" s="440" t="s">
        <v>218</v>
      </c>
      <c r="S6" s="440" t="s">
        <v>219</v>
      </c>
      <c r="T6" s="440" t="s">
        <v>220</v>
      </c>
      <c r="U6" s="440" t="s">
        <v>480</v>
      </c>
      <c r="W6" s="440" t="s">
        <v>481</v>
      </c>
      <c r="X6" s="440" t="s">
        <v>2002</v>
      </c>
      <c r="Y6" s="440" t="s">
        <v>2003</v>
      </c>
      <c r="AA6" s="440" t="s">
        <v>221</v>
      </c>
      <c r="AB6" s="440" t="s">
        <v>222</v>
      </c>
      <c r="AC6" s="440" t="s">
        <v>223</v>
      </c>
      <c r="AF6" s="440" t="s">
        <v>482</v>
      </c>
      <c r="AG6" s="440" t="s">
        <v>2004</v>
      </c>
      <c r="AH6" s="440" t="s">
        <v>224</v>
      </c>
      <c r="AK6" s="440" t="s">
        <v>1834</v>
      </c>
      <c r="AN6" s="440" t="s">
        <v>225</v>
      </c>
      <c r="AO6" s="440" t="s">
        <v>2005</v>
      </c>
      <c r="AP6" s="440" t="s">
        <v>226</v>
      </c>
      <c r="AS6" s="440" t="s">
        <v>1835</v>
      </c>
      <c r="AT6" s="440" t="s">
        <v>2006</v>
      </c>
      <c r="AV6" s="440" t="s">
        <v>227</v>
      </c>
      <c r="BA6" s="440" t="s">
        <v>228</v>
      </c>
      <c r="BB6" s="440" t="s">
        <v>229</v>
      </c>
      <c r="BC6" s="440" t="s">
        <v>230</v>
      </c>
      <c r="BD6" s="440" t="s">
        <v>231</v>
      </c>
      <c r="BE6" s="440" t="s">
        <v>2007</v>
      </c>
      <c r="BG6" s="440" t="s">
        <v>232</v>
      </c>
      <c r="BH6" s="440" t="s">
        <v>233</v>
      </c>
      <c r="BI6" s="440" t="s">
        <v>234</v>
      </c>
      <c r="BL6" s="440" t="s">
        <v>235</v>
      </c>
      <c r="BN6" s="440" t="s">
        <v>282</v>
      </c>
      <c r="BO6" s="440" t="s">
        <v>236</v>
      </c>
      <c r="BP6" s="440" t="s">
        <v>237</v>
      </c>
      <c r="BS6" s="440" t="s">
        <v>2008</v>
      </c>
      <c r="BT6" s="440" t="s">
        <v>262</v>
      </c>
      <c r="BU6" s="440" t="s">
        <v>238</v>
      </c>
      <c r="BX6" s="440" t="s">
        <v>239</v>
      </c>
      <c r="BY6" s="440" t="s">
        <v>240</v>
      </c>
    </row>
    <row r="7" spans="1:77">
      <c r="A7" s="440" t="s">
        <v>241</v>
      </c>
      <c r="B7" s="440" t="s">
        <v>242</v>
      </c>
      <c r="C7" s="440" t="s">
        <v>243</v>
      </c>
      <c r="G7" s="440" t="s">
        <v>288</v>
      </c>
      <c r="H7" s="440" t="s">
        <v>244</v>
      </c>
      <c r="K7" s="440" t="s">
        <v>268</v>
      </c>
      <c r="L7" s="440" t="s">
        <v>1836</v>
      </c>
      <c r="N7" s="440" t="s">
        <v>246</v>
      </c>
      <c r="P7" s="440" t="s">
        <v>247</v>
      </c>
      <c r="S7" s="440" t="s">
        <v>2009</v>
      </c>
      <c r="T7" s="440" t="s">
        <v>248</v>
      </c>
      <c r="U7" s="440" t="s">
        <v>1750</v>
      </c>
      <c r="X7" s="440" t="s">
        <v>1837</v>
      </c>
      <c r="Y7" s="440" t="s">
        <v>1838</v>
      </c>
      <c r="AA7" s="440" t="s">
        <v>249</v>
      </c>
      <c r="AC7" s="440" t="s">
        <v>250</v>
      </c>
      <c r="AF7" s="440" t="s">
        <v>1839</v>
      </c>
      <c r="AG7" s="440" t="s">
        <v>251</v>
      </c>
      <c r="AH7" s="440" t="s">
        <v>2010</v>
      </c>
      <c r="AK7" s="440" t="s">
        <v>1840</v>
      </c>
      <c r="AN7" s="440" t="s">
        <v>252</v>
      </c>
      <c r="AP7" s="440" t="s">
        <v>484</v>
      </c>
      <c r="AS7" s="440" t="s">
        <v>2011</v>
      </c>
      <c r="AT7" s="440" t="s">
        <v>253</v>
      </c>
      <c r="AV7" s="440" t="s">
        <v>254</v>
      </c>
      <c r="BA7" s="440" t="s">
        <v>255</v>
      </c>
      <c r="BB7" s="440" t="s">
        <v>256</v>
      </c>
      <c r="BC7" s="440" t="s">
        <v>257</v>
      </c>
      <c r="BG7" s="440" t="s">
        <v>258</v>
      </c>
      <c r="BH7" s="440" t="s">
        <v>259</v>
      </c>
      <c r="BN7" s="440" t="s">
        <v>300</v>
      </c>
      <c r="BO7" s="440" t="s">
        <v>260</v>
      </c>
      <c r="BP7" s="440" t="s">
        <v>261</v>
      </c>
      <c r="BT7" s="440" t="s">
        <v>285</v>
      </c>
      <c r="BU7" s="440" t="s">
        <v>263</v>
      </c>
      <c r="BV7" s="440" t="s">
        <v>264</v>
      </c>
      <c r="BX7" s="440" t="s">
        <v>1841</v>
      </c>
    </row>
    <row r="8" spans="1:77">
      <c r="A8" s="440" t="s">
        <v>265</v>
      </c>
      <c r="C8" s="440" t="s">
        <v>266</v>
      </c>
      <c r="G8" s="440" t="s">
        <v>304</v>
      </c>
      <c r="H8" s="440" t="s">
        <v>267</v>
      </c>
      <c r="K8" s="440" t="s">
        <v>1843</v>
      </c>
      <c r="N8" s="440" t="s">
        <v>269</v>
      </c>
      <c r="P8" s="440" t="s">
        <v>270</v>
      </c>
      <c r="T8" s="440" t="s">
        <v>271</v>
      </c>
      <c r="AA8" s="440" t="s">
        <v>272</v>
      </c>
      <c r="AC8" s="440" t="s">
        <v>273</v>
      </c>
      <c r="AG8" s="440" t="s">
        <v>274</v>
      </c>
      <c r="AH8" s="440" t="s">
        <v>2012</v>
      </c>
      <c r="AK8" s="440" t="s">
        <v>1842</v>
      </c>
      <c r="AN8" s="440" t="s">
        <v>275</v>
      </c>
      <c r="AP8" s="440" t="s">
        <v>485</v>
      </c>
      <c r="AT8" s="440" t="s">
        <v>276</v>
      </c>
      <c r="AV8" s="440" t="s">
        <v>277</v>
      </c>
      <c r="BA8" s="440" t="s">
        <v>278</v>
      </c>
      <c r="BB8" s="440" t="s">
        <v>279</v>
      </c>
      <c r="BC8" s="440" t="s">
        <v>1756</v>
      </c>
      <c r="BG8" s="440" t="s">
        <v>280</v>
      </c>
      <c r="BH8" s="440" t="s">
        <v>281</v>
      </c>
      <c r="BN8" s="440" t="s">
        <v>314</v>
      </c>
      <c r="BO8" s="440" t="s">
        <v>283</v>
      </c>
      <c r="BP8" s="440" t="s">
        <v>284</v>
      </c>
      <c r="BT8" s="440" t="s">
        <v>326</v>
      </c>
    </row>
    <row r="9" spans="1:77">
      <c r="A9" s="440" t="s">
        <v>286</v>
      </c>
      <c r="C9" s="440" t="s">
        <v>287</v>
      </c>
      <c r="G9" s="440" t="s">
        <v>318</v>
      </c>
      <c r="H9" s="440" t="s">
        <v>1747</v>
      </c>
      <c r="K9" s="440" t="s">
        <v>1845</v>
      </c>
      <c r="N9" s="440" t="s">
        <v>290</v>
      </c>
      <c r="P9" s="440" t="s">
        <v>291</v>
      </c>
      <c r="T9" s="440" t="s">
        <v>292</v>
      </c>
      <c r="AA9" s="440" t="s">
        <v>293</v>
      </c>
      <c r="AC9" s="440" t="s">
        <v>294</v>
      </c>
      <c r="AG9" s="440" t="s">
        <v>295</v>
      </c>
      <c r="AH9" s="440" t="s">
        <v>296</v>
      </c>
      <c r="AK9" s="440" t="s">
        <v>1844</v>
      </c>
      <c r="AN9" s="440" t="s">
        <v>297</v>
      </c>
      <c r="AT9" s="440" t="s">
        <v>298</v>
      </c>
      <c r="AV9" s="440" t="s">
        <v>299</v>
      </c>
      <c r="BA9" s="440" t="s">
        <v>312</v>
      </c>
      <c r="BB9" s="440" t="s">
        <v>1757</v>
      </c>
      <c r="BC9" s="440" t="s">
        <v>1846</v>
      </c>
      <c r="BG9" s="440" t="s">
        <v>313</v>
      </c>
      <c r="BH9" s="440" t="s">
        <v>2013</v>
      </c>
      <c r="BN9" s="440" t="s">
        <v>325</v>
      </c>
      <c r="BO9" s="440" t="s">
        <v>2014</v>
      </c>
      <c r="BP9" s="440" t="s">
        <v>301</v>
      </c>
      <c r="BT9" s="440" t="s">
        <v>346</v>
      </c>
    </row>
    <row r="10" spans="1:77">
      <c r="A10" s="440" t="s">
        <v>302</v>
      </c>
      <c r="C10" s="440" t="s">
        <v>303</v>
      </c>
      <c r="G10" s="440" t="s">
        <v>329</v>
      </c>
      <c r="H10" s="440" t="s">
        <v>2015</v>
      </c>
      <c r="K10" s="440" t="s">
        <v>289</v>
      </c>
      <c r="N10" s="440" t="s">
        <v>306</v>
      </c>
      <c r="P10" s="440" t="s">
        <v>1751</v>
      </c>
      <c r="T10" s="440" t="s">
        <v>307</v>
      </c>
      <c r="AA10" s="440" t="s">
        <v>308</v>
      </c>
      <c r="AC10" s="440" t="s">
        <v>2016</v>
      </c>
      <c r="AG10" s="440" t="s">
        <v>309</v>
      </c>
      <c r="AH10" s="440" t="s">
        <v>2017</v>
      </c>
      <c r="AK10" s="440" t="s">
        <v>1847</v>
      </c>
      <c r="AN10" s="440" t="s">
        <v>310</v>
      </c>
      <c r="AT10" s="440" t="s">
        <v>311</v>
      </c>
      <c r="BA10" s="440" t="s">
        <v>324</v>
      </c>
      <c r="BC10" s="440" t="s">
        <v>2018</v>
      </c>
      <c r="BN10" s="440" t="s">
        <v>335</v>
      </c>
      <c r="BO10" s="440" t="s">
        <v>2019</v>
      </c>
      <c r="BP10" s="440" t="s">
        <v>315</v>
      </c>
      <c r="BT10" s="440" t="s">
        <v>488</v>
      </c>
    </row>
    <row r="11" spans="1:77">
      <c r="A11" s="440" t="s">
        <v>316</v>
      </c>
      <c r="C11" s="440" t="s">
        <v>317</v>
      </c>
      <c r="G11" s="440" t="s">
        <v>2020</v>
      </c>
      <c r="H11" s="440" t="s">
        <v>2021</v>
      </c>
      <c r="K11" s="440" t="s">
        <v>305</v>
      </c>
      <c r="N11" s="440" t="s">
        <v>319</v>
      </c>
      <c r="T11" s="440" t="s">
        <v>320</v>
      </c>
      <c r="AA11" s="440" t="s">
        <v>2022</v>
      </c>
      <c r="AC11" s="440" t="s">
        <v>2023</v>
      </c>
      <c r="AG11" s="440" t="s">
        <v>321</v>
      </c>
      <c r="AN11" s="440" t="s">
        <v>322</v>
      </c>
      <c r="AT11" s="440" t="s">
        <v>323</v>
      </c>
      <c r="BA11" s="440" t="s">
        <v>334</v>
      </c>
      <c r="BN11" s="440" t="s">
        <v>341</v>
      </c>
      <c r="BO11" s="440" t="s">
        <v>2024</v>
      </c>
      <c r="BT11" s="440" t="s">
        <v>1849</v>
      </c>
    </row>
    <row r="12" spans="1:77">
      <c r="A12" s="440" t="s">
        <v>327</v>
      </c>
      <c r="C12" s="440" t="s">
        <v>328</v>
      </c>
      <c r="G12" s="440" t="s">
        <v>348</v>
      </c>
      <c r="K12" s="440" t="s">
        <v>1850</v>
      </c>
      <c r="N12" s="440" t="s">
        <v>330</v>
      </c>
      <c r="T12" s="440" t="s">
        <v>331</v>
      </c>
      <c r="AA12" s="440" t="s">
        <v>332</v>
      </c>
      <c r="AC12" s="440" t="s">
        <v>2025</v>
      </c>
      <c r="AN12" s="440" t="s">
        <v>333</v>
      </c>
      <c r="AT12" s="440" t="s">
        <v>1848</v>
      </c>
      <c r="BA12" s="440" t="s">
        <v>1593</v>
      </c>
      <c r="BN12" s="440" t="s">
        <v>352</v>
      </c>
      <c r="BO12" s="440" t="s">
        <v>2026</v>
      </c>
      <c r="BP12" s="440" t="s">
        <v>2027</v>
      </c>
    </row>
    <row r="13" spans="1:77">
      <c r="A13" s="440" t="s">
        <v>336</v>
      </c>
      <c r="C13" s="440" t="s">
        <v>1748</v>
      </c>
      <c r="G13" s="440" t="s">
        <v>354</v>
      </c>
      <c r="K13" s="440" t="s">
        <v>1851</v>
      </c>
      <c r="N13" s="440" t="s">
        <v>337</v>
      </c>
      <c r="T13" s="440" t="s">
        <v>338</v>
      </c>
      <c r="AA13" s="440" t="s">
        <v>339</v>
      </c>
      <c r="AN13" s="440" t="s">
        <v>340</v>
      </c>
      <c r="BA13" s="440" t="s">
        <v>345</v>
      </c>
      <c r="BN13" s="440" t="s">
        <v>359</v>
      </c>
    </row>
    <row r="14" spans="1:77">
      <c r="A14" s="440" t="s">
        <v>487</v>
      </c>
      <c r="C14" s="440" t="s">
        <v>2028</v>
      </c>
      <c r="G14" s="440" t="s">
        <v>372</v>
      </c>
      <c r="K14" s="440" t="s">
        <v>1852</v>
      </c>
      <c r="N14" s="440" t="s">
        <v>342</v>
      </c>
      <c r="T14" s="440" t="s">
        <v>343</v>
      </c>
      <c r="AA14" s="440" t="s">
        <v>1597</v>
      </c>
      <c r="AN14" s="440" t="s">
        <v>344</v>
      </c>
      <c r="BA14" s="440" t="s">
        <v>2029</v>
      </c>
      <c r="BN14" s="440" t="s">
        <v>364</v>
      </c>
    </row>
    <row r="15" spans="1:77">
      <c r="A15" s="440" t="s">
        <v>347</v>
      </c>
      <c r="C15" s="440" t="s">
        <v>2030</v>
      </c>
      <c r="G15" s="440" t="s">
        <v>379</v>
      </c>
      <c r="N15" s="440" t="s">
        <v>1601</v>
      </c>
      <c r="T15" s="440" t="s">
        <v>349</v>
      </c>
      <c r="AA15" s="440" t="s">
        <v>350</v>
      </c>
      <c r="AN15" s="440" t="s">
        <v>351</v>
      </c>
      <c r="BA15" s="440" t="s">
        <v>358</v>
      </c>
      <c r="BN15" s="440" t="s">
        <v>370</v>
      </c>
    </row>
    <row r="16" spans="1:77">
      <c r="A16" s="440" t="s">
        <v>353</v>
      </c>
      <c r="G16" s="440" t="s">
        <v>387</v>
      </c>
      <c r="N16" s="440" t="s">
        <v>355</v>
      </c>
      <c r="T16" s="440" t="s">
        <v>361</v>
      </c>
      <c r="AA16" s="440" t="s">
        <v>356</v>
      </c>
      <c r="AN16" s="440" t="s">
        <v>357</v>
      </c>
      <c r="BA16" s="440" t="s">
        <v>363</v>
      </c>
      <c r="BN16" s="440" t="s">
        <v>1758</v>
      </c>
    </row>
    <row r="17" spans="1:66">
      <c r="A17" s="440" t="s">
        <v>489</v>
      </c>
      <c r="G17" s="440" t="s">
        <v>393</v>
      </c>
      <c r="N17" s="440" t="s">
        <v>360</v>
      </c>
      <c r="T17" s="440" t="s">
        <v>366</v>
      </c>
      <c r="AA17" s="440" t="s">
        <v>1598</v>
      </c>
      <c r="AN17" s="440" t="s">
        <v>362</v>
      </c>
      <c r="BA17" s="440" t="s">
        <v>369</v>
      </c>
      <c r="BN17" s="440" t="s">
        <v>385</v>
      </c>
    </row>
    <row r="18" spans="1:66">
      <c r="A18" s="440" t="s">
        <v>365</v>
      </c>
      <c r="G18" s="440" t="s">
        <v>400</v>
      </c>
      <c r="N18" s="440" t="s">
        <v>2031</v>
      </c>
      <c r="T18" s="440" t="s">
        <v>374</v>
      </c>
      <c r="AA18" s="440" t="s">
        <v>367</v>
      </c>
      <c r="AN18" s="440" t="s">
        <v>368</v>
      </c>
      <c r="BA18" s="440" t="s">
        <v>377</v>
      </c>
      <c r="BN18" s="440" t="s">
        <v>490</v>
      </c>
    </row>
    <row r="19" spans="1:66">
      <c r="A19" s="440" t="s">
        <v>371</v>
      </c>
      <c r="G19" s="440" t="s">
        <v>406</v>
      </c>
      <c r="N19" s="440" t="s">
        <v>373</v>
      </c>
      <c r="T19" s="440" t="s">
        <v>381</v>
      </c>
      <c r="AA19" s="440" t="s">
        <v>375</v>
      </c>
      <c r="AN19" s="440" t="s">
        <v>376</v>
      </c>
      <c r="BA19" s="440" t="s">
        <v>384</v>
      </c>
      <c r="BN19" s="440" t="s">
        <v>491</v>
      </c>
    </row>
    <row r="20" spans="1:66">
      <c r="A20" s="440" t="s">
        <v>378</v>
      </c>
      <c r="G20" s="440" t="s">
        <v>411</v>
      </c>
      <c r="N20" s="440" t="s">
        <v>380</v>
      </c>
      <c r="T20" s="440" t="s">
        <v>389</v>
      </c>
      <c r="AA20" s="440" t="s">
        <v>382</v>
      </c>
      <c r="AN20" s="440" t="s">
        <v>383</v>
      </c>
      <c r="BA20" s="440" t="s">
        <v>392</v>
      </c>
      <c r="BN20" s="440" t="s">
        <v>492</v>
      </c>
    </row>
    <row r="21" spans="1:66">
      <c r="A21" s="440" t="s">
        <v>386</v>
      </c>
      <c r="G21" s="440" t="s">
        <v>419</v>
      </c>
      <c r="N21" s="440" t="s">
        <v>388</v>
      </c>
      <c r="T21" s="440" t="s">
        <v>395</v>
      </c>
      <c r="AA21" s="440" t="s">
        <v>390</v>
      </c>
      <c r="AN21" s="440" t="s">
        <v>391</v>
      </c>
      <c r="BA21" s="440" t="s">
        <v>398</v>
      </c>
      <c r="BN21" s="440" t="s">
        <v>493</v>
      </c>
    </row>
    <row r="22" spans="1:66">
      <c r="A22" s="440" t="s">
        <v>2032</v>
      </c>
      <c r="G22" s="440" t="s">
        <v>1349</v>
      </c>
      <c r="N22" s="440" t="s">
        <v>394</v>
      </c>
      <c r="AA22" s="440" t="s">
        <v>396</v>
      </c>
      <c r="AN22" s="440" t="s">
        <v>397</v>
      </c>
      <c r="BA22" s="440" t="s">
        <v>404</v>
      </c>
      <c r="BN22" s="440" t="s">
        <v>494</v>
      </c>
    </row>
    <row r="23" spans="1:66">
      <c r="A23" s="440" t="s">
        <v>399</v>
      </c>
      <c r="G23" s="440" t="s">
        <v>1853</v>
      </c>
      <c r="N23" s="440" t="s">
        <v>401</v>
      </c>
      <c r="AA23" s="440" t="s">
        <v>402</v>
      </c>
      <c r="AN23" s="440" t="s">
        <v>403</v>
      </c>
      <c r="BA23" s="440" t="s">
        <v>1608</v>
      </c>
      <c r="BN23" s="440" t="s">
        <v>2033</v>
      </c>
    </row>
    <row r="24" spans="1:66">
      <c r="A24" s="440" t="s">
        <v>405</v>
      </c>
      <c r="N24" s="440" t="s">
        <v>407</v>
      </c>
      <c r="AA24" s="440" t="s">
        <v>408</v>
      </c>
      <c r="AN24" s="440" t="s">
        <v>409</v>
      </c>
      <c r="BA24" s="440" t="s">
        <v>413</v>
      </c>
      <c r="BN24" s="440" t="s">
        <v>1854</v>
      </c>
    </row>
    <row r="25" spans="1:66">
      <c r="A25" s="440" t="s">
        <v>410</v>
      </c>
      <c r="N25" s="440" t="s">
        <v>412</v>
      </c>
      <c r="AA25" s="440" t="s">
        <v>2034</v>
      </c>
      <c r="AN25" s="440" t="s">
        <v>1755</v>
      </c>
      <c r="BA25" s="440" t="s">
        <v>417</v>
      </c>
      <c r="BN25" s="440" t="s">
        <v>1855</v>
      </c>
    </row>
    <row r="26" spans="1:66">
      <c r="A26" s="440" t="s">
        <v>414</v>
      </c>
      <c r="N26" s="440" t="s">
        <v>415</v>
      </c>
      <c r="AA26" s="440" t="s">
        <v>416</v>
      </c>
      <c r="AN26" s="440" t="s">
        <v>2035</v>
      </c>
      <c r="BA26" s="440" t="s">
        <v>422</v>
      </c>
      <c r="BN26" s="440" t="s">
        <v>2036</v>
      </c>
    </row>
    <row r="27" spans="1:66">
      <c r="A27" s="440" t="s">
        <v>418</v>
      </c>
      <c r="N27" s="440" t="s">
        <v>420</v>
      </c>
      <c r="AA27" s="440" t="s">
        <v>421</v>
      </c>
      <c r="BA27" s="440" t="s">
        <v>425</v>
      </c>
      <c r="BN27" s="440" t="s">
        <v>1759</v>
      </c>
    </row>
    <row r="28" spans="1:66">
      <c r="A28" s="440" t="s">
        <v>423</v>
      </c>
      <c r="N28" s="440" t="s">
        <v>2037</v>
      </c>
      <c r="AA28" s="440" t="s">
        <v>424</v>
      </c>
      <c r="BA28" s="440" t="s">
        <v>428</v>
      </c>
      <c r="BN28" s="440" t="s">
        <v>1760</v>
      </c>
    </row>
    <row r="29" spans="1:66">
      <c r="A29" s="440" t="s">
        <v>426</v>
      </c>
      <c r="N29" s="440" t="s">
        <v>427</v>
      </c>
      <c r="AA29" s="440" t="s">
        <v>2038</v>
      </c>
      <c r="BA29" s="440" t="s">
        <v>1635</v>
      </c>
      <c r="BN29" s="440" t="s">
        <v>2039</v>
      </c>
    </row>
    <row r="30" spans="1:66">
      <c r="A30" s="440" t="s">
        <v>429</v>
      </c>
      <c r="N30" s="440" t="s">
        <v>430</v>
      </c>
      <c r="AA30" s="440" t="s">
        <v>431</v>
      </c>
      <c r="BA30" s="440" t="s">
        <v>436</v>
      </c>
      <c r="BN30" s="440" t="s">
        <v>2040</v>
      </c>
    </row>
    <row r="31" spans="1:66">
      <c r="A31" s="440" t="s">
        <v>432</v>
      </c>
      <c r="N31" s="440" t="s">
        <v>433</v>
      </c>
      <c r="AA31" s="440" t="s">
        <v>434</v>
      </c>
      <c r="BA31" s="440" t="s">
        <v>438</v>
      </c>
      <c r="BN31" s="440" t="s">
        <v>2041</v>
      </c>
    </row>
    <row r="32" spans="1:66">
      <c r="A32" s="440" t="s">
        <v>435</v>
      </c>
      <c r="N32" s="440" t="s">
        <v>1856</v>
      </c>
      <c r="AA32" s="440" t="s">
        <v>495</v>
      </c>
      <c r="BA32" s="440" t="s">
        <v>440</v>
      </c>
      <c r="BN32" s="440" t="s">
        <v>2042</v>
      </c>
    </row>
    <row r="33" spans="1:66">
      <c r="A33" s="440" t="s">
        <v>437</v>
      </c>
      <c r="N33" s="440" t="s">
        <v>1752</v>
      </c>
      <c r="AA33" s="440" t="s">
        <v>1754</v>
      </c>
      <c r="BA33" s="440" t="s">
        <v>496</v>
      </c>
      <c r="BN33" s="440" t="s">
        <v>2043</v>
      </c>
    </row>
    <row r="34" spans="1:66">
      <c r="A34" s="440" t="s">
        <v>439</v>
      </c>
      <c r="N34" s="440" t="s">
        <v>1753</v>
      </c>
      <c r="BA34" s="440" t="s">
        <v>1857</v>
      </c>
    </row>
    <row r="35" spans="1:66">
      <c r="A35" s="440" t="s">
        <v>441</v>
      </c>
      <c r="N35" s="440" t="s">
        <v>2044</v>
      </c>
      <c r="BA35" s="440" t="s">
        <v>486</v>
      </c>
    </row>
    <row r="36" spans="1:66">
      <c r="A36" s="440" t="s">
        <v>442</v>
      </c>
      <c r="BA36" s="440" t="s">
        <v>1859</v>
      </c>
    </row>
    <row r="37" spans="1:66">
      <c r="A37" s="440" t="s">
        <v>443</v>
      </c>
      <c r="BA37" s="440" t="s">
        <v>1860</v>
      </c>
    </row>
    <row r="38" spans="1:66">
      <c r="A38" s="440" t="s">
        <v>497</v>
      </c>
    </row>
    <row r="39" spans="1:66">
      <c r="A39" s="440" t="s">
        <v>498</v>
      </c>
    </row>
    <row r="40" spans="1:66">
      <c r="A40" s="440" t="s">
        <v>499</v>
      </c>
    </row>
    <row r="41" spans="1:66">
      <c r="A41" s="440" t="s">
        <v>1749</v>
      </c>
    </row>
    <row r="42" spans="1:66">
      <c r="A42" s="440" t="s">
        <v>1862</v>
      </c>
    </row>
    <row r="43" spans="1:66">
      <c r="A43" s="440" t="s">
        <v>1864</v>
      </c>
    </row>
    <row r="44" spans="1:66">
      <c r="A44" s="440" t="s">
        <v>1866</v>
      </c>
    </row>
    <row r="45" spans="1:66">
      <c r="A45" s="440" t="s">
        <v>2045</v>
      </c>
    </row>
    <row r="46" spans="1:66">
      <c r="A46" s="440" t="s">
        <v>2046</v>
      </c>
    </row>
    <row r="47" spans="1:66">
      <c r="A47" s="440" t="s">
        <v>2047</v>
      </c>
    </row>
    <row r="48" spans="1:66">
      <c r="A48" s="440" t="s">
        <v>2048</v>
      </c>
    </row>
    <row r="49" spans="1:1">
      <c r="A49" s="440" t="s">
        <v>2049</v>
      </c>
    </row>
    <row r="73" s="440" customFormat="1"/>
    <row r="74" s="440" customFormat="1"/>
    <row r="75" s="440" customFormat="1"/>
    <row r="76" s="440" customFormat="1"/>
    <row r="77" s="440" customFormat="1"/>
    <row r="78" s="440" customFormat="1"/>
    <row r="87" spans="32:32">
      <c r="AF87" s="440" t="s">
        <v>444</v>
      </c>
    </row>
    <row r="88" spans="32:32">
      <c r="AF88" s="440" t="s">
        <v>444</v>
      </c>
    </row>
    <row r="121" spans="47:47">
      <c r="AU121" s="440" t="s">
        <v>444</v>
      </c>
    </row>
    <row r="122" spans="47:47">
      <c r="AU122" s="440" t="s">
        <v>444</v>
      </c>
    </row>
    <row r="123" spans="47:47">
      <c r="AU123" s="440" t="s">
        <v>444</v>
      </c>
    </row>
    <row r="124" spans="47:47">
      <c r="AU124" s="440" t="s">
        <v>444</v>
      </c>
    </row>
    <row r="125" spans="47:47">
      <c r="AU125" s="440" t="s">
        <v>444</v>
      </c>
    </row>
    <row r="126" spans="47:47">
      <c r="AU126" s="440" t="s">
        <v>444</v>
      </c>
    </row>
    <row r="127" spans="47:47">
      <c r="AU127" s="440" t="s">
        <v>444</v>
      </c>
    </row>
    <row r="128" spans="47:47">
      <c r="AU128" s="440" t="s">
        <v>444</v>
      </c>
    </row>
    <row r="129" spans="47:47">
      <c r="AU129" s="440" t="s">
        <v>444</v>
      </c>
    </row>
    <row r="130" spans="47:47">
      <c r="AU130" s="440" t="s">
        <v>444</v>
      </c>
    </row>
    <row r="131" spans="47:47">
      <c r="AU131" s="440" t="s">
        <v>444</v>
      </c>
    </row>
    <row r="132" spans="47:47">
      <c r="AU132" s="440" t="s">
        <v>444</v>
      </c>
    </row>
    <row r="347" spans="38:38">
      <c r="AL347" s="440" t="s">
        <v>444</v>
      </c>
    </row>
    <row r="348" spans="38:38">
      <c r="AL348" s="440" t="s">
        <v>444</v>
      </c>
    </row>
    <row r="349" spans="38:38">
      <c r="AL349" s="440" t="s">
        <v>444</v>
      </c>
    </row>
    <row r="350" spans="38:38">
      <c r="AL350" s="440" t="s">
        <v>444</v>
      </c>
    </row>
    <row r="351" spans="38:38">
      <c r="AL351" s="440" t="s">
        <v>444</v>
      </c>
    </row>
    <row r="352" spans="38:38">
      <c r="AL352" s="440" t="s">
        <v>444</v>
      </c>
    </row>
    <row r="353" spans="38:38">
      <c r="AL353" s="440" t="s">
        <v>444</v>
      </c>
    </row>
    <row r="354" spans="38:38">
      <c r="AL354" s="440" t="s">
        <v>444</v>
      </c>
    </row>
  </sheetData>
  <sheetProtection algorithmName="SHA-512" hashValue="w5BbpdKNBkY5f6kcasyBI1mGre1iL9oPbfnvuvyWajFEg0KRLAE3pnrv1mhL12hIEgsNJG6D4hQ61XKR+mtGfw==" saltValue="cCvhcmZiSdwzvz9kLmLHCg==" spinCount="100000" sheet="1" selectLockedCells="1" selectUnlockedCells="1"/>
  <mergeCells count="6">
    <mergeCell ref="BN4:BY4"/>
    <mergeCell ref="A4:L4"/>
    <mergeCell ref="N4:Y4"/>
    <mergeCell ref="AA4:AL4"/>
    <mergeCell ref="AN4:AY4"/>
    <mergeCell ref="BA4:BL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639A-B97F-4222-A86E-9C4A6CF4C495}">
  <sheetPr>
    <tabColor rgb="FF92D050"/>
    <pageSetUpPr fitToPage="1"/>
  </sheetPr>
  <dimension ref="A1:AN109"/>
  <sheetViews>
    <sheetView zoomScale="70" zoomScaleNormal="70" zoomScaleSheetLayoutView="70" workbookViewId="0">
      <pane xSplit="2" ySplit="4" topLeftCell="C5" activePane="bottomRight" state="frozen"/>
      <selection activeCell="E38" sqref="E38"/>
      <selection pane="topRight" activeCell="E38" sqref="E38"/>
      <selection pane="bottomLeft" activeCell="E38" sqref="E38"/>
      <selection pane="bottomRight" activeCell="AJ1" sqref="AJ1:AL1"/>
    </sheetView>
  </sheetViews>
  <sheetFormatPr defaultColWidth="9" defaultRowHeight="13"/>
  <cols>
    <col min="2" max="2" width="28.6328125" customWidth="1"/>
    <col min="3" max="3" width="6" customWidth="1"/>
    <col min="4" max="4" width="3.6328125" customWidth="1"/>
    <col min="5" max="5" width="13.453125" style="136" customWidth="1"/>
    <col min="6" max="6" width="5.90625" customWidth="1"/>
    <col min="7" max="7" width="4.6328125" customWidth="1"/>
    <col min="8" max="8" width="13.453125" style="136" customWidth="1"/>
    <col min="9" max="9" width="5.453125" customWidth="1"/>
    <col min="10" max="10" width="4.7265625" customWidth="1"/>
    <col min="11" max="11" width="13.453125" style="136" customWidth="1"/>
    <col min="12" max="12" width="4.6328125" customWidth="1"/>
    <col min="13" max="13" width="4.453125" customWidth="1"/>
    <col min="14" max="14" width="13.453125" style="136" customWidth="1"/>
    <col min="15" max="16" width="5.7265625" customWidth="1"/>
    <col min="17" max="17" width="13.453125" style="136" customWidth="1"/>
    <col min="18" max="19" width="5.26953125" customWidth="1"/>
    <col min="20" max="20" width="13.453125" style="136" customWidth="1"/>
    <col min="21" max="22" width="5.36328125" customWidth="1"/>
    <col min="23" max="23" width="13.453125" style="136" customWidth="1"/>
    <col min="24" max="25" width="4.90625" customWidth="1"/>
    <col min="26" max="26" width="13.453125" style="136" customWidth="1"/>
    <col min="27" max="28" width="5.6328125" customWidth="1"/>
    <col min="29" max="29" width="13.453125" style="136" customWidth="1"/>
    <col min="30" max="31" width="5.36328125" customWidth="1"/>
    <col min="32" max="32" width="13.453125" style="136" customWidth="1"/>
    <col min="33" max="34" width="5.36328125" customWidth="1"/>
    <col min="35" max="35" width="13.453125" style="136" customWidth="1"/>
    <col min="36" max="37" width="5.08984375" customWidth="1"/>
    <col min="38" max="38" width="13.453125" style="136" customWidth="1"/>
  </cols>
  <sheetData>
    <row r="1" spans="1:40" ht="84" customHeight="1" thickBot="1">
      <c r="B1" s="141" t="str">
        <f>IF(C1='⑤算出内訳表(1)【自動】'!K31,"○","不一致の為確認必要")</f>
        <v>○</v>
      </c>
      <c r="C1" s="684">
        <f>SUM(E5:E104,H5:H104,K5:K104,N5:N104,Q5:Q104,T5:T104,W5:W104,Z5:Z104,AC5:AC104,AF5:AF104,AI5:AI104,AL5:AL104)</f>
        <v>0</v>
      </c>
      <c r="D1" s="684"/>
      <c r="E1" s="684"/>
      <c r="F1" s="684"/>
      <c r="G1" s="685" t="str">
        <f>_xlfn.IFS(①基本情報【名簿入力前に必須入力】!$S$11=1,"このシートは自動入力されますので編集不要です",①基本情報【名簿入力前に必須入力】!$S$11=2,"このシートは使用不可です。④-2【変動】金額確認用シートに入力をお願いします。",①基本情報【名簿入力前に必須入力】!$S$11=0,"①基本情報シートが未入力です。先に入力してください")</f>
        <v>①基本情報シートが未入力です。先に入力してください</v>
      </c>
      <c r="H1" s="686"/>
      <c r="I1" s="686"/>
      <c r="J1" s="686"/>
      <c r="K1" s="686"/>
      <c r="L1" s="686"/>
      <c r="M1" s="686"/>
      <c r="N1" s="686"/>
      <c r="O1" s="686"/>
      <c r="P1" s="686"/>
      <c r="Q1" s="686"/>
      <c r="R1" s="686"/>
      <c r="S1" s="686"/>
      <c r="T1" s="687"/>
      <c r="AJ1" s="688" t="e">
        <f>①基本情報【名簿入力前に必須入力】!P5</f>
        <v>#N/A</v>
      </c>
      <c r="AK1" s="688"/>
      <c r="AL1" s="688"/>
    </row>
    <row r="2" spans="1:40" ht="45" customHeight="1" thickBot="1">
      <c r="B2" s="211">
        <f>③職員名簿【中間実績】!L6</f>
        <v>0</v>
      </c>
      <c r="C2" s="689" t="s">
        <v>460</v>
      </c>
      <c r="D2" s="690"/>
      <c r="E2" s="690"/>
      <c r="F2" s="690" t="s">
        <v>461</v>
      </c>
      <c r="G2" s="691"/>
      <c r="H2" s="691"/>
      <c r="I2" s="691" t="s">
        <v>462</v>
      </c>
      <c r="J2" s="691"/>
      <c r="K2" s="691"/>
      <c r="L2" s="691" t="s">
        <v>463</v>
      </c>
      <c r="M2" s="691"/>
      <c r="N2" s="691"/>
      <c r="O2" s="691" t="s">
        <v>464</v>
      </c>
      <c r="P2" s="691"/>
      <c r="Q2" s="691"/>
      <c r="R2" s="691" t="s">
        <v>465</v>
      </c>
      <c r="S2" s="691"/>
      <c r="T2" s="691"/>
      <c r="U2" s="690" t="s">
        <v>466</v>
      </c>
      <c r="V2" s="690"/>
      <c r="W2" s="690"/>
      <c r="X2" s="690" t="s">
        <v>467</v>
      </c>
      <c r="Y2" s="690"/>
      <c r="Z2" s="690"/>
      <c r="AA2" s="690" t="s">
        <v>468</v>
      </c>
      <c r="AB2" s="690"/>
      <c r="AC2" s="690"/>
      <c r="AD2" s="690" t="s">
        <v>469</v>
      </c>
      <c r="AE2" s="690"/>
      <c r="AF2" s="690"/>
      <c r="AG2" s="690" t="s">
        <v>470</v>
      </c>
      <c r="AH2" s="690"/>
      <c r="AI2" s="690"/>
      <c r="AJ2" s="690" t="s">
        <v>471</v>
      </c>
      <c r="AK2" s="690"/>
      <c r="AL2" s="690"/>
    </row>
    <row r="3" spans="1:40" ht="27.75" customHeight="1">
      <c r="B3" s="692" t="s">
        <v>472</v>
      </c>
      <c r="C3" s="694" t="s">
        <v>473</v>
      </c>
      <c r="D3" s="695"/>
      <c r="E3" s="143" t="str">
        <f>IF(COUNTIF(C5:C104,"○")=COUNT(E5:E104),"入力済み","エラー")</f>
        <v>入力済み</v>
      </c>
      <c r="F3" s="698" t="s">
        <v>473</v>
      </c>
      <c r="G3" s="695"/>
      <c r="H3" s="143" t="str">
        <f>IF(COUNTIF(F5:F104,"○")=COUNT(H5:H104),"入力済み","エラー")</f>
        <v>入力済み</v>
      </c>
      <c r="I3" s="698" t="s">
        <v>473</v>
      </c>
      <c r="J3" s="695"/>
      <c r="K3" s="143" t="str">
        <f>IF(COUNTIF(I5:I104,"○")=COUNT(K5:K104),"入力済み","エラー")</f>
        <v>入力済み</v>
      </c>
      <c r="L3" s="698" t="s">
        <v>473</v>
      </c>
      <c r="M3" s="695"/>
      <c r="N3" s="143" t="str">
        <f>IF(COUNTIF(L5:L104,"○")=COUNT(N5:N104),"入力済み","エラー")</f>
        <v>入力済み</v>
      </c>
      <c r="O3" s="698" t="s">
        <v>473</v>
      </c>
      <c r="P3" s="695"/>
      <c r="Q3" s="143" t="str">
        <f>IF(COUNTIF(O5:O104,"○")=COUNT(Q5:Q104),"入力済み","エラー")</f>
        <v>入力済み</v>
      </c>
      <c r="R3" s="698" t="s">
        <v>473</v>
      </c>
      <c r="S3" s="695"/>
      <c r="T3" s="143" t="str">
        <f>IF(COUNTIF(R5:R104,"○")=COUNT(T5:T104),"入力済み","エラー")</f>
        <v>入力済み</v>
      </c>
      <c r="U3" s="698" t="s">
        <v>473</v>
      </c>
      <c r="V3" s="695"/>
      <c r="W3" s="143" t="str">
        <f>IF(COUNTIF(U5:U104,"○")=COUNT(W5:W104),"入力済み","エラー")</f>
        <v>入力済み</v>
      </c>
      <c r="X3" s="698" t="s">
        <v>473</v>
      </c>
      <c r="Y3" s="695"/>
      <c r="Z3" s="143" t="str">
        <f>IF(COUNTIF(X5:X104,"○")=COUNT(Z5:Z104),"入力済み","エラー")</f>
        <v>入力済み</v>
      </c>
      <c r="AA3" s="698" t="s">
        <v>473</v>
      </c>
      <c r="AB3" s="695"/>
      <c r="AC3" s="143" t="str">
        <f>IF(COUNTIF(AA5:AA104,"○")=COUNT(AC5:AC104),"入力済み","エラー")</f>
        <v>入力済み</v>
      </c>
      <c r="AD3" s="698" t="s">
        <v>473</v>
      </c>
      <c r="AE3" s="695"/>
      <c r="AF3" s="143" t="str">
        <f>IF(COUNTIF(AD5:AD104,"○")=COUNT(AF5:AF104),"入力済み","エラー")</f>
        <v>入力済み</v>
      </c>
      <c r="AG3" s="698" t="s">
        <v>473</v>
      </c>
      <c r="AH3" s="695"/>
      <c r="AI3" s="143" t="str">
        <f>IF(COUNTIF(AG5:AG104,"○")=COUNT(AI5:AI104),"入力済み","エラー")</f>
        <v>入力済み</v>
      </c>
      <c r="AJ3" s="698" t="s">
        <v>473</v>
      </c>
      <c r="AK3" s="695"/>
      <c r="AL3" s="272" t="str">
        <f>IF(COUNTIF(AJ5:AJ104,"○")=COUNT(AL5:AL104),"入力済み","エラー")</f>
        <v>入力済み</v>
      </c>
    </row>
    <row r="4" spans="1:40" ht="27.75" customHeight="1">
      <c r="B4" s="693"/>
      <c r="C4" s="696"/>
      <c r="D4" s="697"/>
      <c r="E4" s="142" t="s">
        <v>1482</v>
      </c>
      <c r="F4" s="699"/>
      <c r="G4" s="697"/>
      <c r="H4" s="142" t="s">
        <v>1482</v>
      </c>
      <c r="I4" s="699"/>
      <c r="J4" s="697"/>
      <c r="K4" s="142" t="s">
        <v>1482</v>
      </c>
      <c r="L4" s="699"/>
      <c r="M4" s="697"/>
      <c r="N4" s="142" t="s">
        <v>1482</v>
      </c>
      <c r="O4" s="699"/>
      <c r="P4" s="697"/>
      <c r="Q4" s="142" t="s">
        <v>1482</v>
      </c>
      <c r="R4" s="699"/>
      <c r="S4" s="697"/>
      <c r="T4" s="142" t="s">
        <v>1482</v>
      </c>
      <c r="U4" s="699"/>
      <c r="V4" s="697"/>
      <c r="W4" s="142" t="s">
        <v>1482</v>
      </c>
      <c r="X4" s="699"/>
      <c r="Y4" s="697"/>
      <c r="Z4" s="142" t="s">
        <v>1482</v>
      </c>
      <c r="AA4" s="699"/>
      <c r="AB4" s="697"/>
      <c r="AC4" s="142" t="s">
        <v>1482</v>
      </c>
      <c r="AD4" s="699"/>
      <c r="AE4" s="697"/>
      <c r="AF4" s="142" t="s">
        <v>1482</v>
      </c>
      <c r="AG4" s="699"/>
      <c r="AH4" s="697"/>
      <c r="AI4" s="142" t="s">
        <v>1482</v>
      </c>
      <c r="AJ4" s="699"/>
      <c r="AK4" s="697"/>
      <c r="AL4" s="142" t="s">
        <v>1482</v>
      </c>
      <c r="AN4" s="137"/>
    </row>
    <row r="5" spans="1:40" ht="30" customHeight="1">
      <c r="A5">
        <v>1</v>
      </c>
      <c r="B5" s="144" t="str">
        <f>③職員名簿【中間実績】!BN14</f>
        <v/>
      </c>
      <c r="C5" s="145" t="str">
        <f>③職員名簿【中間実績】!BO14</f>
        <v/>
      </c>
      <c r="D5" s="146" t="str">
        <f>③職員名簿【中間実績】!AY14</f>
        <v/>
      </c>
      <c r="E5" s="147" t="str">
        <f>IF(C5="○",①基本情報【名簿入力前に必須入力】!$E$15,"")</f>
        <v/>
      </c>
      <c r="F5" s="148" t="str">
        <f>③職員名簿【中間実績】!BP14</f>
        <v/>
      </c>
      <c r="G5" s="146" t="str">
        <f>③職員名簿【中間実績】!AZ14</f>
        <v/>
      </c>
      <c r="H5" s="147" t="str">
        <f>IF(F5="○",①基本情報【名簿入力前に必須入力】!$E$15,"")</f>
        <v/>
      </c>
      <c r="I5" s="148" t="str">
        <f>③職員名簿【中間実績】!BQ14</f>
        <v/>
      </c>
      <c r="J5" s="146" t="str">
        <f>③職員名簿【中間実績】!BA14</f>
        <v/>
      </c>
      <c r="K5" s="147" t="str">
        <f>IF(I5="○",①基本情報【名簿入力前に必須入力】!$E$15,"")</f>
        <v/>
      </c>
      <c r="L5" s="148" t="str">
        <f>③職員名簿【中間実績】!BR14</f>
        <v/>
      </c>
      <c r="M5" s="146" t="str">
        <f>③職員名簿【中間実績】!BB14</f>
        <v/>
      </c>
      <c r="N5" s="147" t="str">
        <f>IF(L5="○",①基本情報【名簿入力前に必須入力】!$E$15,"")</f>
        <v/>
      </c>
      <c r="O5" s="148" t="str">
        <f>③職員名簿【中間実績】!BS14</f>
        <v/>
      </c>
      <c r="P5" s="146" t="str">
        <f>③職員名簿【中間実績】!BC14</f>
        <v/>
      </c>
      <c r="Q5" s="147" t="str">
        <f>IF(O5="○",①基本情報【名簿入力前に必須入力】!$E$15,"")</f>
        <v/>
      </c>
      <c r="R5" s="148" t="str">
        <f>③職員名簿【中間実績】!BT14</f>
        <v/>
      </c>
      <c r="S5" s="146" t="str">
        <f>③職員名簿【中間実績】!BD14</f>
        <v/>
      </c>
      <c r="T5" s="147" t="str">
        <f>IF(R5="○",①基本情報【名簿入力前に必須入力】!$E$15,"")</f>
        <v/>
      </c>
      <c r="U5" s="148" t="str">
        <f>③職員名簿【中間実績】!BU14</f>
        <v/>
      </c>
      <c r="V5" s="146" t="str">
        <f>③職員名簿【中間実績】!BE14</f>
        <v/>
      </c>
      <c r="W5" s="147" t="str">
        <f>IF(U5="○",①基本情報【名簿入力前に必須入力】!$E$15,"")</f>
        <v/>
      </c>
      <c r="X5" s="148" t="str">
        <f>③職員名簿【中間実績】!BV14</f>
        <v/>
      </c>
      <c r="Y5" s="146" t="str">
        <f>③職員名簿【中間実績】!BF14</f>
        <v/>
      </c>
      <c r="Z5" s="147" t="str">
        <f>IF(X5="○",①基本情報【名簿入力前に必須入力】!$E$15,"")</f>
        <v/>
      </c>
      <c r="AA5" s="148" t="str">
        <f>③職員名簿【中間実績】!BW14</f>
        <v/>
      </c>
      <c r="AB5" s="146" t="str">
        <f>③職員名簿【中間実績】!BG14</f>
        <v/>
      </c>
      <c r="AC5" s="147" t="str">
        <f>IF(AA5="○",①基本情報【名簿入力前に必須入力】!$E$15,"")</f>
        <v/>
      </c>
      <c r="AD5" s="148" t="str">
        <f>③職員名簿【中間実績】!BX14</f>
        <v/>
      </c>
      <c r="AE5" s="146" t="str">
        <f>③職員名簿【中間実績】!BH14</f>
        <v/>
      </c>
      <c r="AF5" s="147" t="str">
        <f>IF(AD5="○",①基本情報【名簿入力前に必須入力】!$E$15,"")</f>
        <v/>
      </c>
      <c r="AG5" s="148" t="str">
        <f>③職員名簿【中間実績】!BY14</f>
        <v/>
      </c>
      <c r="AH5" s="146" t="str">
        <f>③職員名簿【中間実績】!BI14</f>
        <v/>
      </c>
      <c r="AI5" s="147" t="str">
        <f>IF(AG5="○",①基本情報【名簿入力前に必須入力】!$E$15,"")</f>
        <v/>
      </c>
      <c r="AJ5" s="148" t="str">
        <f>③職員名簿【中間実績】!BZ14</f>
        <v/>
      </c>
      <c r="AK5" s="146" t="str">
        <f>③職員名簿【中間実績】!BJ14</f>
        <v/>
      </c>
      <c r="AL5" s="147" t="str">
        <f>IF(AJ5="○",①基本情報【名簿入力前に必須入力】!$E$15,"")</f>
        <v/>
      </c>
    </row>
    <row r="6" spans="1:40" ht="30" customHeight="1">
      <c r="A6">
        <v>2</v>
      </c>
      <c r="B6" s="144" t="str">
        <f>③職員名簿【中間実績】!BN15</f>
        <v/>
      </c>
      <c r="C6" s="397" t="str">
        <f>③職員名簿【中間実績】!BO15</f>
        <v/>
      </c>
      <c r="D6" s="398" t="str">
        <f>③職員名簿【中間実績】!AY15</f>
        <v/>
      </c>
      <c r="E6" s="159" t="str">
        <f>IF(C6="○",①基本情報【名簿入力前に必須入力】!$E$15,"")</f>
        <v/>
      </c>
      <c r="F6" s="399" t="str">
        <f>③職員名簿【中間実績】!BP15</f>
        <v/>
      </c>
      <c r="G6" s="398" t="str">
        <f>③職員名簿【中間実績】!AZ15</f>
        <v/>
      </c>
      <c r="H6" s="159" t="str">
        <f>IF(F6="○",①基本情報【名簿入力前に必須入力】!$E$15,"")</f>
        <v/>
      </c>
      <c r="I6" s="399" t="str">
        <f>③職員名簿【中間実績】!BQ15</f>
        <v/>
      </c>
      <c r="J6" s="398" t="str">
        <f>③職員名簿【中間実績】!BA15</f>
        <v/>
      </c>
      <c r="K6" s="159" t="str">
        <f>IF(I6="○",①基本情報【名簿入力前に必須入力】!$E$15,"")</f>
        <v/>
      </c>
      <c r="L6" s="399" t="str">
        <f>③職員名簿【中間実績】!BR15</f>
        <v/>
      </c>
      <c r="M6" s="398" t="str">
        <f>③職員名簿【中間実績】!BB15</f>
        <v/>
      </c>
      <c r="N6" s="159" t="str">
        <f>IF(L6="○",①基本情報【名簿入力前に必須入力】!$E$15,"")</f>
        <v/>
      </c>
      <c r="O6" s="399" t="str">
        <f>③職員名簿【中間実績】!BS15</f>
        <v/>
      </c>
      <c r="P6" s="398" t="str">
        <f>③職員名簿【中間実績】!BC15</f>
        <v/>
      </c>
      <c r="Q6" s="159" t="str">
        <f>IF(O6="○",①基本情報【名簿入力前に必須入力】!$E$15,"")</f>
        <v/>
      </c>
      <c r="R6" s="399" t="str">
        <f>③職員名簿【中間実績】!BT15</f>
        <v/>
      </c>
      <c r="S6" s="398" t="str">
        <f>③職員名簿【中間実績】!BD15</f>
        <v/>
      </c>
      <c r="T6" s="159" t="str">
        <f>IF(R6="○",①基本情報【名簿入力前に必須入力】!$E$15,"")</f>
        <v/>
      </c>
      <c r="U6" s="399" t="str">
        <f>③職員名簿【中間実績】!BU15</f>
        <v/>
      </c>
      <c r="V6" s="398" t="str">
        <f>③職員名簿【中間実績】!BE15</f>
        <v/>
      </c>
      <c r="W6" s="159" t="str">
        <f>IF(U6="○",①基本情報【名簿入力前に必須入力】!$E$15,"")</f>
        <v/>
      </c>
      <c r="X6" s="399" t="str">
        <f>③職員名簿【中間実績】!BV15</f>
        <v/>
      </c>
      <c r="Y6" s="398" t="str">
        <f>③職員名簿【中間実績】!BF15</f>
        <v/>
      </c>
      <c r="Z6" s="159" t="str">
        <f>IF(X6="○",①基本情報【名簿入力前に必須入力】!$E$15,"")</f>
        <v/>
      </c>
      <c r="AA6" s="399" t="str">
        <f>③職員名簿【中間実績】!BW15</f>
        <v/>
      </c>
      <c r="AB6" s="398" t="str">
        <f>③職員名簿【中間実績】!BG15</f>
        <v/>
      </c>
      <c r="AC6" s="159" t="str">
        <f>IF(AA6="○",①基本情報【名簿入力前に必須入力】!$E$15,"")</f>
        <v/>
      </c>
      <c r="AD6" s="399" t="str">
        <f>③職員名簿【中間実績】!BX15</f>
        <v/>
      </c>
      <c r="AE6" s="398" t="str">
        <f>③職員名簿【中間実績】!BH15</f>
        <v/>
      </c>
      <c r="AF6" s="159" t="str">
        <f>IF(AD6="○",①基本情報【名簿入力前に必須入力】!$E$15,"")</f>
        <v/>
      </c>
      <c r="AG6" s="399" t="str">
        <f>③職員名簿【中間実績】!BY15</f>
        <v/>
      </c>
      <c r="AH6" s="398" t="str">
        <f>③職員名簿【中間実績】!BI15</f>
        <v/>
      </c>
      <c r="AI6" s="159" t="str">
        <f>IF(AG6="○",①基本情報【名簿入力前に必須入力】!$E$15,"")</f>
        <v/>
      </c>
      <c r="AJ6" s="399" t="str">
        <f>③職員名簿【中間実績】!BZ15</f>
        <v/>
      </c>
      <c r="AK6" s="398" t="str">
        <f>③職員名簿【中間実績】!BJ15</f>
        <v/>
      </c>
      <c r="AL6" s="159" t="str">
        <f>IF(AJ6="○",①基本情報【名簿入力前に必須入力】!$E$15,"")</f>
        <v/>
      </c>
    </row>
    <row r="7" spans="1:40" ht="30" customHeight="1">
      <c r="A7">
        <v>3</v>
      </c>
      <c r="B7" s="144" t="str">
        <f>③職員名簿【中間実績】!BN16</f>
        <v/>
      </c>
      <c r="C7" s="397" t="str">
        <f>③職員名簿【中間実績】!BO16</f>
        <v/>
      </c>
      <c r="D7" s="398" t="str">
        <f>③職員名簿【中間実績】!AY16</f>
        <v/>
      </c>
      <c r="E7" s="159" t="str">
        <f>IF(C7="○",①基本情報【名簿入力前に必須入力】!$E$15,"")</f>
        <v/>
      </c>
      <c r="F7" s="399" t="str">
        <f>③職員名簿【中間実績】!BP16</f>
        <v/>
      </c>
      <c r="G7" s="398" t="str">
        <f>③職員名簿【中間実績】!AZ16</f>
        <v/>
      </c>
      <c r="H7" s="159" t="str">
        <f>IF(F7="○",①基本情報【名簿入力前に必須入力】!$E$15,"")</f>
        <v/>
      </c>
      <c r="I7" s="399" t="str">
        <f>③職員名簿【中間実績】!BQ16</f>
        <v/>
      </c>
      <c r="J7" s="398" t="str">
        <f>③職員名簿【中間実績】!BA16</f>
        <v/>
      </c>
      <c r="K7" s="159" t="str">
        <f>IF(I7="○",①基本情報【名簿入力前に必須入力】!$E$15,"")</f>
        <v/>
      </c>
      <c r="L7" s="399" t="str">
        <f>③職員名簿【中間実績】!BR16</f>
        <v/>
      </c>
      <c r="M7" s="398" t="str">
        <f>③職員名簿【中間実績】!BB16</f>
        <v/>
      </c>
      <c r="N7" s="159" t="str">
        <f>IF(L7="○",①基本情報【名簿入力前に必須入力】!$E$15,"")</f>
        <v/>
      </c>
      <c r="O7" s="399" t="str">
        <f>③職員名簿【中間実績】!BS16</f>
        <v/>
      </c>
      <c r="P7" s="398" t="str">
        <f>③職員名簿【中間実績】!BC16</f>
        <v/>
      </c>
      <c r="Q7" s="159" t="str">
        <f>IF(O7="○",①基本情報【名簿入力前に必須入力】!$E$15,"")</f>
        <v/>
      </c>
      <c r="R7" s="399" t="str">
        <f>③職員名簿【中間実績】!BT16</f>
        <v/>
      </c>
      <c r="S7" s="398" t="str">
        <f>③職員名簿【中間実績】!BD16</f>
        <v/>
      </c>
      <c r="T7" s="159" t="str">
        <f>IF(R7="○",①基本情報【名簿入力前に必須入力】!$E$15,"")</f>
        <v/>
      </c>
      <c r="U7" s="399" t="str">
        <f>③職員名簿【中間実績】!BU16</f>
        <v/>
      </c>
      <c r="V7" s="398" t="str">
        <f>③職員名簿【中間実績】!BE16</f>
        <v/>
      </c>
      <c r="W7" s="159" t="str">
        <f>IF(U7="○",①基本情報【名簿入力前に必須入力】!$E$15,"")</f>
        <v/>
      </c>
      <c r="X7" s="399" t="str">
        <f>③職員名簿【中間実績】!BV16</f>
        <v/>
      </c>
      <c r="Y7" s="398" t="str">
        <f>③職員名簿【中間実績】!BF16</f>
        <v/>
      </c>
      <c r="Z7" s="159" t="str">
        <f>IF(X7="○",①基本情報【名簿入力前に必須入力】!$E$15,"")</f>
        <v/>
      </c>
      <c r="AA7" s="399" t="str">
        <f>③職員名簿【中間実績】!BW16</f>
        <v/>
      </c>
      <c r="AB7" s="398" t="str">
        <f>③職員名簿【中間実績】!BG16</f>
        <v/>
      </c>
      <c r="AC7" s="159" t="str">
        <f>IF(AA7="○",①基本情報【名簿入力前に必須入力】!$E$15,"")</f>
        <v/>
      </c>
      <c r="AD7" s="399" t="str">
        <f>③職員名簿【中間実績】!BX16</f>
        <v/>
      </c>
      <c r="AE7" s="398" t="str">
        <f>③職員名簿【中間実績】!BH16</f>
        <v/>
      </c>
      <c r="AF7" s="159" t="str">
        <f>IF(AD7="○",①基本情報【名簿入力前に必須入力】!$E$15,"")</f>
        <v/>
      </c>
      <c r="AG7" s="399" t="str">
        <f>③職員名簿【中間実績】!BY16</f>
        <v/>
      </c>
      <c r="AH7" s="398" t="str">
        <f>③職員名簿【中間実績】!BI16</f>
        <v/>
      </c>
      <c r="AI7" s="159" t="str">
        <f>IF(AG7="○",①基本情報【名簿入力前に必須入力】!$E$15,"")</f>
        <v/>
      </c>
      <c r="AJ7" s="399" t="str">
        <f>③職員名簿【中間実績】!BZ16</f>
        <v/>
      </c>
      <c r="AK7" s="398" t="str">
        <f>③職員名簿【中間実績】!BJ16</f>
        <v/>
      </c>
      <c r="AL7" s="159" t="str">
        <f>IF(AJ7="○",①基本情報【名簿入力前に必須入力】!$E$15,"")</f>
        <v/>
      </c>
    </row>
    <row r="8" spans="1:40" ht="30" customHeight="1">
      <c r="A8">
        <v>4</v>
      </c>
      <c r="B8" s="144" t="str">
        <f>③職員名簿【中間実績】!BN17</f>
        <v/>
      </c>
      <c r="C8" s="397" t="str">
        <f>③職員名簿【中間実績】!BO17</f>
        <v/>
      </c>
      <c r="D8" s="398" t="str">
        <f>③職員名簿【中間実績】!AY17</f>
        <v/>
      </c>
      <c r="E8" s="159" t="str">
        <f>IF(C8="○",①基本情報【名簿入力前に必須入力】!$E$15,"")</f>
        <v/>
      </c>
      <c r="F8" s="399" t="str">
        <f>③職員名簿【中間実績】!BP17</f>
        <v/>
      </c>
      <c r="G8" s="398" t="str">
        <f>③職員名簿【中間実績】!AZ17</f>
        <v/>
      </c>
      <c r="H8" s="159" t="str">
        <f>IF(F8="○",①基本情報【名簿入力前に必須入力】!$E$15,"")</f>
        <v/>
      </c>
      <c r="I8" s="399" t="str">
        <f>③職員名簿【中間実績】!BQ17</f>
        <v/>
      </c>
      <c r="J8" s="398" t="str">
        <f>③職員名簿【中間実績】!BA17</f>
        <v/>
      </c>
      <c r="K8" s="159" t="str">
        <f>IF(I8="○",①基本情報【名簿入力前に必須入力】!$E$15,"")</f>
        <v/>
      </c>
      <c r="L8" s="399" t="str">
        <f>③職員名簿【中間実績】!BR17</f>
        <v/>
      </c>
      <c r="M8" s="398" t="str">
        <f>③職員名簿【中間実績】!BB17</f>
        <v/>
      </c>
      <c r="N8" s="159" t="str">
        <f>IF(L8="○",①基本情報【名簿入力前に必須入力】!$E$15,"")</f>
        <v/>
      </c>
      <c r="O8" s="399" t="str">
        <f>③職員名簿【中間実績】!BS17</f>
        <v/>
      </c>
      <c r="P8" s="398" t="str">
        <f>③職員名簿【中間実績】!BC17</f>
        <v/>
      </c>
      <c r="Q8" s="159" t="str">
        <f>IF(O8="○",①基本情報【名簿入力前に必須入力】!$E$15,"")</f>
        <v/>
      </c>
      <c r="R8" s="399" t="str">
        <f>③職員名簿【中間実績】!BT17</f>
        <v/>
      </c>
      <c r="S8" s="398" t="str">
        <f>③職員名簿【中間実績】!BD17</f>
        <v/>
      </c>
      <c r="T8" s="159" t="str">
        <f>IF(R8="○",①基本情報【名簿入力前に必須入力】!$E$15,"")</f>
        <v/>
      </c>
      <c r="U8" s="399" t="str">
        <f>③職員名簿【中間実績】!BU17</f>
        <v/>
      </c>
      <c r="V8" s="398" t="str">
        <f>③職員名簿【中間実績】!BE17</f>
        <v/>
      </c>
      <c r="W8" s="159" t="str">
        <f>IF(U8="○",①基本情報【名簿入力前に必須入力】!$E$15,"")</f>
        <v/>
      </c>
      <c r="X8" s="399" t="str">
        <f>③職員名簿【中間実績】!BV17</f>
        <v/>
      </c>
      <c r="Y8" s="398" t="str">
        <f>③職員名簿【中間実績】!BF17</f>
        <v/>
      </c>
      <c r="Z8" s="159" t="str">
        <f>IF(X8="○",①基本情報【名簿入力前に必須入力】!$E$15,"")</f>
        <v/>
      </c>
      <c r="AA8" s="399" t="str">
        <f>③職員名簿【中間実績】!BW17</f>
        <v/>
      </c>
      <c r="AB8" s="398" t="str">
        <f>③職員名簿【中間実績】!BG17</f>
        <v/>
      </c>
      <c r="AC8" s="159" t="str">
        <f>IF(AA8="○",①基本情報【名簿入力前に必須入力】!$E$15,"")</f>
        <v/>
      </c>
      <c r="AD8" s="399" t="str">
        <f>③職員名簿【中間実績】!BX17</f>
        <v/>
      </c>
      <c r="AE8" s="398" t="str">
        <f>③職員名簿【中間実績】!BH17</f>
        <v/>
      </c>
      <c r="AF8" s="159" t="str">
        <f>IF(AD8="○",①基本情報【名簿入力前に必須入力】!$E$15,"")</f>
        <v/>
      </c>
      <c r="AG8" s="399" t="str">
        <f>③職員名簿【中間実績】!BY17</f>
        <v/>
      </c>
      <c r="AH8" s="398" t="str">
        <f>③職員名簿【中間実績】!BI17</f>
        <v/>
      </c>
      <c r="AI8" s="159" t="str">
        <f>IF(AG8="○",①基本情報【名簿入力前に必須入力】!$E$15,"")</f>
        <v/>
      </c>
      <c r="AJ8" s="399" t="str">
        <f>③職員名簿【中間実績】!BZ17</f>
        <v/>
      </c>
      <c r="AK8" s="398" t="str">
        <f>③職員名簿【中間実績】!BJ17</f>
        <v/>
      </c>
      <c r="AL8" s="159" t="str">
        <f>IF(AJ8="○",①基本情報【名簿入力前に必須入力】!$E$15,"")</f>
        <v/>
      </c>
    </row>
    <row r="9" spans="1:40" ht="30" customHeight="1">
      <c r="A9">
        <v>5</v>
      </c>
      <c r="B9" s="144" t="str">
        <f>③職員名簿【中間実績】!BN18</f>
        <v/>
      </c>
      <c r="C9" s="397" t="str">
        <f>③職員名簿【中間実績】!BO18</f>
        <v/>
      </c>
      <c r="D9" s="398" t="str">
        <f>③職員名簿【中間実績】!AY18</f>
        <v/>
      </c>
      <c r="E9" s="159" t="str">
        <f>IF(C9="○",①基本情報【名簿入力前に必須入力】!$E$15,"")</f>
        <v/>
      </c>
      <c r="F9" s="399" t="str">
        <f>③職員名簿【中間実績】!BP18</f>
        <v/>
      </c>
      <c r="G9" s="398" t="str">
        <f>③職員名簿【中間実績】!AZ18</f>
        <v/>
      </c>
      <c r="H9" s="159" t="str">
        <f>IF(F9="○",①基本情報【名簿入力前に必須入力】!$E$15,"")</f>
        <v/>
      </c>
      <c r="I9" s="399" t="str">
        <f>③職員名簿【中間実績】!BQ18</f>
        <v/>
      </c>
      <c r="J9" s="398" t="str">
        <f>③職員名簿【中間実績】!BA18</f>
        <v/>
      </c>
      <c r="K9" s="159" t="str">
        <f>IF(I9="○",①基本情報【名簿入力前に必須入力】!$E$15,"")</f>
        <v/>
      </c>
      <c r="L9" s="399" t="str">
        <f>③職員名簿【中間実績】!BR18</f>
        <v/>
      </c>
      <c r="M9" s="398" t="str">
        <f>③職員名簿【中間実績】!BB18</f>
        <v/>
      </c>
      <c r="N9" s="159" t="str">
        <f>IF(L9="○",①基本情報【名簿入力前に必須入力】!$E$15,"")</f>
        <v/>
      </c>
      <c r="O9" s="399" t="str">
        <f>③職員名簿【中間実績】!BS18</f>
        <v/>
      </c>
      <c r="P9" s="398" t="str">
        <f>③職員名簿【中間実績】!BC18</f>
        <v/>
      </c>
      <c r="Q9" s="159" t="str">
        <f>IF(O9="○",①基本情報【名簿入力前に必須入力】!$E$15,"")</f>
        <v/>
      </c>
      <c r="R9" s="399" t="str">
        <f>③職員名簿【中間実績】!BT18</f>
        <v/>
      </c>
      <c r="S9" s="398" t="str">
        <f>③職員名簿【中間実績】!BD18</f>
        <v/>
      </c>
      <c r="T9" s="159" t="str">
        <f>IF(R9="○",①基本情報【名簿入力前に必須入力】!$E$15,"")</f>
        <v/>
      </c>
      <c r="U9" s="399" t="str">
        <f>③職員名簿【中間実績】!BU18</f>
        <v/>
      </c>
      <c r="V9" s="398" t="str">
        <f>③職員名簿【中間実績】!BE18</f>
        <v/>
      </c>
      <c r="W9" s="159" t="str">
        <f>IF(U9="○",①基本情報【名簿入力前に必須入力】!$E$15,"")</f>
        <v/>
      </c>
      <c r="X9" s="399" t="str">
        <f>③職員名簿【中間実績】!BV18</f>
        <v/>
      </c>
      <c r="Y9" s="398" t="str">
        <f>③職員名簿【中間実績】!BF18</f>
        <v/>
      </c>
      <c r="Z9" s="159" t="str">
        <f>IF(X9="○",①基本情報【名簿入力前に必須入力】!$E$15,"")</f>
        <v/>
      </c>
      <c r="AA9" s="399" t="str">
        <f>③職員名簿【中間実績】!BW18</f>
        <v/>
      </c>
      <c r="AB9" s="398" t="str">
        <f>③職員名簿【中間実績】!BG18</f>
        <v/>
      </c>
      <c r="AC9" s="159" t="str">
        <f>IF(AA9="○",①基本情報【名簿入力前に必須入力】!$E$15,"")</f>
        <v/>
      </c>
      <c r="AD9" s="399" t="str">
        <f>③職員名簿【中間実績】!BX18</f>
        <v/>
      </c>
      <c r="AE9" s="398" t="str">
        <f>③職員名簿【中間実績】!BH18</f>
        <v/>
      </c>
      <c r="AF9" s="159" t="str">
        <f>IF(AD9="○",①基本情報【名簿入力前に必須入力】!$E$15,"")</f>
        <v/>
      </c>
      <c r="AG9" s="399" t="str">
        <f>③職員名簿【中間実績】!BY18</f>
        <v/>
      </c>
      <c r="AH9" s="398" t="str">
        <f>③職員名簿【中間実績】!BI18</f>
        <v/>
      </c>
      <c r="AI9" s="159" t="str">
        <f>IF(AG9="○",①基本情報【名簿入力前に必須入力】!$E$15,"")</f>
        <v/>
      </c>
      <c r="AJ9" s="399" t="str">
        <f>③職員名簿【中間実績】!BZ18</f>
        <v/>
      </c>
      <c r="AK9" s="398" t="str">
        <f>③職員名簿【中間実績】!BJ18</f>
        <v/>
      </c>
      <c r="AL9" s="159" t="str">
        <f>IF(AJ9="○",①基本情報【名簿入力前に必須入力】!$E$15,"")</f>
        <v/>
      </c>
    </row>
    <row r="10" spans="1:40" ht="30" customHeight="1">
      <c r="A10">
        <v>6</v>
      </c>
      <c r="B10" s="144" t="str">
        <f>③職員名簿【中間実績】!BN19</f>
        <v/>
      </c>
      <c r="C10" s="397" t="str">
        <f>③職員名簿【中間実績】!BO19</f>
        <v/>
      </c>
      <c r="D10" s="398" t="str">
        <f>③職員名簿【中間実績】!AY19</f>
        <v/>
      </c>
      <c r="E10" s="159" t="str">
        <f>IF(C10="○",①基本情報【名簿入力前に必須入力】!$E$15,"")</f>
        <v/>
      </c>
      <c r="F10" s="399" t="str">
        <f>③職員名簿【中間実績】!BP19</f>
        <v/>
      </c>
      <c r="G10" s="398" t="str">
        <f>③職員名簿【中間実績】!AZ19</f>
        <v/>
      </c>
      <c r="H10" s="159" t="str">
        <f>IF(F10="○",①基本情報【名簿入力前に必須入力】!$E$15,"")</f>
        <v/>
      </c>
      <c r="I10" s="399" t="str">
        <f>③職員名簿【中間実績】!BQ19</f>
        <v/>
      </c>
      <c r="J10" s="398" t="str">
        <f>③職員名簿【中間実績】!BA19</f>
        <v/>
      </c>
      <c r="K10" s="159" t="str">
        <f>IF(I10="○",①基本情報【名簿入力前に必須入力】!$E$15,"")</f>
        <v/>
      </c>
      <c r="L10" s="399" t="str">
        <f>③職員名簿【中間実績】!BR19</f>
        <v/>
      </c>
      <c r="M10" s="398" t="str">
        <f>③職員名簿【中間実績】!BB19</f>
        <v/>
      </c>
      <c r="N10" s="159" t="str">
        <f>IF(L10="○",①基本情報【名簿入力前に必須入力】!$E$15,"")</f>
        <v/>
      </c>
      <c r="O10" s="399" t="str">
        <f>③職員名簿【中間実績】!BS19</f>
        <v/>
      </c>
      <c r="P10" s="398" t="str">
        <f>③職員名簿【中間実績】!BC19</f>
        <v/>
      </c>
      <c r="Q10" s="159" t="str">
        <f>IF(O10="○",①基本情報【名簿入力前に必須入力】!$E$15,"")</f>
        <v/>
      </c>
      <c r="R10" s="399" t="str">
        <f>③職員名簿【中間実績】!BT19</f>
        <v/>
      </c>
      <c r="S10" s="398" t="str">
        <f>③職員名簿【中間実績】!BD19</f>
        <v/>
      </c>
      <c r="T10" s="159" t="str">
        <f>IF(R10="○",①基本情報【名簿入力前に必須入力】!$E$15,"")</f>
        <v/>
      </c>
      <c r="U10" s="399" t="str">
        <f>③職員名簿【中間実績】!BU19</f>
        <v/>
      </c>
      <c r="V10" s="398" t="str">
        <f>③職員名簿【中間実績】!BE19</f>
        <v/>
      </c>
      <c r="W10" s="159" t="str">
        <f>IF(U10="○",①基本情報【名簿入力前に必須入力】!$E$15,"")</f>
        <v/>
      </c>
      <c r="X10" s="399" t="str">
        <f>③職員名簿【中間実績】!BV19</f>
        <v/>
      </c>
      <c r="Y10" s="398" t="str">
        <f>③職員名簿【中間実績】!BF19</f>
        <v/>
      </c>
      <c r="Z10" s="159" t="str">
        <f>IF(X10="○",①基本情報【名簿入力前に必須入力】!$E$15,"")</f>
        <v/>
      </c>
      <c r="AA10" s="399" t="str">
        <f>③職員名簿【中間実績】!BW19</f>
        <v/>
      </c>
      <c r="AB10" s="398" t="str">
        <f>③職員名簿【中間実績】!BG19</f>
        <v/>
      </c>
      <c r="AC10" s="159" t="str">
        <f>IF(AA10="○",①基本情報【名簿入力前に必須入力】!$E$15,"")</f>
        <v/>
      </c>
      <c r="AD10" s="399" t="str">
        <f>③職員名簿【中間実績】!BX19</f>
        <v/>
      </c>
      <c r="AE10" s="398" t="str">
        <f>③職員名簿【中間実績】!BH19</f>
        <v/>
      </c>
      <c r="AF10" s="159" t="str">
        <f>IF(AD10="○",①基本情報【名簿入力前に必須入力】!$E$15,"")</f>
        <v/>
      </c>
      <c r="AG10" s="399" t="str">
        <f>③職員名簿【中間実績】!BY19</f>
        <v/>
      </c>
      <c r="AH10" s="398" t="str">
        <f>③職員名簿【中間実績】!BI19</f>
        <v/>
      </c>
      <c r="AI10" s="159" t="str">
        <f>IF(AG10="○",①基本情報【名簿入力前に必須入力】!$E$15,"")</f>
        <v/>
      </c>
      <c r="AJ10" s="399" t="str">
        <f>③職員名簿【中間実績】!BZ19</f>
        <v/>
      </c>
      <c r="AK10" s="398" t="str">
        <f>③職員名簿【中間実績】!BJ19</f>
        <v/>
      </c>
      <c r="AL10" s="159" t="str">
        <f>IF(AJ10="○",①基本情報【名簿入力前に必須入力】!$E$15,"")</f>
        <v/>
      </c>
    </row>
    <row r="11" spans="1:40" ht="30" customHeight="1">
      <c r="A11">
        <v>7</v>
      </c>
      <c r="B11" s="144" t="str">
        <f>③職員名簿【中間実績】!BN20</f>
        <v/>
      </c>
      <c r="C11" s="397" t="str">
        <f>③職員名簿【中間実績】!BO20</f>
        <v/>
      </c>
      <c r="D11" s="398" t="str">
        <f>③職員名簿【中間実績】!AY20</f>
        <v/>
      </c>
      <c r="E11" s="159" t="str">
        <f>IF(C11="○",①基本情報【名簿入力前に必須入力】!$E$15,"")</f>
        <v/>
      </c>
      <c r="F11" s="399" t="str">
        <f>③職員名簿【中間実績】!BP20</f>
        <v/>
      </c>
      <c r="G11" s="398" t="str">
        <f>③職員名簿【中間実績】!AZ20</f>
        <v/>
      </c>
      <c r="H11" s="159" t="str">
        <f>IF(F11="○",①基本情報【名簿入力前に必須入力】!$E$15,"")</f>
        <v/>
      </c>
      <c r="I11" s="399" t="str">
        <f>③職員名簿【中間実績】!BQ20</f>
        <v/>
      </c>
      <c r="J11" s="398" t="str">
        <f>③職員名簿【中間実績】!BA20</f>
        <v/>
      </c>
      <c r="K11" s="159" t="str">
        <f>IF(I11="○",①基本情報【名簿入力前に必須入力】!$E$15,"")</f>
        <v/>
      </c>
      <c r="L11" s="399" t="str">
        <f>③職員名簿【中間実績】!BR20</f>
        <v/>
      </c>
      <c r="M11" s="398" t="str">
        <f>③職員名簿【中間実績】!BB20</f>
        <v/>
      </c>
      <c r="N11" s="159" t="str">
        <f>IF(L11="○",①基本情報【名簿入力前に必須入力】!$E$15,"")</f>
        <v/>
      </c>
      <c r="O11" s="399" t="str">
        <f>③職員名簿【中間実績】!BS20</f>
        <v/>
      </c>
      <c r="P11" s="398" t="str">
        <f>③職員名簿【中間実績】!BC20</f>
        <v/>
      </c>
      <c r="Q11" s="159" t="str">
        <f>IF(O11="○",①基本情報【名簿入力前に必須入力】!$E$15,"")</f>
        <v/>
      </c>
      <c r="R11" s="399" t="str">
        <f>③職員名簿【中間実績】!BT20</f>
        <v/>
      </c>
      <c r="S11" s="398" t="str">
        <f>③職員名簿【中間実績】!BD20</f>
        <v/>
      </c>
      <c r="T11" s="159" t="str">
        <f>IF(R11="○",①基本情報【名簿入力前に必須入力】!$E$15,"")</f>
        <v/>
      </c>
      <c r="U11" s="399" t="str">
        <f>③職員名簿【中間実績】!BU20</f>
        <v/>
      </c>
      <c r="V11" s="398" t="str">
        <f>③職員名簿【中間実績】!BE20</f>
        <v/>
      </c>
      <c r="W11" s="159" t="str">
        <f>IF(U11="○",①基本情報【名簿入力前に必須入力】!$E$15,"")</f>
        <v/>
      </c>
      <c r="X11" s="399" t="str">
        <f>③職員名簿【中間実績】!BV20</f>
        <v/>
      </c>
      <c r="Y11" s="398" t="str">
        <f>③職員名簿【中間実績】!BF20</f>
        <v/>
      </c>
      <c r="Z11" s="159" t="str">
        <f>IF(X11="○",①基本情報【名簿入力前に必須入力】!$E$15,"")</f>
        <v/>
      </c>
      <c r="AA11" s="399" t="str">
        <f>③職員名簿【中間実績】!BW20</f>
        <v/>
      </c>
      <c r="AB11" s="398" t="str">
        <f>③職員名簿【中間実績】!BG20</f>
        <v/>
      </c>
      <c r="AC11" s="159" t="str">
        <f>IF(AA11="○",①基本情報【名簿入力前に必須入力】!$E$15,"")</f>
        <v/>
      </c>
      <c r="AD11" s="399" t="str">
        <f>③職員名簿【中間実績】!BX20</f>
        <v/>
      </c>
      <c r="AE11" s="398" t="str">
        <f>③職員名簿【中間実績】!BH20</f>
        <v/>
      </c>
      <c r="AF11" s="159" t="str">
        <f>IF(AD11="○",①基本情報【名簿入力前に必須入力】!$E$15,"")</f>
        <v/>
      </c>
      <c r="AG11" s="399" t="str">
        <f>③職員名簿【中間実績】!BY20</f>
        <v/>
      </c>
      <c r="AH11" s="398" t="str">
        <f>③職員名簿【中間実績】!BI20</f>
        <v/>
      </c>
      <c r="AI11" s="159" t="str">
        <f>IF(AG11="○",①基本情報【名簿入力前に必須入力】!$E$15,"")</f>
        <v/>
      </c>
      <c r="AJ11" s="399" t="str">
        <f>③職員名簿【中間実績】!BZ20</f>
        <v/>
      </c>
      <c r="AK11" s="398" t="str">
        <f>③職員名簿【中間実績】!BJ20</f>
        <v/>
      </c>
      <c r="AL11" s="159" t="str">
        <f>IF(AJ11="○",①基本情報【名簿入力前に必須入力】!$E$15,"")</f>
        <v/>
      </c>
    </row>
    <row r="12" spans="1:40" ht="30" customHeight="1">
      <c r="A12">
        <v>8</v>
      </c>
      <c r="B12" s="144" t="str">
        <f>③職員名簿【中間実績】!BN21</f>
        <v/>
      </c>
      <c r="C12" s="397" t="str">
        <f>③職員名簿【中間実績】!BO21</f>
        <v/>
      </c>
      <c r="D12" s="398" t="str">
        <f>③職員名簿【中間実績】!AY21</f>
        <v/>
      </c>
      <c r="E12" s="159" t="str">
        <f>IF(C12="○",①基本情報【名簿入力前に必須入力】!$E$15,"")</f>
        <v/>
      </c>
      <c r="F12" s="399" t="str">
        <f>③職員名簿【中間実績】!BP21</f>
        <v/>
      </c>
      <c r="G12" s="398" t="str">
        <f>③職員名簿【中間実績】!AZ21</f>
        <v/>
      </c>
      <c r="H12" s="159" t="str">
        <f>IF(F12="○",①基本情報【名簿入力前に必須入力】!$E$15,"")</f>
        <v/>
      </c>
      <c r="I12" s="399" t="str">
        <f>③職員名簿【中間実績】!BQ21</f>
        <v/>
      </c>
      <c r="J12" s="398" t="str">
        <f>③職員名簿【中間実績】!BA21</f>
        <v/>
      </c>
      <c r="K12" s="159" t="str">
        <f>IF(I12="○",①基本情報【名簿入力前に必須入力】!$E$15,"")</f>
        <v/>
      </c>
      <c r="L12" s="399" t="str">
        <f>③職員名簿【中間実績】!BR21</f>
        <v/>
      </c>
      <c r="M12" s="398" t="str">
        <f>③職員名簿【中間実績】!BB21</f>
        <v/>
      </c>
      <c r="N12" s="159" t="str">
        <f>IF(L12="○",①基本情報【名簿入力前に必須入力】!$E$15,"")</f>
        <v/>
      </c>
      <c r="O12" s="399" t="str">
        <f>③職員名簿【中間実績】!BS21</f>
        <v/>
      </c>
      <c r="P12" s="398" t="str">
        <f>③職員名簿【中間実績】!BC21</f>
        <v/>
      </c>
      <c r="Q12" s="159" t="str">
        <f>IF(O12="○",①基本情報【名簿入力前に必須入力】!$E$15,"")</f>
        <v/>
      </c>
      <c r="R12" s="399" t="str">
        <f>③職員名簿【中間実績】!BT21</f>
        <v/>
      </c>
      <c r="S12" s="398" t="str">
        <f>③職員名簿【中間実績】!BD21</f>
        <v/>
      </c>
      <c r="T12" s="159" t="str">
        <f>IF(R12="○",①基本情報【名簿入力前に必須入力】!$E$15,"")</f>
        <v/>
      </c>
      <c r="U12" s="399" t="str">
        <f>③職員名簿【中間実績】!BU21</f>
        <v/>
      </c>
      <c r="V12" s="398" t="str">
        <f>③職員名簿【中間実績】!BE21</f>
        <v/>
      </c>
      <c r="W12" s="159" t="str">
        <f>IF(U12="○",①基本情報【名簿入力前に必須入力】!$E$15,"")</f>
        <v/>
      </c>
      <c r="X12" s="399" t="str">
        <f>③職員名簿【中間実績】!BV21</f>
        <v/>
      </c>
      <c r="Y12" s="398" t="str">
        <f>③職員名簿【中間実績】!BF21</f>
        <v/>
      </c>
      <c r="Z12" s="159" t="str">
        <f>IF(X12="○",①基本情報【名簿入力前に必須入力】!$E$15,"")</f>
        <v/>
      </c>
      <c r="AA12" s="399" t="str">
        <f>③職員名簿【中間実績】!BW21</f>
        <v/>
      </c>
      <c r="AB12" s="398" t="str">
        <f>③職員名簿【中間実績】!BG21</f>
        <v/>
      </c>
      <c r="AC12" s="159" t="str">
        <f>IF(AA12="○",①基本情報【名簿入力前に必須入力】!$E$15,"")</f>
        <v/>
      </c>
      <c r="AD12" s="399" t="str">
        <f>③職員名簿【中間実績】!BX21</f>
        <v/>
      </c>
      <c r="AE12" s="398" t="str">
        <f>③職員名簿【中間実績】!BH21</f>
        <v/>
      </c>
      <c r="AF12" s="159" t="str">
        <f>IF(AD12="○",①基本情報【名簿入力前に必須入力】!$E$15,"")</f>
        <v/>
      </c>
      <c r="AG12" s="399" t="str">
        <f>③職員名簿【中間実績】!BY21</f>
        <v/>
      </c>
      <c r="AH12" s="398" t="str">
        <f>③職員名簿【中間実績】!BI21</f>
        <v/>
      </c>
      <c r="AI12" s="159" t="str">
        <f>IF(AG12="○",①基本情報【名簿入力前に必須入力】!$E$15,"")</f>
        <v/>
      </c>
      <c r="AJ12" s="399" t="str">
        <f>③職員名簿【中間実績】!BZ21</f>
        <v/>
      </c>
      <c r="AK12" s="398" t="str">
        <f>③職員名簿【中間実績】!BJ21</f>
        <v/>
      </c>
      <c r="AL12" s="159" t="str">
        <f>IF(AJ12="○",①基本情報【名簿入力前に必須入力】!$E$15,"")</f>
        <v/>
      </c>
    </row>
    <row r="13" spans="1:40" ht="30" customHeight="1">
      <c r="A13">
        <v>9</v>
      </c>
      <c r="B13" s="144" t="str">
        <f>③職員名簿【中間実績】!BN22</f>
        <v/>
      </c>
      <c r="C13" s="397" t="str">
        <f>③職員名簿【中間実績】!BO22</f>
        <v/>
      </c>
      <c r="D13" s="398" t="str">
        <f>③職員名簿【中間実績】!AY22</f>
        <v/>
      </c>
      <c r="E13" s="159" t="str">
        <f>IF(C13="○",①基本情報【名簿入力前に必須入力】!$E$15,"")</f>
        <v/>
      </c>
      <c r="F13" s="399" t="str">
        <f>③職員名簿【中間実績】!BP22</f>
        <v/>
      </c>
      <c r="G13" s="398" t="str">
        <f>③職員名簿【中間実績】!AZ22</f>
        <v/>
      </c>
      <c r="H13" s="159" t="str">
        <f>IF(F13="○",①基本情報【名簿入力前に必須入力】!$E$15,"")</f>
        <v/>
      </c>
      <c r="I13" s="399" t="str">
        <f>③職員名簿【中間実績】!BQ22</f>
        <v/>
      </c>
      <c r="J13" s="398" t="str">
        <f>③職員名簿【中間実績】!BA22</f>
        <v/>
      </c>
      <c r="K13" s="159" t="str">
        <f>IF(I13="○",①基本情報【名簿入力前に必須入力】!$E$15,"")</f>
        <v/>
      </c>
      <c r="L13" s="399" t="str">
        <f>③職員名簿【中間実績】!BR22</f>
        <v/>
      </c>
      <c r="M13" s="398" t="str">
        <f>③職員名簿【中間実績】!BB22</f>
        <v/>
      </c>
      <c r="N13" s="159" t="str">
        <f>IF(L13="○",①基本情報【名簿入力前に必須入力】!$E$15,"")</f>
        <v/>
      </c>
      <c r="O13" s="399" t="str">
        <f>③職員名簿【中間実績】!BS22</f>
        <v/>
      </c>
      <c r="P13" s="398" t="str">
        <f>③職員名簿【中間実績】!BC22</f>
        <v/>
      </c>
      <c r="Q13" s="159" t="str">
        <f>IF(O13="○",①基本情報【名簿入力前に必須入力】!$E$15,"")</f>
        <v/>
      </c>
      <c r="R13" s="399" t="str">
        <f>③職員名簿【中間実績】!BT22</f>
        <v/>
      </c>
      <c r="S13" s="398" t="str">
        <f>③職員名簿【中間実績】!BD22</f>
        <v/>
      </c>
      <c r="T13" s="159" t="str">
        <f>IF(R13="○",①基本情報【名簿入力前に必須入力】!$E$15,"")</f>
        <v/>
      </c>
      <c r="U13" s="399" t="str">
        <f>③職員名簿【中間実績】!BU22</f>
        <v/>
      </c>
      <c r="V13" s="398" t="str">
        <f>③職員名簿【中間実績】!BE22</f>
        <v/>
      </c>
      <c r="W13" s="159" t="str">
        <f>IF(U13="○",①基本情報【名簿入力前に必須入力】!$E$15,"")</f>
        <v/>
      </c>
      <c r="X13" s="399" t="str">
        <f>③職員名簿【中間実績】!BV22</f>
        <v/>
      </c>
      <c r="Y13" s="398" t="str">
        <f>③職員名簿【中間実績】!BF22</f>
        <v/>
      </c>
      <c r="Z13" s="159" t="str">
        <f>IF(X13="○",①基本情報【名簿入力前に必須入力】!$E$15,"")</f>
        <v/>
      </c>
      <c r="AA13" s="399" t="str">
        <f>③職員名簿【中間実績】!BW22</f>
        <v/>
      </c>
      <c r="AB13" s="398" t="str">
        <f>③職員名簿【中間実績】!BG22</f>
        <v/>
      </c>
      <c r="AC13" s="159" t="str">
        <f>IF(AA13="○",①基本情報【名簿入力前に必須入力】!$E$15,"")</f>
        <v/>
      </c>
      <c r="AD13" s="399" t="str">
        <f>③職員名簿【中間実績】!BX22</f>
        <v/>
      </c>
      <c r="AE13" s="398" t="str">
        <f>③職員名簿【中間実績】!BH22</f>
        <v/>
      </c>
      <c r="AF13" s="159" t="str">
        <f>IF(AD13="○",①基本情報【名簿入力前に必須入力】!$E$15,"")</f>
        <v/>
      </c>
      <c r="AG13" s="399" t="str">
        <f>③職員名簿【中間実績】!BY22</f>
        <v/>
      </c>
      <c r="AH13" s="398" t="str">
        <f>③職員名簿【中間実績】!BI22</f>
        <v/>
      </c>
      <c r="AI13" s="159" t="str">
        <f>IF(AG13="○",①基本情報【名簿入力前に必須入力】!$E$15,"")</f>
        <v/>
      </c>
      <c r="AJ13" s="399" t="str">
        <f>③職員名簿【中間実績】!BZ22</f>
        <v/>
      </c>
      <c r="AK13" s="398" t="str">
        <f>③職員名簿【中間実績】!BJ22</f>
        <v/>
      </c>
      <c r="AL13" s="159" t="str">
        <f>IF(AJ13="○",①基本情報【名簿入力前に必須入力】!$E$15,"")</f>
        <v/>
      </c>
    </row>
    <row r="14" spans="1:40" ht="30" customHeight="1">
      <c r="A14">
        <v>10</v>
      </c>
      <c r="B14" s="144" t="str">
        <f>③職員名簿【中間実績】!BN23</f>
        <v/>
      </c>
      <c r="C14" s="397" t="str">
        <f>③職員名簿【中間実績】!BO23</f>
        <v/>
      </c>
      <c r="D14" s="398" t="str">
        <f>③職員名簿【中間実績】!AY23</f>
        <v/>
      </c>
      <c r="E14" s="159" t="str">
        <f>IF(C14="○",①基本情報【名簿入力前に必須入力】!$E$15,"")</f>
        <v/>
      </c>
      <c r="F14" s="399" t="str">
        <f>③職員名簿【中間実績】!BP23</f>
        <v/>
      </c>
      <c r="G14" s="398" t="str">
        <f>③職員名簿【中間実績】!AZ23</f>
        <v/>
      </c>
      <c r="H14" s="159" t="str">
        <f>IF(F14="○",①基本情報【名簿入力前に必須入力】!$E$15,"")</f>
        <v/>
      </c>
      <c r="I14" s="399" t="str">
        <f>③職員名簿【中間実績】!BQ23</f>
        <v/>
      </c>
      <c r="J14" s="398" t="str">
        <f>③職員名簿【中間実績】!BA23</f>
        <v/>
      </c>
      <c r="K14" s="159" t="str">
        <f>IF(I14="○",①基本情報【名簿入力前に必須入力】!$E$15,"")</f>
        <v/>
      </c>
      <c r="L14" s="399" t="str">
        <f>③職員名簿【中間実績】!BR23</f>
        <v/>
      </c>
      <c r="M14" s="398" t="str">
        <f>③職員名簿【中間実績】!BB23</f>
        <v/>
      </c>
      <c r="N14" s="159" t="str">
        <f>IF(L14="○",①基本情報【名簿入力前に必須入力】!$E$15,"")</f>
        <v/>
      </c>
      <c r="O14" s="399" t="str">
        <f>③職員名簿【中間実績】!BS23</f>
        <v/>
      </c>
      <c r="P14" s="398" t="str">
        <f>③職員名簿【中間実績】!BC23</f>
        <v/>
      </c>
      <c r="Q14" s="159" t="str">
        <f>IF(O14="○",①基本情報【名簿入力前に必須入力】!$E$15,"")</f>
        <v/>
      </c>
      <c r="R14" s="399" t="str">
        <f>③職員名簿【中間実績】!BT23</f>
        <v/>
      </c>
      <c r="S14" s="398" t="str">
        <f>③職員名簿【中間実績】!BD23</f>
        <v/>
      </c>
      <c r="T14" s="159" t="str">
        <f>IF(R14="○",①基本情報【名簿入力前に必須入力】!$E$15,"")</f>
        <v/>
      </c>
      <c r="U14" s="399" t="str">
        <f>③職員名簿【中間実績】!BU23</f>
        <v/>
      </c>
      <c r="V14" s="398" t="str">
        <f>③職員名簿【中間実績】!BE23</f>
        <v/>
      </c>
      <c r="W14" s="159" t="str">
        <f>IF(U14="○",①基本情報【名簿入力前に必須入力】!$E$15,"")</f>
        <v/>
      </c>
      <c r="X14" s="399" t="str">
        <f>③職員名簿【中間実績】!BV23</f>
        <v/>
      </c>
      <c r="Y14" s="398" t="str">
        <f>③職員名簿【中間実績】!BF23</f>
        <v/>
      </c>
      <c r="Z14" s="159" t="str">
        <f>IF(X14="○",①基本情報【名簿入力前に必須入力】!$E$15,"")</f>
        <v/>
      </c>
      <c r="AA14" s="399" t="str">
        <f>③職員名簿【中間実績】!BW23</f>
        <v/>
      </c>
      <c r="AB14" s="398" t="str">
        <f>③職員名簿【中間実績】!BG23</f>
        <v/>
      </c>
      <c r="AC14" s="159" t="str">
        <f>IF(AA14="○",①基本情報【名簿入力前に必須入力】!$E$15,"")</f>
        <v/>
      </c>
      <c r="AD14" s="399" t="str">
        <f>③職員名簿【中間実績】!BX23</f>
        <v/>
      </c>
      <c r="AE14" s="398" t="str">
        <f>③職員名簿【中間実績】!BH23</f>
        <v/>
      </c>
      <c r="AF14" s="159" t="str">
        <f>IF(AD14="○",①基本情報【名簿入力前に必須入力】!$E$15,"")</f>
        <v/>
      </c>
      <c r="AG14" s="399" t="str">
        <f>③職員名簿【中間実績】!BY23</f>
        <v/>
      </c>
      <c r="AH14" s="398" t="str">
        <f>③職員名簿【中間実績】!BI23</f>
        <v/>
      </c>
      <c r="AI14" s="159" t="str">
        <f>IF(AG14="○",①基本情報【名簿入力前に必須入力】!$E$15,"")</f>
        <v/>
      </c>
      <c r="AJ14" s="399" t="str">
        <f>③職員名簿【中間実績】!BZ23</f>
        <v/>
      </c>
      <c r="AK14" s="398" t="str">
        <f>③職員名簿【中間実績】!BJ23</f>
        <v/>
      </c>
      <c r="AL14" s="159" t="str">
        <f>IF(AJ14="○",①基本情報【名簿入力前に必須入力】!$E$15,"")</f>
        <v/>
      </c>
    </row>
    <row r="15" spans="1:40" ht="30" customHeight="1">
      <c r="A15">
        <v>11</v>
      </c>
      <c r="B15" s="144" t="str">
        <f>③職員名簿【中間実績】!BN24</f>
        <v/>
      </c>
      <c r="C15" s="397" t="str">
        <f>③職員名簿【中間実績】!BO24</f>
        <v/>
      </c>
      <c r="D15" s="398" t="str">
        <f>③職員名簿【中間実績】!AY24</f>
        <v/>
      </c>
      <c r="E15" s="159" t="str">
        <f>IF(C15="○",①基本情報【名簿入力前に必須入力】!$E$15,"")</f>
        <v/>
      </c>
      <c r="F15" s="399" t="str">
        <f>③職員名簿【中間実績】!BP24</f>
        <v/>
      </c>
      <c r="G15" s="398" t="str">
        <f>③職員名簿【中間実績】!AZ24</f>
        <v/>
      </c>
      <c r="H15" s="159" t="str">
        <f>IF(F15="○",①基本情報【名簿入力前に必須入力】!$E$15,"")</f>
        <v/>
      </c>
      <c r="I15" s="399" t="str">
        <f>③職員名簿【中間実績】!BQ24</f>
        <v/>
      </c>
      <c r="J15" s="398" t="str">
        <f>③職員名簿【中間実績】!BA24</f>
        <v/>
      </c>
      <c r="K15" s="159" t="str">
        <f>IF(I15="○",①基本情報【名簿入力前に必須入力】!$E$15,"")</f>
        <v/>
      </c>
      <c r="L15" s="399" t="str">
        <f>③職員名簿【中間実績】!BR24</f>
        <v/>
      </c>
      <c r="M15" s="398" t="str">
        <f>③職員名簿【中間実績】!BB24</f>
        <v/>
      </c>
      <c r="N15" s="159" t="str">
        <f>IF(L15="○",①基本情報【名簿入力前に必須入力】!$E$15,"")</f>
        <v/>
      </c>
      <c r="O15" s="399" t="str">
        <f>③職員名簿【中間実績】!BS24</f>
        <v/>
      </c>
      <c r="P15" s="398" t="str">
        <f>③職員名簿【中間実績】!BC24</f>
        <v/>
      </c>
      <c r="Q15" s="159" t="str">
        <f>IF(O15="○",①基本情報【名簿入力前に必須入力】!$E$15,"")</f>
        <v/>
      </c>
      <c r="R15" s="399" t="str">
        <f>③職員名簿【中間実績】!BT24</f>
        <v/>
      </c>
      <c r="S15" s="398" t="str">
        <f>③職員名簿【中間実績】!BD24</f>
        <v/>
      </c>
      <c r="T15" s="159" t="str">
        <f>IF(R15="○",①基本情報【名簿入力前に必須入力】!$E$15,"")</f>
        <v/>
      </c>
      <c r="U15" s="399" t="str">
        <f>③職員名簿【中間実績】!BU24</f>
        <v/>
      </c>
      <c r="V15" s="398" t="str">
        <f>③職員名簿【中間実績】!BE24</f>
        <v/>
      </c>
      <c r="W15" s="159" t="str">
        <f>IF(U15="○",①基本情報【名簿入力前に必須入力】!$E$15,"")</f>
        <v/>
      </c>
      <c r="X15" s="399" t="str">
        <f>③職員名簿【中間実績】!BV24</f>
        <v/>
      </c>
      <c r="Y15" s="398" t="str">
        <f>③職員名簿【中間実績】!BF24</f>
        <v/>
      </c>
      <c r="Z15" s="159" t="str">
        <f>IF(X15="○",①基本情報【名簿入力前に必須入力】!$E$15,"")</f>
        <v/>
      </c>
      <c r="AA15" s="399" t="str">
        <f>③職員名簿【中間実績】!BW24</f>
        <v/>
      </c>
      <c r="AB15" s="398" t="str">
        <f>③職員名簿【中間実績】!BG24</f>
        <v/>
      </c>
      <c r="AC15" s="159" t="str">
        <f>IF(AA15="○",①基本情報【名簿入力前に必須入力】!$E$15,"")</f>
        <v/>
      </c>
      <c r="AD15" s="399" t="str">
        <f>③職員名簿【中間実績】!BX24</f>
        <v/>
      </c>
      <c r="AE15" s="398" t="str">
        <f>③職員名簿【中間実績】!BH24</f>
        <v/>
      </c>
      <c r="AF15" s="159" t="str">
        <f>IF(AD15="○",①基本情報【名簿入力前に必須入力】!$E$15,"")</f>
        <v/>
      </c>
      <c r="AG15" s="399" t="str">
        <f>③職員名簿【中間実績】!BY24</f>
        <v/>
      </c>
      <c r="AH15" s="398" t="str">
        <f>③職員名簿【中間実績】!BI24</f>
        <v/>
      </c>
      <c r="AI15" s="159" t="str">
        <f>IF(AG15="○",①基本情報【名簿入力前に必須入力】!$E$15,"")</f>
        <v/>
      </c>
      <c r="AJ15" s="399" t="str">
        <f>③職員名簿【中間実績】!BZ24</f>
        <v/>
      </c>
      <c r="AK15" s="398" t="str">
        <f>③職員名簿【中間実績】!BJ24</f>
        <v/>
      </c>
      <c r="AL15" s="159" t="str">
        <f>IF(AJ15="○",①基本情報【名簿入力前に必須入力】!$E$15,"")</f>
        <v/>
      </c>
    </row>
    <row r="16" spans="1:40" ht="30" customHeight="1">
      <c r="A16">
        <v>12</v>
      </c>
      <c r="B16" s="144" t="str">
        <f>③職員名簿【中間実績】!BN25</f>
        <v/>
      </c>
      <c r="C16" s="397" t="str">
        <f>③職員名簿【中間実績】!BO25</f>
        <v/>
      </c>
      <c r="D16" s="398" t="str">
        <f>③職員名簿【中間実績】!AY25</f>
        <v/>
      </c>
      <c r="E16" s="159" t="str">
        <f>IF(C16="○",①基本情報【名簿入力前に必須入力】!$E$15,"")</f>
        <v/>
      </c>
      <c r="F16" s="399" t="str">
        <f>③職員名簿【中間実績】!BP25</f>
        <v/>
      </c>
      <c r="G16" s="398" t="str">
        <f>③職員名簿【中間実績】!AZ25</f>
        <v/>
      </c>
      <c r="H16" s="159" t="str">
        <f>IF(F16="○",①基本情報【名簿入力前に必須入力】!$E$15,"")</f>
        <v/>
      </c>
      <c r="I16" s="399" t="str">
        <f>③職員名簿【中間実績】!BQ25</f>
        <v/>
      </c>
      <c r="J16" s="398" t="str">
        <f>③職員名簿【中間実績】!BA25</f>
        <v/>
      </c>
      <c r="K16" s="159" t="str">
        <f>IF(I16="○",①基本情報【名簿入力前に必須入力】!$E$15,"")</f>
        <v/>
      </c>
      <c r="L16" s="399" t="str">
        <f>③職員名簿【中間実績】!BR25</f>
        <v/>
      </c>
      <c r="M16" s="398" t="str">
        <f>③職員名簿【中間実績】!BB25</f>
        <v/>
      </c>
      <c r="N16" s="159" t="str">
        <f>IF(L16="○",①基本情報【名簿入力前に必須入力】!$E$15,"")</f>
        <v/>
      </c>
      <c r="O16" s="399" t="str">
        <f>③職員名簿【中間実績】!BS25</f>
        <v/>
      </c>
      <c r="P16" s="398" t="str">
        <f>③職員名簿【中間実績】!BC25</f>
        <v/>
      </c>
      <c r="Q16" s="159" t="str">
        <f>IF(O16="○",①基本情報【名簿入力前に必須入力】!$E$15,"")</f>
        <v/>
      </c>
      <c r="R16" s="399" t="str">
        <f>③職員名簿【中間実績】!BT25</f>
        <v/>
      </c>
      <c r="S16" s="398" t="str">
        <f>③職員名簿【中間実績】!BD25</f>
        <v/>
      </c>
      <c r="T16" s="159" t="str">
        <f>IF(R16="○",①基本情報【名簿入力前に必須入力】!$E$15,"")</f>
        <v/>
      </c>
      <c r="U16" s="399" t="str">
        <f>③職員名簿【中間実績】!BU25</f>
        <v/>
      </c>
      <c r="V16" s="398" t="str">
        <f>③職員名簿【中間実績】!BE25</f>
        <v/>
      </c>
      <c r="W16" s="159" t="str">
        <f>IF(U16="○",①基本情報【名簿入力前に必須入力】!$E$15,"")</f>
        <v/>
      </c>
      <c r="X16" s="399" t="str">
        <f>③職員名簿【中間実績】!BV25</f>
        <v/>
      </c>
      <c r="Y16" s="398" t="str">
        <f>③職員名簿【中間実績】!BF25</f>
        <v/>
      </c>
      <c r="Z16" s="159" t="str">
        <f>IF(X16="○",①基本情報【名簿入力前に必須入力】!$E$15,"")</f>
        <v/>
      </c>
      <c r="AA16" s="399" t="str">
        <f>③職員名簿【中間実績】!BW25</f>
        <v/>
      </c>
      <c r="AB16" s="398" t="str">
        <f>③職員名簿【中間実績】!BG25</f>
        <v/>
      </c>
      <c r="AC16" s="159" t="str">
        <f>IF(AA16="○",①基本情報【名簿入力前に必須入力】!$E$15,"")</f>
        <v/>
      </c>
      <c r="AD16" s="399" t="str">
        <f>③職員名簿【中間実績】!BX25</f>
        <v/>
      </c>
      <c r="AE16" s="398" t="str">
        <f>③職員名簿【中間実績】!BH25</f>
        <v/>
      </c>
      <c r="AF16" s="159" t="str">
        <f>IF(AD16="○",①基本情報【名簿入力前に必須入力】!$E$15,"")</f>
        <v/>
      </c>
      <c r="AG16" s="399" t="str">
        <f>③職員名簿【中間実績】!BY25</f>
        <v/>
      </c>
      <c r="AH16" s="398" t="str">
        <f>③職員名簿【中間実績】!BI25</f>
        <v/>
      </c>
      <c r="AI16" s="159" t="str">
        <f>IF(AG16="○",①基本情報【名簿入力前に必須入力】!$E$15,"")</f>
        <v/>
      </c>
      <c r="AJ16" s="399" t="str">
        <f>③職員名簿【中間実績】!BZ25</f>
        <v/>
      </c>
      <c r="AK16" s="398" t="str">
        <f>③職員名簿【中間実績】!BJ25</f>
        <v/>
      </c>
      <c r="AL16" s="159" t="str">
        <f>IF(AJ16="○",①基本情報【名簿入力前に必須入力】!$E$15,"")</f>
        <v/>
      </c>
    </row>
    <row r="17" spans="1:38" ht="30" customHeight="1">
      <c r="A17">
        <v>13</v>
      </c>
      <c r="B17" s="144" t="str">
        <f>③職員名簿【中間実績】!BN26</f>
        <v/>
      </c>
      <c r="C17" s="397" t="str">
        <f>③職員名簿【中間実績】!BO26</f>
        <v/>
      </c>
      <c r="D17" s="398" t="str">
        <f>③職員名簿【中間実績】!AY26</f>
        <v/>
      </c>
      <c r="E17" s="159" t="str">
        <f>IF(C17="○",①基本情報【名簿入力前に必須入力】!$E$15,"")</f>
        <v/>
      </c>
      <c r="F17" s="399" t="str">
        <f>③職員名簿【中間実績】!BP26</f>
        <v/>
      </c>
      <c r="G17" s="398" t="str">
        <f>③職員名簿【中間実績】!AZ26</f>
        <v/>
      </c>
      <c r="H17" s="159" t="str">
        <f>IF(F17="○",①基本情報【名簿入力前に必須入力】!$E$15,"")</f>
        <v/>
      </c>
      <c r="I17" s="399" t="str">
        <f>③職員名簿【中間実績】!BQ26</f>
        <v/>
      </c>
      <c r="J17" s="398" t="str">
        <f>③職員名簿【中間実績】!BA26</f>
        <v/>
      </c>
      <c r="K17" s="159" t="str">
        <f>IF(I17="○",①基本情報【名簿入力前に必須入力】!$E$15,"")</f>
        <v/>
      </c>
      <c r="L17" s="399" t="str">
        <f>③職員名簿【中間実績】!BR26</f>
        <v/>
      </c>
      <c r="M17" s="398" t="str">
        <f>③職員名簿【中間実績】!BB26</f>
        <v/>
      </c>
      <c r="N17" s="159" t="str">
        <f>IF(L17="○",①基本情報【名簿入力前に必須入力】!$E$15,"")</f>
        <v/>
      </c>
      <c r="O17" s="399" t="str">
        <f>③職員名簿【中間実績】!BS26</f>
        <v/>
      </c>
      <c r="P17" s="398" t="str">
        <f>③職員名簿【中間実績】!BC26</f>
        <v/>
      </c>
      <c r="Q17" s="159" t="str">
        <f>IF(O17="○",①基本情報【名簿入力前に必須入力】!$E$15,"")</f>
        <v/>
      </c>
      <c r="R17" s="399" t="str">
        <f>③職員名簿【中間実績】!BT26</f>
        <v/>
      </c>
      <c r="S17" s="398" t="str">
        <f>③職員名簿【中間実績】!BD26</f>
        <v/>
      </c>
      <c r="T17" s="159" t="str">
        <f>IF(R17="○",①基本情報【名簿入力前に必須入力】!$E$15,"")</f>
        <v/>
      </c>
      <c r="U17" s="399" t="str">
        <f>③職員名簿【中間実績】!BU26</f>
        <v/>
      </c>
      <c r="V17" s="398" t="str">
        <f>③職員名簿【中間実績】!BE26</f>
        <v/>
      </c>
      <c r="W17" s="159" t="str">
        <f>IF(U17="○",①基本情報【名簿入力前に必須入力】!$E$15,"")</f>
        <v/>
      </c>
      <c r="X17" s="399" t="str">
        <f>③職員名簿【中間実績】!BV26</f>
        <v/>
      </c>
      <c r="Y17" s="398" t="str">
        <f>③職員名簿【中間実績】!BF26</f>
        <v/>
      </c>
      <c r="Z17" s="159" t="str">
        <f>IF(X17="○",①基本情報【名簿入力前に必須入力】!$E$15,"")</f>
        <v/>
      </c>
      <c r="AA17" s="399" t="str">
        <f>③職員名簿【中間実績】!BW26</f>
        <v/>
      </c>
      <c r="AB17" s="398" t="str">
        <f>③職員名簿【中間実績】!BG26</f>
        <v/>
      </c>
      <c r="AC17" s="159" t="str">
        <f>IF(AA17="○",①基本情報【名簿入力前に必須入力】!$E$15,"")</f>
        <v/>
      </c>
      <c r="AD17" s="399" t="str">
        <f>③職員名簿【中間実績】!BX26</f>
        <v/>
      </c>
      <c r="AE17" s="398" t="str">
        <f>③職員名簿【中間実績】!BH26</f>
        <v/>
      </c>
      <c r="AF17" s="159" t="str">
        <f>IF(AD17="○",①基本情報【名簿入力前に必須入力】!$E$15,"")</f>
        <v/>
      </c>
      <c r="AG17" s="399" t="str">
        <f>③職員名簿【中間実績】!BY26</f>
        <v/>
      </c>
      <c r="AH17" s="398" t="str">
        <f>③職員名簿【中間実績】!BI26</f>
        <v/>
      </c>
      <c r="AI17" s="159" t="str">
        <f>IF(AG17="○",①基本情報【名簿入力前に必須入力】!$E$15,"")</f>
        <v/>
      </c>
      <c r="AJ17" s="399" t="str">
        <f>③職員名簿【中間実績】!BZ26</f>
        <v/>
      </c>
      <c r="AK17" s="398" t="str">
        <f>③職員名簿【中間実績】!BJ26</f>
        <v/>
      </c>
      <c r="AL17" s="159" t="str">
        <f>IF(AJ17="○",①基本情報【名簿入力前に必須入力】!$E$15,"")</f>
        <v/>
      </c>
    </row>
    <row r="18" spans="1:38" ht="30" customHeight="1">
      <c r="A18">
        <v>14</v>
      </c>
      <c r="B18" s="144" t="str">
        <f>③職員名簿【中間実績】!BN27</f>
        <v/>
      </c>
      <c r="C18" s="397" t="str">
        <f>③職員名簿【中間実績】!BO27</f>
        <v/>
      </c>
      <c r="D18" s="398" t="str">
        <f>③職員名簿【中間実績】!AY27</f>
        <v/>
      </c>
      <c r="E18" s="159" t="str">
        <f>IF(C18="○",①基本情報【名簿入力前に必須入力】!$E$15,"")</f>
        <v/>
      </c>
      <c r="F18" s="399" t="str">
        <f>③職員名簿【中間実績】!BP27</f>
        <v/>
      </c>
      <c r="G18" s="398" t="str">
        <f>③職員名簿【中間実績】!AZ27</f>
        <v/>
      </c>
      <c r="H18" s="159" t="str">
        <f>IF(F18="○",①基本情報【名簿入力前に必須入力】!$E$15,"")</f>
        <v/>
      </c>
      <c r="I18" s="399" t="str">
        <f>③職員名簿【中間実績】!BQ27</f>
        <v/>
      </c>
      <c r="J18" s="398" t="str">
        <f>③職員名簿【中間実績】!BA27</f>
        <v/>
      </c>
      <c r="K18" s="159" t="str">
        <f>IF(I18="○",①基本情報【名簿入力前に必須入力】!$E$15,"")</f>
        <v/>
      </c>
      <c r="L18" s="399" t="str">
        <f>③職員名簿【中間実績】!BR27</f>
        <v/>
      </c>
      <c r="M18" s="398" t="str">
        <f>③職員名簿【中間実績】!BB27</f>
        <v/>
      </c>
      <c r="N18" s="159" t="str">
        <f>IF(L18="○",①基本情報【名簿入力前に必須入力】!$E$15,"")</f>
        <v/>
      </c>
      <c r="O18" s="399" t="str">
        <f>③職員名簿【中間実績】!BS27</f>
        <v/>
      </c>
      <c r="P18" s="398" t="str">
        <f>③職員名簿【中間実績】!BC27</f>
        <v/>
      </c>
      <c r="Q18" s="159" t="str">
        <f>IF(O18="○",①基本情報【名簿入力前に必須入力】!$E$15,"")</f>
        <v/>
      </c>
      <c r="R18" s="399" t="str">
        <f>③職員名簿【中間実績】!BT27</f>
        <v/>
      </c>
      <c r="S18" s="398" t="str">
        <f>③職員名簿【中間実績】!BD27</f>
        <v/>
      </c>
      <c r="T18" s="159" t="str">
        <f>IF(R18="○",①基本情報【名簿入力前に必須入力】!$E$15,"")</f>
        <v/>
      </c>
      <c r="U18" s="399" t="str">
        <f>③職員名簿【中間実績】!BU27</f>
        <v/>
      </c>
      <c r="V18" s="398" t="str">
        <f>③職員名簿【中間実績】!BE27</f>
        <v/>
      </c>
      <c r="W18" s="159" t="str">
        <f>IF(U18="○",①基本情報【名簿入力前に必須入力】!$E$15,"")</f>
        <v/>
      </c>
      <c r="X18" s="399" t="str">
        <f>③職員名簿【中間実績】!BV27</f>
        <v/>
      </c>
      <c r="Y18" s="398" t="str">
        <f>③職員名簿【中間実績】!BF27</f>
        <v/>
      </c>
      <c r="Z18" s="159" t="str">
        <f>IF(X18="○",①基本情報【名簿入力前に必須入力】!$E$15,"")</f>
        <v/>
      </c>
      <c r="AA18" s="399" t="str">
        <f>③職員名簿【中間実績】!BW27</f>
        <v/>
      </c>
      <c r="AB18" s="398" t="str">
        <f>③職員名簿【中間実績】!BG27</f>
        <v/>
      </c>
      <c r="AC18" s="159" t="str">
        <f>IF(AA18="○",①基本情報【名簿入力前に必須入力】!$E$15,"")</f>
        <v/>
      </c>
      <c r="AD18" s="399" t="str">
        <f>③職員名簿【中間実績】!BX27</f>
        <v/>
      </c>
      <c r="AE18" s="398" t="str">
        <f>③職員名簿【中間実績】!BH27</f>
        <v/>
      </c>
      <c r="AF18" s="159" t="str">
        <f>IF(AD18="○",①基本情報【名簿入力前に必須入力】!$E$15,"")</f>
        <v/>
      </c>
      <c r="AG18" s="399" t="str">
        <f>③職員名簿【中間実績】!BY27</f>
        <v/>
      </c>
      <c r="AH18" s="398" t="str">
        <f>③職員名簿【中間実績】!BI27</f>
        <v/>
      </c>
      <c r="AI18" s="159" t="str">
        <f>IF(AG18="○",①基本情報【名簿入力前に必須入力】!$E$15,"")</f>
        <v/>
      </c>
      <c r="AJ18" s="399" t="str">
        <f>③職員名簿【中間実績】!BZ27</f>
        <v/>
      </c>
      <c r="AK18" s="398" t="str">
        <f>③職員名簿【中間実績】!BJ27</f>
        <v/>
      </c>
      <c r="AL18" s="159" t="str">
        <f>IF(AJ18="○",①基本情報【名簿入力前に必須入力】!$E$15,"")</f>
        <v/>
      </c>
    </row>
    <row r="19" spans="1:38" ht="30" customHeight="1">
      <c r="A19">
        <v>15</v>
      </c>
      <c r="B19" s="144" t="str">
        <f>③職員名簿【中間実績】!BN28</f>
        <v/>
      </c>
      <c r="C19" s="397" t="str">
        <f>③職員名簿【中間実績】!BO28</f>
        <v/>
      </c>
      <c r="D19" s="398" t="str">
        <f>③職員名簿【中間実績】!AY28</f>
        <v/>
      </c>
      <c r="E19" s="159" t="str">
        <f>IF(C19="○",①基本情報【名簿入力前に必須入力】!$E$15,"")</f>
        <v/>
      </c>
      <c r="F19" s="399" t="str">
        <f>③職員名簿【中間実績】!BP28</f>
        <v/>
      </c>
      <c r="G19" s="398" t="str">
        <f>③職員名簿【中間実績】!AZ28</f>
        <v/>
      </c>
      <c r="H19" s="159" t="str">
        <f>IF(F19="○",①基本情報【名簿入力前に必須入力】!$E$15,"")</f>
        <v/>
      </c>
      <c r="I19" s="399" t="str">
        <f>③職員名簿【中間実績】!BQ28</f>
        <v/>
      </c>
      <c r="J19" s="398" t="str">
        <f>③職員名簿【中間実績】!BA28</f>
        <v/>
      </c>
      <c r="K19" s="159" t="str">
        <f>IF(I19="○",①基本情報【名簿入力前に必須入力】!$E$15,"")</f>
        <v/>
      </c>
      <c r="L19" s="399" t="str">
        <f>③職員名簿【中間実績】!BR28</f>
        <v/>
      </c>
      <c r="M19" s="398" t="str">
        <f>③職員名簿【中間実績】!BB28</f>
        <v/>
      </c>
      <c r="N19" s="159" t="str">
        <f>IF(L19="○",①基本情報【名簿入力前に必須入力】!$E$15,"")</f>
        <v/>
      </c>
      <c r="O19" s="399" t="str">
        <f>③職員名簿【中間実績】!BS28</f>
        <v/>
      </c>
      <c r="P19" s="398" t="str">
        <f>③職員名簿【中間実績】!BC28</f>
        <v/>
      </c>
      <c r="Q19" s="159" t="str">
        <f>IF(O19="○",①基本情報【名簿入力前に必須入力】!$E$15,"")</f>
        <v/>
      </c>
      <c r="R19" s="399" t="str">
        <f>③職員名簿【中間実績】!BT28</f>
        <v/>
      </c>
      <c r="S19" s="398" t="str">
        <f>③職員名簿【中間実績】!BD28</f>
        <v/>
      </c>
      <c r="T19" s="159" t="str">
        <f>IF(R19="○",①基本情報【名簿入力前に必須入力】!$E$15,"")</f>
        <v/>
      </c>
      <c r="U19" s="399" t="str">
        <f>③職員名簿【中間実績】!BU28</f>
        <v/>
      </c>
      <c r="V19" s="398" t="str">
        <f>③職員名簿【中間実績】!BE28</f>
        <v/>
      </c>
      <c r="W19" s="159" t="str">
        <f>IF(U19="○",①基本情報【名簿入力前に必須入力】!$E$15,"")</f>
        <v/>
      </c>
      <c r="X19" s="399" t="str">
        <f>③職員名簿【中間実績】!BV28</f>
        <v/>
      </c>
      <c r="Y19" s="398" t="str">
        <f>③職員名簿【中間実績】!BF28</f>
        <v/>
      </c>
      <c r="Z19" s="159" t="str">
        <f>IF(X19="○",①基本情報【名簿入力前に必須入力】!$E$15,"")</f>
        <v/>
      </c>
      <c r="AA19" s="399" t="str">
        <f>③職員名簿【中間実績】!BW28</f>
        <v/>
      </c>
      <c r="AB19" s="398" t="str">
        <f>③職員名簿【中間実績】!BG28</f>
        <v/>
      </c>
      <c r="AC19" s="159" t="str">
        <f>IF(AA19="○",①基本情報【名簿入力前に必須入力】!$E$15,"")</f>
        <v/>
      </c>
      <c r="AD19" s="399" t="str">
        <f>③職員名簿【中間実績】!BX28</f>
        <v/>
      </c>
      <c r="AE19" s="398" t="str">
        <f>③職員名簿【中間実績】!BH28</f>
        <v/>
      </c>
      <c r="AF19" s="159" t="str">
        <f>IF(AD19="○",①基本情報【名簿入力前に必須入力】!$E$15,"")</f>
        <v/>
      </c>
      <c r="AG19" s="399" t="str">
        <f>③職員名簿【中間実績】!BY28</f>
        <v/>
      </c>
      <c r="AH19" s="398" t="str">
        <f>③職員名簿【中間実績】!BI28</f>
        <v/>
      </c>
      <c r="AI19" s="159" t="str">
        <f>IF(AG19="○",①基本情報【名簿入力前に必須入力】!$E$15,"")</f>
        <v/>
      </c>
      <c r="AJ19" s="399" t="str">
        <f>③職員名簿【中間実績】!BZ28</f>
        <v/>
      </c>
      <c r="AK19" s="398" t="str">
        <f>③職員名簿【中間実績】!BJ28</f>
        <v/>
      </c>
      <c r="AL19" s="159" t="str">
        <f>IF(AJ19="○",①基本情報【名簿入力前に必須入力】!$E$15,"")</f>
        <v/>
      </c>
    </row>
    <row r="20" spans="1:38" ht="30" customHeight="1">
      <c r="A20">
        <v>16</v>
      </c>
      <c r="B20" s="144" t="str">
        <f>③職員名簿【中間実績】!BN29</f>
        <v/>
      </c>
      <c r="C20" s="397" t="str">
        <f>③職員名簿【中間実績】!BO29</f>
        <v/>
      </c>
      <c r="D20" s="398" t="str">
        <f>③職員名簿【中間実績】!AY29</f>
        <v/>
      </c>
      <c r="E20" s="159" t="str">
        <f>IF(C20="○",①基本情報【名簿入力前に必須入力】!$E$15,"")</f>
        <v/>
      </c>
      <c r="F20" s="399" t="str">
        <f>③職員名簿【中間実績】!BP29</f>
        <v/>
      </c>
      <c r="G20" s="398" t="str">
        <f>③職員名簿【中間実績】!AZ29</f>
        <v/>
      </c>
      <c r="H20" s="159" t="str">
        <f>IF(F20="○",①基本情報【名簿入力前に必須入力】!$E$15,"")</f>
        <v/>
      </c>
      <c r="I20" s="399" t="str">
        <f>③職員名簿【中間実績】!BQ29</f>
        <v/>
      </c>
      <c r="J20" s="398" t="str">
        <f>③職員名簿【中間実績】!BA29</f>
        <v/>
      </c>
      <c r="K20" s="159" t="str">
        <f>IF(I20="○",①基本情報【名簿入力前に必須入力】!$E$15,"")</f>
        <v/>
      </c>
      <c r="L20" s="399" t="str">
        <f>③職員名簿【中間実績】!BR29</f>
        <v/>
      </c>
      <c r="M20" s="398" t="str">
        <f>③職員名簿【中間実績】!BB29</f>
        <v/>
      </c>
      <c r="N20" s="159" t="str">
        <f>IF(L20="○",①基本情報【名簿入力前に必須入力】!$E$15,"")</f>
        <v/>
      </c>
      <c r="O20" s="399" t="str">
        <f>③職員名簿【中間実績】!BS29</f>
        <v/>
      </c>
      <c r="P20" s="398" t="str">
        <f>③職員名簿【中間実績】!BC29</f>
        <v/>
      </c>
      <c r="Q20" s="159" t="str">
        <f>IF(O20="○",①基本情報【名簿入力前に必須入力】!$E$15,"")</f>
        <v/>
      </c>
      <c r="R20" s="399" t="str">
        <f>③職員名簿【中間実績】!BT29</f>
        <v/>
      </c>
      <c r="S20" s="398" t="str">
        <f>③職員名簿【中間実績】!BD29</f>
        <v/>
      </c>
      <c r="T20" s="159" t="str">
        <f>IF(R20="○",①基本情報【名簿入力前に必須入力】!$E$15,"")</f>
        <v/>
      </c>
      <c r="U20" s="399" t="str">
        <f>③職員名簿【中間実績】!BU29</f>
        <v/>
      </c>
      <c r="V20" s="398" t="str">
        <f>③職員名簿【中間実績】!BE29</f>
        <v/>
      </c>
      <c r="W20" s="159" t="str">
        <f>IF(U20="○",①基本情報【名簿入力前に必須入力】!$E$15,"")</f>
        <v/>
      </c>
      <c r="X20" s="399" t="str">
        <f>③職員名簿【中間実績】!BV29</f>
        <v/>
      </c>
      <c r="Y20" s="398" t="str">
        <f>③職員名簿【中間実績】!BF29</f>
        <v/>
      </c>
      <c r="Z20" s="159" t="str">
        <f>IF(X20="○",①基本情報【名簿入力前に必須入力】!$E$15,"")</f>
        <v/>
      </c>
      <c r="AA20" s="399" t="str">
        <f>③職員名簿【中間実績】!BW29</f>
        <v/>
      </c>
      <c r="AB20" s="398" t="str">
        <f>③職員名簿【中間実績】!BG29</f>
        <v/>
      </c>
      <c r="AC20" s="159" t="str">
        <f>IF(AA20="○",①基本情報【名簿入力前に必須入力】!$E$15,"")</f>
        <v/>
      </c>
      <c r="AD20" s="399" t="str">
        <f>③職員名簿【中間実績】!BX29</f>
        <v/>
      </c>
      <c r="AE20" s="398" t="str">
        <f>③職員名簿【中間実績】!BH29</f>
        <v/>
      </c>
      <c r="AF20" s="159" t="str">
        <f>IF(AD20="○",①基本情報【名簿入力前に必須入力】!$E$15,"")</f>
        <v/>
      </c>
      <c r="AG20" s="399" t="str">
        <f>③職員名簿【中間実績】!BY29</f>
        <v/>
      </c>
      <c r="AH20" s="398" t="str">
        <f>③職員名簿【中間実績】!BI29</f>
        <v/>
      </c>
      <c r="AI20" s="159" t="str">
        <f>IF(AG20="○",①基本情報【名簿入力前に必須入力】!$E$15,"")</f>
        <v/>
      </c>
      <c r="AJ20" s="399" t="str">
        <f>③職員名簿【中間実績】!BZ29</f>
        <v/>
      </c>
      <c r="AK20" s="398" t="str">
        <f>③職員名簿【中間実績】!BJ29</f>
        <v/>
      </c>
      <c r="AL20" s="159" t="str">
        <f>IF(AJ20="○",①基本情報【名簿入力前に必須入力】!$E$15,"")</f>
        <v/>
      </c>
    </row>
    <row r="21" spans="1:38" ht="30" customHeight="1">
      <c r="A21">
        <v>17</v>
      </c>
      <c r="B21" s="144" t="str">
        <f>③職員名簿【中間実績】!BN30</f>
        <v/>
      </c>
      <c r="C21" s="397" t="str">
        <f>③職員名簿【中間実績】!BO30</f>
        <v/>
      </c>
      <c r="D21" s="398" t="str">
        <f>③職員名簿【中間実績】!AY30</f>
        <v/>
      </c>
      <c r="E21" s="159" t="str">
        <f>IF(C21="○",①基本情報【名簿入力前に必須入力】!$E$15,"")</f>
        <v/>
      </c>
      <c r="F21" s="399" t="str">
        <f>③職員名簿【中間実績】!BP30</f>
        <v/>
      </c>
      <c r="G21" s="398" t="str">
        <f>③職員名簿【中間実績】!AZ30</f>
        <v/>
      </c>
      <c r="H21" s="159" t="str">
        <f>IF(F21="○",①基本情報【名簿入力前に必須入力】!$E$15,"")</f>
        <v/>
      </c>
      <c r="I21" s="399" t="str">
        <f>③職員名簿【中間実績】!BQ30</f>
        <v/>
      </c>
      <c r="J21" s="398" t="str">
        <f>③職員名簿【中間実績】!BA30</f>
        <v/>
      </c>
      <c r="K21" s="159" t="str">
        <f>IF(I21="○",①基本情報【名簿入力前に必須入力】!$E$15,"")</f>
        <v/>
      </c>
      <c r="L21" s="399" t="str">
        <f>③職員名簿【中間実績】!BR30</f>
        <v/>
      </c>
      <c r="M21" s="398" t="str">
        <f>③職員名簿【中間実績】!BB30</f>
        <v/>
      </c>
      <c r="N21" s="159" t="str">
        <f>IF(L21="○",①基本情報【名簿入力前に必須入力】!$E$15,"")</f>
        <v/>
      </c>
      <c r="O21" s="399" t="str">
        <f>③職員名簿【中間実績】!BS30</f>
        <v/>
      </c>
      <c r="P21" s="398" t="str">
        <f>③職員名簿【中間実績】!BC30</f>
        <v/>
      </c>
      <c r="Q21" s="159" t="str">
        <f>IF(O21="○",①基本情報【名簿入力前に必須入力】!$E$15,"")</f>
        <v/>
      </c>
      <c r="R21" s="399" t="str">
        <f>③職員名簿【中間実績】!BT30</f>
        <v/>
      </c>
      <c r="S21" s="398" t="str">
        <f>③職員名簿【中間実績】!BD30</f>
        <v/>
      </c>
      <c r="T21" s="159" t="str">
        <f>IF(R21="○",①基本情報【名簿入力前に必須入力】!$E$15,"")</f>
        <v/>
      </c>
      <c r="U21" s="399" t="str">
        <f>③職員名簿【中間実績】!BU30</f>
        <v/>
      </c>
      <c r="V21" s="398" t="str">
        <f>③職員名簿【中間実績】!BE30</f>
        <v/>
      </c>
      <c r="W21" s="159" t="str">
        <f>IF(U21="○",①基本情報【名簿入力前に必須入力】!$E$15,"")</f>
        <v/>
      </c>
      <c r="X21" s="399" t="str">
        <f>③職員名簿【中間実績】!BV30</f>
        <v/>
      </c>
      <c r="Y21" s="398" t="str">
        <f>③職員名簿【中間実績】!BF30</f>
        <v/>
      </c>
      <c r="Z21" s="159" t="str">
        <f>IF(X21="○",①基本情報【名簿入力前に必須入力】!$E$15,"")</f>
        <v/>
      </c>
      <c r="AA21" s="399" t="str">
        <f>③職員名簿【中間実績】!BW30</f>
        <v/>
      </c>
      <c r="AB21" s="398" t="str">
        <f>③職員名簿【中間実績】!BG30</f>
        <v/>
      </c>
      <c r="AC21" s="159" t="str">
        <f>IF(AA21="○",①基本情報【名簿入力前に必須入力】!$E$15,"")</f>
        <v/>
      </c>
      <c r="AD21" s="399" t="str">
        <f>③職員名簿【中間実績】!BX30</f>
        <v/>
      </c>
      <c r="AE21" s="398" t="str">
        <f>③職員名簿【中間実績】!BH30</f>
        <v/>
      </c>
      <c r="AF21" s="159" t="str">
        <f>IF(AD21="○",①基本情報【名簿入力前に必須入力】!$E$15,"")</f>
        <v/>
      </c>
      <c r="AG21" s="399" t="str">
        <f>③職員名簿【中間実績】!BY30</f>
        <v/>
      </c>
      <c r="AH21" s="398" t="str">
        <f>③職員名簿【中間実績】!BI30</f>
        <v/>
      </c>
      <c r="AI21" s="159" t="str">
        <f>IF(AG21="○",①基本情報【名簿入力前に必須入力】!$E$15,"")</f>
        <v/>
      </c>
      <c r="AJ21" s="399" t="str">
        <f>③職員名簿【中間実績】!BZ30</f>
        <v/>
      </c>
      <c r="AK21" s="398" t="str">
        <f>③職員名簿【中間実績】!BJ30</f>
        <v/>
      </c>
      <c r="AL21" s="159" t="str">
        <f>IF(AJ21="○",①基本情報【名簿入力前に必須入力】!$E$15,"")</f>
        <v/>
      </c>
    </row>
    <row r="22" spans="1:38" ht="30" customHeight="1">
      <c r="A22">
        <v>18</v>
      </c>
      <c r="B22" s="144" t="str">
        <f>③職員名簿【中間実績】!BN31</f>
        <v/>
      </c>
      <c r="C22" s="397" t="str">
        <f>③職員名簿【中間実績】!BO31</f>
        <v/>
      </c>
      <c r="D22" s="398" t="str">
        <f>③職員名簿【中間実績】!AY31</f>
        <v/>
      </c>
      <c r="E22" s="159" t="str">
        <f>IF(C22="○",①基本情報【名簿入力前に必須入力】!$E$15,"")</f>
        <v/>
      </c>
      <c r="F22" s="399" t="str">
        <f>③職員名簿【中間実績】!BP31</f>
        <v/>
      </c>
      <c r="G22" s="398" t="str">
        <f>③職員名簿【中間実績】!AZ31</f>
        <v/>
      </c>
      <c r="H22" s="159" t="str">
        <f>IF(F22="○",①基本情報【名簿入力前に必須入力】!$E$15,"")</f>
        <v/>
      </c>
      <c r="I22" s="399" t="str">
        <f>③職員名簿【中間実績】!BQ31</f>
        <v/>
      </c>
      <c r="J22" s="398" t="str">
        <f>③職員名簿【中間実績】!BA31</f>
        <v/>
      </c>
      <c r="K22" s="159" t="str">
        <f>IF(I22="○",①基本情報【名簿入力前に必須入力】!$E$15,"")</f>
        <v/>
      </c>
      <c r="L22" s="399" t="str">
        <f>③職員名簿【中間実績】!BR31</f>
        <v/>
      </c>
      <c r="M22" s="398" t="str">
        <f>③職員名簿【中間実績】!BB31</f>
        <v/>
      </c>
      <c r="N22" s="159" t="str">
        <f>IF(L22="○",①基本情報【名簿入力前に必須入力】!$E$15,"")</f>
        <v/>
      </c>
      <c r="O22" s="399" t="str">
        <f>③職員名簿【中間実績】!BS31</f>
        <v/>
      </c>
      <c r="P22" s="398" t="str">
        <f>③職員名簿【中間実績】!BC31</f>
        <v/>
      </c>
      <c r="Q22" s="159" t="str">
        <f>IF(O22="○",①基本情報【名簿入力前に必須入力】!$E$15,"")</f>
        <v/>
      </c>
      <c r="R22" s="399" t="str">
        <f>③職員名簿【中間実績】!BT31</f>
        <v/>
      </c>
      <c r="S22" s="398" t="str">
        <f>③職員名簿【中間実績】!BD31</f>
        <v/>
      </c>
      <c r="T22" s="159" t="str">
        <f>IF(R22="○",①基本情報【名簿入力前に必須入力】!$E$15,"")</f>
        <v/>
      </c>
      <c r="U22" s="399" t="str">
        <f>③職員名簿【中間実績】!BU31</f>
        <v/>
      </c>
      <c r="V22" s="398" t="str">
        <f>③職員名簿【中間実績】!BE31</f>
        <v/>
      </c>
      <c r="W22" s="159" t="str">
        <f>IF(U22="○",①基本情報【名簿入力前に必須入力】!$E$15,"")</f>
        <v/>
      </c>
      <c r="X22" s="399" t="str">
        <f>③職員名簿【中間実績】!BV31</f>
        <v/>
      </c>
      <c r="Y22" s="398" t="str">
        <f>③職員名簿【中間実績】!BF31</f>
        <v/>
      </c>
      <c r="Z22" s="159" t="str">
        <f>IF(X22="○",①基本情報【名簿入力前に必須入力】!$E$15,"")</f>
        <v/>
      </c>
      <c r="AA22" s="399" t="str">
        <f>③職員名簿【中間実績】!BW31</f>
        <v/>
      </c>
      <c r="AB22" s="398" t="str">
        <f>③職員名簿【中間実績】!BG31</f>
        <v/>
      </c>
      <c r="AC22" s="159" t="str">
        <f>IF(AA22="○",①基本情報【名簿入力前に必須入力】!$E$15,"")</f>
        <v/>
      </c>
      <c r="AD22" s="399" t="str">
        <f>③職員名簿【中間実績】!BX31</f>
        <v/>
      </c>
      <c r="AE22" s="398" t="str">
        <f>③職員名簿【中間実績】!BH31</f>
        <v/>
      </c>
      <c r="AF22" s="159" t="str">
        <f>IF(AD22="○",①基本情報【名簿入力前に必須入力】!$E$15,"")</f>
        <v/>
      </c>
      <c r="AG22" s="399" t="str">
        <f>③職員名簿【中間実績】!BY31</f>
        <v/>
      </c>
      <c r="AH22" s="398" t="str">
        <f>③職員名簿【中間実績】!BI31</f>
        <v/>
      </c>
      <c r="AI22" s="159" t="str">
        <f>IF(AG22="○",①基本情報【名簿入力前に必須入力】!$E$15,"")</f>
        <v/>
      </c>
      <c r="AJ22" s="399" t="str">
        <f>③職員名簿【中間実績】!BZ31</f>
        <v/>
      </c>
      <c r="AK22" s="398" t="str">
        <f>③職員名簿【中間実績】!BJ31</f>
        <v/>
      </c>
      <c r="AL22" s="159" t="str">
        <f>IF(AJ22="○",①基本情報【名簿入力前に必須入力】!$E$15,"")</f>
        <v/>
      </c>
    </row>
    <row r="23" spans="1:38" ht="30" customHeight="1">
      <c r="A23">
        <v>19</v>
      </c>
      <c r="B23" s="144" t="str">
        <f>③職員名簿【中間実績】!BN32</f>
        <v/>
      </c>
      <c r="C23" s="397" t="str">
        <f>③職員名簿【中間実績】!BO32</f>
        <v/>
      </c>
      <c r="D23" s="398" t="str">
        <f>③職員名簿【中間実績】!AY32</f>
        <v/>
      </c>
      <c r="E23" s="159" t="str">
        <f>IF(C23="○",①基本情報【名簿入力前に必須入力】!$E$15,"")</f>
        <v/>
      </c>
      <c r="F23" s="399" t="str">
        <f>③職員名簿【中間実績】!BP32</f>
        <v/>
      </c>
      <c r="G23" s="398" t="str">
        <f>③職員名簿【中間実績】!AZ32</f>
        <v/>
      </c>
      <c r="H23" s="159" t="str">
        <f>IF(F23="○",①基本情報【名簿入力前に必須入力】!$E$15,"")</f>
        <v/>
      </c>
      <c r="I23" s="399" t="str">
        <f>③職員名簿【中間実績】!BQ32</f>
        <v/>
      </c>
      <c r="J23" s="398" t="str">
        <f>③職員名簿【中間実績】!BA32</f>
        <v/>
      </c>
      <c r="K23" s="159" t="str">
        <f>IF(I23="○",①基本情報【名簿入力前に必須入力】!$E$15,"")</f>
        <v/>
      </c>
      <c r="L23" s="399" t="str">
        <f>③職員名簿【中間実績】!BR32</f>
        <v/>
      </c>
      <c r="M23" s="398" t="str">
        <f>③職員名簿【中間実績】!BB32</f>
        <v/>
      </c>
      <c r="N23" s="159" t="str">
        <f>IF(L23="○",①基本情報【名簿入力前に必須入力】!$E$15,"")</f>
        <v/>
      </c>
      <c r="O23" s="399" t="str">
        <f>③職員名簿【中間実績】!BS32</f>
        <v/>
      </c>
      <c r="P23" s="398" t="str">
        <f>③職員名簿【中間実績】!BC32</f>
        <v/>
      </c>
      <c r="Q23" s="159" t="str">
        <f>IF(O23="○",①基本情報【名簿入力前に必須入力】!$E$15,"")</f>
        <v/>
      </c>
      <c r="R23" s="399" t="str">
        <f>③職員名簿【中間実績】!BT32</f>
        <v/>
      </c>
      <c r="S23" s="398" t="str">
        <f>③職員名簿【中間実績】!BD32</f>
        <v/>
      </c>
      <c r="T23" s="159" t="str">
        <f>IF(R23="○",①基本情報【名簿入力前に必須入力】!$E$15,"")</f>
        <v/>
      </c>
      <c r="U23" s="399" t="str">
        <f>③職員名簿【中間実績】!BU32</f>
        <v/>
      </c>
      <c r="V23" s="398" t="str">
        <f>③職員名簿【中間実績】!BE32</f>
        <v/>
      </c>
      <c r="W23" s="159" t="str">
        <f>IF(U23="○",①基本情報【名簿入力前に必須入力】!$E$15,"")</f>
        <v/>
      </c>
      <c r="X23" s="399" t="str">
        <f>③職員名簿【中間実績】!BV32</f>
        <v/>
      </c>
      <c r="Y23" s="398" t="str">
        <f>③職員名簿【中間実績】!BF32</f>
        <v/>
      </c>
      <c r="Z23" s="159" t="str">
        <f>IF(X23="○",①基本情報【名簿入力前に必須入力】!$E$15,"")</f>
        <v/>
      </c>
      <c r="AA23" s="399" t="str">
        <f>③職員名簿【中間実績】!BW32</f>
        <v/>
      </c>
      <c r="AB23" s="398" t="str">
        <f>③職員名簿【中間実績】!BG32</f>
        <v/>
      </c>
      <c r="AC23" s="159" t="str">
        <f>IF(AA23="○",①基本情報【名簿入力前に必須入力】!$E$15,"")</f>
        <v/>
      </c>
      <c r="AD23" s="399" t="str">
        <f>③職員名簿【中間実績】!BX32</f>
        <v/>
      </c>
      <c r="AE23" s="398" t="str">
        <f>③職員名簿【中間実績】!BH32</f>
        <v/>
      </c>
      <c r="AF23" s="159" t="str">
        <f>IF(AD23="○",①基本情報【名簿入力前に必須入力】!$E$15,"")</f>
        <v/>
      </c>
      <c r="AG23" s="399" t="str">
        <f>③職員名簿【中間実績】!BY32</f>
        <v/>
      </c>
      <c r="AH23" s="398" t="str">
        <f>③職員名簿【中間実績】!BI32</f>
        <v/>
      </c>
      <c r="AI23" s="159" t="str">
        <f>IF(AG23="○",①基本情報【名簿入力前に必須入力】!$E$15,"")</f>
        <v/>
      </c>
      <c r="AJ23" s="399" t="str">
        <f>③職員名簿【中間実績】!BZ32</f>
        <v/>
      </c>
      <c r="AK23" s="398" t="str">
        <f>③職員名簿【中間実績】!BJ32</f>
        <v/>
      </c>
      <c r="AL23" s="159" t="str">
        <f>IF(AJ23="○",①基本情報【名簿入力前に必須入力】!$E$15,"")</f>
        <v/>
      </c>
    </row>
    <row r="24" spans="1:38" ht="30" customHeight="1">
      <c r="A24">
        <v>20</v>
      </c>
      <c r="B24" s="144" t="str">
        <f>③職員名簿【中間実績】!BN33</f>
        <v/>
      </c>
      <c r="C24" s="397" t="str">
        <f>③職員名簿【中間実績】!BO33</f>
        <v/>
      </c>
      <c r="D24" s="398" t="str">
        <f>③職員名簿【中間実績】!AY33</f>
        <v/>
      </c>
      <c r="E24" s="159" t="str">
        <f>IF(C24="○",①基本情報【名簿入力前に必須入力】!$E$15,"")</f>
        <v/>
      </c>
      <c r="F24" s="399" t="str">
        <f>③職員名簿【中間実績】!BP33</f>
        <v/>
      </c>
      <c r="G24" s="398" t="str">
        <f>③職員名簿【中間実績】!AZ33</f>
        <v/>
      </c>
      <c r="H24" s="159" t="str">
        <f>IF(F24="○",①基本情報【名簿入力前に必須入力】!$E$15,"")</f>
        <v/>
      </c>
      <c r="I24" s="399" t="str">
        <f>③職員名簿【中間実績】!BQ33</f>
        <v/>
      </c>
      <c r="J24" s="398" t="str">
        <f>③職員名簿【中間実績】!BA33</f>
        <v/>
      </c>
      <c r="K24" s="159" t="str">
        <f>IF(I24="○",①基本情報【名簿入力前に必須入力】!$E$15,"")</f>
        <v/>
      </c>
      <c r="L24" s="399" t="str">
        <f>③職員名簿【中間実績】!BR33</f>
        <v/>
      </c>
      <c r="M24" s="398" t="str">
        <f>③職員名簿【中間実績】!BB33</f>
        <v/>
      </c>
      <c r="N24" s="159" t="str">
        <f>IF(L24="○",①基本情報【名簿入力前に必須入力】!$E$15,"")</f>
        <v/>
      </c>
      <c r="O24" s="399" t="str">
        <f>③職員名簿【中間実績】!BS33</f>
        <v/>
      </c>
      <c r="P24" s="398" t="str">
        <f>③職員名簿【中間実績】!BC33</f>
        <v/>
      </c>
      <c r="Q24" s="159" t="str">
        <f>IF(O24="○",①基本情報【名簿入力前に必須入力】!$E$15,"")</f>
        <v/>
      </c>
      <c r="R24" s="399" t="str">
        <f>③職員名簿【中間実績】!BT33</f>
        <v/>
      </c>
      <c r="S24" s="398" t="str">
        <f>③職員名簿【中間実績】!BD33</f>
        <v/>
      </c>
      <c r="T24" s="159" t="str">
        <f>IF(R24="○",①基本情報【名簿入力前に必須入力】!$E$15,"")</f>
        <v/>
      </c>
      <c r="U24" s="399" t="str">
        <f>③職員名簿【中間実績】!BU33</f>
        <v/>
      </c>
      <c r="V24" s="398" t="str">
        <f>③職員名簿【中間実績】!BE33</f>
        <v/>
      </c>
      <c r="W24" s="159" t="str">
        <f>IF(U24="○",①基本情報【名簿入力前に必須入力】!$E$15,"")</f>
        <v/>
      </c>
      <c r="X24" s="399" t="str">
        <f>③職員名簿【中間実績】!BV33</f>
        <v/>
      </c>
      <c r="Y24" s="398" t="str">
        <f>③職員名簿【中間実績】!BF33</f>
        <v/>
      </c>
      <c r="Z24" s="159" t="str">
        <f>IF(X24="○",①基本情報【名簿入力前に必須入力】!$E$15,"")</f>
        <v/>
      </c>
      <c r="AA24" s="399" t="str">
        <f>③職員名簿【中間実績】!BW33</f>
        <v/>
      </c>
      <c r="AB24" s="398" t="str">
        <f>③職員名簿【中間実績】!BG33</f>
        <v/>
      </c>
      <c r="AC24" s="159" t="str">
        <f>IF(AA24="○",①基本情報【名簿入力前に必須入力】!$E$15,"")</f>
        <v/>
      </c>
      <c r="AD24" s="399" t="str">
        <f>③職員名簿【中間実績】!BX33</f>
        <v/>
      </c>
      <c r="AE24" s="398" t="str">
        <f>③職員名簿【中間実績】!BH33</f>
        <v/>
      </c>
      <c r="AF24" s="159" t="str">
        <f>IF(AD24="○",①基本情報【名簿入力前に必須入力】!$E$15,"")</f>
        <v/>
      </c>
      <c r="AG24" s="399" t="str">
        <f>③職員名簿【中間実績】!BY33</f>
        <v/>
      </c>
      <c r="AH24" s="398" t="str">
        <f>③職員名簿【中間実績】!BI33</f>
        <v/>
      </c>
      <c r="AI24" s="159" t="str">
        <f>IF(AG24="○",①基本情報【名簿入力前に必須入力】!$E$15,"")</f>
        <v/>
      </c>
      <c r="AJ24" s="399" t="str">
        <f>③職員名簿【中間実績】!BZ33</f>
        <v/>
      </c>
      <c r="AK24" s="398" t="str">
        <f>③職員名簿【中間実績】!BJ33</f>
        <v/>
      </c>
      <c r="AL24" s="159" t="str">
        <f>IF(AJ24="○",①基本情報【名簿入力前に必須入力】!$E$15,"")</f>
        <v/>
      </c>
    </row>
    <row r="25" spans="1:38" ht="30" customHeight="1">
      <c r="A25">
        <v>21</v>
      </c>
      <c r="B25" s="144" t="str">
        <f>③職員名簿【中間実績】!BN34</f>
        <v/>
      </c>
      <c r="C25" s="397" t="str">
        <f>③職員名簿【中間実績】!BO34</f>
        <v/>
      </c>
      <c r="D25" s="398" t="str">
        <f>③職員名簿【中間実績】!AY34</f>
        <v/>
      </c>
      <c r="E25" s="159" t="str">
        <f>IF(C25="○",①基本情報【名簿入力前に必須入力】!$E$15,"")</f>
        <v/>
      </c>
      <c r="F25" s="399" t="str">
        <f>③職員名簿【中間実績】!BP34</f>
        <v/>
      </c>
      <c r="G25" s="398" t="str">
        <f>③職員名簿【中間実績】!AZ34</f>
        <v/>
      </c>
      <c r="H25" s="159" t="str">
        <f>IF(F25="○",①基本情報【名簿入力前に必須入力】!$E$15,"")</f>
        <v/>
      </c>
      <c r="I25" s="399" t="str">
        <f>③職員名簿【中間実績】!BQ34</f>
        <v/>
      </c>
      <c r="J25" s="398" t="str">
        <f>③職員名簿【中間実績】!BA34</f>
        <v/>
      </c>
      <c r="K25" s="159" t="str">
        <f>IF(I25="○",①基本情報【名簿入力前に必須入力】!$E$15,"")</f>
        <v/>
      </c>
      <c r="L25" s="399" t="str">
        <f>③職員名簿【中間実績】!BR34</f>
        <v/>
      </c>
      <c r="M25" s="398" t="str">
        <f>③職員名簿【中間実績】!BB34</f>
        <v/>
      </c>
      <c r="N25" s="159" t="str">
        <f>IF(L25="○",①基本情報【名簿入力前に必須入力】!$E$15,"")</f>
        <v/>
      </c>
      <c r="O25" s="399" t="str">
        <f>③職員名簿【中間実績】!BS34</f>
        <v/>
      </c>
      <c r="P25" s="398" t="str">
        <f>③職員名簿【中間実績】!BC34</f>
        <v/>
      </c>
      <c r="Q25" s="159" t="str">
        <f>IF(O25="○",①基本情報【名簿入力前に必須入力】!$E$15,"")</f>
        <v/>
      </c>
      <c r="R25" s="399" t="str">
        <f>③職員名簿【中間実績】!BT34</f>
        <v/>
      </c>
      <c r="S25" s="398" t="str">
        <f>③職員名簿【中間実績】!BD34</f>
        <v/>
      </c>
      <c r="T25" s="159" t="str">
        <f>IF(R25="○",①基本情報【名簿入力前に必須入力】!$E$15,"")</f>
        <v/>
      </c>
      <c r="U25" s="399" t="str">
        <f>③職員名簿【中間実績】!BU34</f>
        <v/>
      </c>
      <c r="V25" s="398" t="str">
        <f>③職員名簿【中間実績】!BE34</f>
        <v/>
      </c>
      <c r="W25" s="159" t="str">
        <f>IF(U25="○",①基本情報【名簿入力前に必須入力】!$E$15,"")</f>
        <v/>
      </c>
      <c r="X25" s="399" t="str">
        <f>③職員名簿【中間実績】!BV34</f>
        <v/>
      </c>
      <c r="Y25" s="398" t="str">
        <f>③職員名簿【中間実績】!BF34</f>
        <v/>
      </c>
      <c r="Z25" s="159" t="str">
        <f>IF(X25="○",①基本情報【名簿入力前に必須入力】!$E$15,"")</f>
        <v/>
      </c>
      <c r="AA25" s="399" t="str">
        <f>③職員名簿【中間実績】!BW34</f>
        <v/>
      </c>
      <c r="AB25" s="398" t="str">
        <f>③職員名簿【中間実績】!BG34</f>
        <v/>
      </c>
      <c r="AC25" s="159" t="str">
        <f>IF(AA25="○",①基本情報【名簿入力前に必須入力】!$E$15,"")</f>
        <v/>
      </c>
      <c r="AD25" s="399" t="str">
        <f>③職員名簿【中間実績】!BX34</f>
        <v/>
      </c>
      <c r="AE25" s="398" t="str">
        <f>③職員名簿【中間実績】!BH34</f>
        <v/>
      </c>
      <c r="AF25" s="159" t="str">
        <f>IF(AD25="○",①基本情報【名簿入力前に必須入力】!$E$15,"")</f>
        <v/>
      </c>
      <c r="AG25" s="399" t="str">
        <f>③職員名簿【中間実績】!BY34</f>
        <v/>
      </c>
      <c r="AH25" s="398" t="str">
        <f>③職員名簿【中間実績】!BI34</f>
        <v/>
      </c>
      <c r="AI25" s="159" t="str">
        <f>IF(AG25="○",①基本情報【名簿入力前に必須入力】!$E$15,"")</f>
        <v/>
      </c>
      <c r="AJ25" s="399" t="str">
        <f>③職員名簿【中間実績】!BZ34</f>
        <v/>
      </c>
      <c r="AK25" s="398" t="str">
        <f>③職員名簿【中間実績】!BJ34</f>
        <v/>
      </c>
      <c r="AL25" s="159" t="str">
        <f>IF(AJ25="○",①基本情報【名簿入力前に必須入力】!$E$15,"")</f>
        <v/>
      </c>
    </row>
    <row r="26" spans="1:38" ht="30" customHeight="1">
      <c r="A26">
        <v>22</v>
      </c>
      <c r="B26" s="144" t="str">
        <f>③職員名簿【中間実績】!BN35</f>
        <v/>
      </c>
      <c r="C26" s="397" t="str">
        <f>③職員名簿【中間実績】!BO35</f>
        <v/>
      </c>
      <c r="D26" s="398" t="str">
        <f>③職員名簿【中間実績】!AY35</f>
        <v/>
      </c>
      <c r="E26" s="159" t="str">
        <f>IF(C26="○",①基本情報【名簿入力前に必須入力】!$E$15,"")</f>
        <v/>
      </c>
      <c r="F26" s="399" t="str">
        <f>③職員名簿【中間実績】!BP35</f>
        <v/>
      </c>
      <c r="G26" s="398" t="str">
        <f>③職員名簿【中間実績】!AZ35</f>
        <v/>
      </c>
      <c r="H26" s="159" t="str">
        <f>IF(F26="○",①基本情報【名簿入力前に必須入力】!$E$15,"")</f>
        <v/>
      </c>
      <c r="I26" s="399" t="str">
        <f>③職員名簿【中間実績】!BQ35</f>
        <v/>
      </c>
      <c r="J26" s="398" t="str">
        <f>③職員名簿【中間実績】!BA35</f>
        <v/>
      </c>
      <c r="K26" s="159" t="str">
        <f>IF(I26="○",①基本情報【名簿入力前に必須入力】!$E$15,"")</f>
        <v/>
      </c>
      <c r="L26" s="399" t="str">
        <f>③職員名簿【中間実績】!BR35</f>
        <v/>
      </c>
      <c r="M26" s="398" t="str">
        <f>③職員名簿【中間実績】!BB35</f>
        <v/>
      </c>
      <c r="N26" s="159" t="str">
        <f>IF(L26="○",①基本情報【名簿入力前に必須入力】!$E$15,"")</f>
        <v/>
      </c>
      <c r="O26" s="399" t="str">
        <f>③職員名簿【中間実績】!BS35</f>
        <v/>
      </c>
      <c r="P26" s="398" t="str">
        <f>③職員名簿【中間実績】!BC35</f>
        <v/>
      </c>
      <c r="Q26" s="159" t="str">
        <f>IF(O26="○",①基本情報【名簿入力前に必須入力】!$E$15,"")</f>
        <v/>
      </c>
      <c r="R26" s="399" t="str">
        <f>③職員名簿【中間実績】!BT35</f>
        <v/>
      </c>
      <c r="S26" s="398" t="str">
        <f>③職員名簿【中間実績】!BD35</f>
        <v/>
      </c>
      <c r="T26" s="159" t="str">
        <f>IF(R26="○",①基本情報【名簿入力前に必須入力】!$E$15,"")</f>
        <v/>
      </c>
      <c r="U26" s="399" t="str">
        <f>③職員名簿【中間実績】!BU35</f>
        <v/>
      </c>
      <c r="V26" s="398" t="str">
        <f>③職員名簿【中間実績】!BE35</f>
        <v/>
      </c>
      <c r="W26" s="159" t="str">
        <f>IF(U26="○",①基本情報【名簿入力前に必須入力】!$E$15,"")</f>
        <v/>
      </c>
      <c r="X26" s="399" t="str">
        <f>③職員名簿【中間実績】!BV35</f>
        <v/>
      </c>
      <c r="Y26" s="398" t="str">
        <f>③職員名簿【中間実績】!BF35</f>
        <v/>
      </c>
      <c r="Z26" s="159" t="str">
        <f>IF(X26="○",①基本情報【名簿入力前に必須入力】!$E$15,"")</f>
        <v/>
      </c>
      <c r="AA26" s="399" t="str">
        <f>③職員名簿【中間実績】!BW35</f>
        <v/>
      </c>
      <c r="AB26" s="398" t="str">
        <f>③職員名簿【中間実績】!BG35</f>
        <v/>
      </c>
      <c r="AC26" s="159" t="str">
        <f>IF(AA26="○",①基本情報【名簿入力前に必須入力】!$E$15,"")</f>
        <v/>
      </c>
      <c r="AD26" s="399" t="str">
        <f>③職員名簿【中間実績】!BX35</f>
        <v/>
      </c>
      <c r="AE26" s="398" t="str">
        <f>③職員名簿【中間実績】!BH35</f>
        <v/>
      </c>
      <c r="AF26" s="159" t="str">
        <f>IF(AD26="○",①基本情報【名簿入力前に必須入力】!$E$15,"")</f>
        <v/>
      </c>
      <c r="AG26" s="399" t="str">
        <f>③職員名簿【中間実績】!BY35</f>
        <v/>
      </c>
      <c r="AH26" s="398" t="str">
        <f>③職員名簿【中間実績】!BI35</f>
        <v/>
      </c>
      <c r="AI26" s="159" t="str">
        <f>IF(AG26="○",①基本情報【名簿入力前に必須入力】!$E$15,"")</f>
        <v/>
      </c>
      <c r="AJ26" s="399" t="str">
        <f>③職員名簿【中間実績】!BZ35</f>
        <v/>
      </c>
      <c r="AK26" s="398" t="str">
        <f>③職員名簿【中間実績】!BJ35</f>
        <v/>
      </c>
      <c r="AL26" s="159" t="str">
        <f>IF(AJ26="○",①基本情報【名簿入力前に必須入力】!$E$15,"")</f>
        <v/>
      </c>
    </row>
    <row r="27" spans="1:38" ht="30" customHeight="1">
      <c r="A27">
        <v>23</v>
      </c>
      <c r="B27" s="144" t="str">
        <f>③職員名簿【中間実績】!BN36</f>
        <v/>
      </c>
      <c r="C27" s="397" t="str">
        <f>③職員名簿【中間実績】!BO36</f>
        <v/>
      </c>
      <c r="D27" s="398" t="str">
        <f>③職員名簿【中間実績】!AY36</f>
        <v/>
      </c>
      <c r="E27" s="159" t="str">
        <f>IF(C27="○",①基本情報【名簿入力前に必須入力】!$E$15,"")</f>
        <v/>
      </c>
      <c r="F27" s="399" t="str">
        <f>③職員名簿【中間実績】!BP36</f>
        <v/>
      </c>
      <c r="G27" s="398" t="str">
        <f>③職員名簿【中間実績】!AZ36</f>
        <v/>
      </c>
      <c r="H27" s="159" t="str">
        <f>IF(F27="○",①基本情報【名簿入力前に必須入力】!$E$15,"")</f>
        <v/>
      </c>
      <c r="I27" s="399" t="str">
        <f>③職員名簿【中間実績】!BQ36</f>
        <v/>
      </c>
      <c r="J27" s="398" t="str">
        <f>③職員名簿【中間実績】!BA36</f>
        <v/>
      </c>
      <c r="K27" s="159" t="str">
        <f>IF(I27="○",①基本情報【名簿入力前に必須入力】!$E$15,"")</f>
        <v/>
      </c>
      <c r="L27" s="399" t="str">
        <f>③職員名簿【中間実績】!BR36</f>
        <v/>
      </c>
      <c r="M27" s="398" t="str">
        <f>③職員名簿【中間実績】!BB36</f>
        <v/>
      </c>
      <c r="N27" s="159" t="str">
        <f>IF(L27="○",①基本情報【名簿入力前に必須入力】!$E$15,"")</f>
        <v/>
      </c>
      <c r="O27" s="399" t="str">
        <f>③職員名簿【中間実績】!BS36</f>
        <v/>
      </c>
      <c r="P27" s="398" t="str">
        <f>③職員名簿【中間実績】!BC36</f>
        <v/>
      </c>
      <c r="Q27" s="159" t="str">
        <f>IF(O27="○",①基本情報【名簿入力前に必須入力】!$E$15,"")</f>
        <v/>
      </c>
      <c r="R27" s="399" t="str">
        <f>③職員名簿【中間実績】!BT36</f>
        <v/>
      </c>
      <c r="S27" s="398" t="str">
        <f>③職員名簿【中間実績】!BD36</f>
        <v/>
      </c>
      <c r="T27" s="159" t="str">
        <f>IF(R27="○",①基本情報【名簿入力前に必須入力】!$E$15,"")</f>
        <v/>
      </c>
      <c r="U27" s="399" t="str">
        <f>③職員名簿【中間実績】!BU36</f>
        <v/>
      </c>
      <c r="V27" s="398" t="str">
        <f>③職員名簿【中間実績】!BE36</f>
        <v/>
      </c>
      <c r="W27" s="159" t="str">
        <f>IF(U27="○",①基本情報【名簿入力前に必須入力】!$E$15,"")</f>
        <v/>
      </c>
      <c r="X27" s="399" t="str">
        <f>③職員名簿【中間実績】!BV36</f>
        <v/>
      </c>
      <c r="Y27" s="398" t="str">
        <f>③職員名簿【中間実績】!BF36</f>
        <v/>
      </c>
      <c r="Z27" s="159" t="str">
        <f>IF(X27="○",①基本情報【名簿入力前に必須入力】!$E$15,"")</f>
        <v/>
      </c>
      <c r="AA27" s="399" t="str">
        <f>③職員名簿【中間実績】!BW36</f>
        <v/>
      </c>
      <c r="AB27" s="398" t="str">
        <f>③職員名簿【中間実績】!BG36</f>
        <v/>
      </c>
      <c r="AC27" s="159" t="str">
        <f>IF(AA27="○",①基本情報【名簿入力前に必須入力】!$E$15,"")</f>
        <v/>
      </c>
      <c r="AD27" s="399" t="str">
        <f>③職員名簿【中間実績】!BX36</f>
        <v/>
      </c>
      <c r="AE27" s="398" t="str">
        <f>③職員名簿【中間実績】!BH36</f>
        <v/>
      </c>
      <c r="AF27" s="159" t="str">
        <f>IF(AD27="○",①基本情報【名簿入力前に必須入力】!$E$15,"")</f>
        <v/>
      </c>
      <c r="AG27" s="399" t="str">
        <f>③職員名簿【中間実績】!BY36</f>
        <v/>
      </c>
      <c r="AH27" s="398" t="str">
        <f>③職員名簿【中間実績】!BI36</f>
        <v/>
      </c>
      <c r="AI27" s="159" t="str">
        <f>IF(AG27="○",①基本情報【名簿入力前に必須入力】!$E$15,"")</f>
        <v/>
      </c>
      <c r="AJ27" s="399" t="str">
        <f>③職員名簿【中間実績】!BZ36</f>
        <v/>
      </c>
      <c r="AK27" s="398" t="str">
        <f>③職員名簿【中間実績】!BJ36</f>
        <v/>
      </c>
      <c r="AL27" s="159" t="str">
        <f>IF(AJ27="○",①基本情報【名簿入力前に必須入力】!$E$15,"")</f>
        <v/>
      </c>
    </row>
    <row r="28" spans="1:38" ht="30" customHeight="1">
      <c r="A28">
        <v>24</v>
      </c>
      <c r="B28" s="144" t="str">
        <f>③職員名簿【中間実績】!BN37</f>
        <v/>
      </c>
      <c r="C28" s="397" t="str">
        <f>③職員名簿【中間実績】!BO37</f>
        <v/>
      </c>
      <c r="D28" s="398" t="str">
        <f>③職員名簿【中間実績】!AY37</f>
        <v/>
      </c>
      <c r="E28" s="159" t="str">
        <f>IF(C28="○",①基本情報【名簿入力前に必須入力】!$E$15,"")</f>
        <v/>
      </c>
      <c r="F28" s="399" t="str">
        <f>③職員名簿【中間実績】!BP37</f>
        <v/>
      </c>
      <c r="G28" s="398" t="str">
        <f>③職員名簿【中間実績】!AZ37</f>
        <v/>
      </c>
      <c r="H28" s="159" t="str">
        <f>IF(F28="○",①基本情報【名簿入力前に必須入力】!$E$15,"")</f>
        <v/>
      </c>
      <c r="I28" s="399" t="str">
        <f>③職員名簿【中間実績】!BQ37</f>
        <v/>
      </c>
      <c r="J28" s="398" t="str">
        <f>③職員名簿【中間実績】!BA37</f>
        <v/>
      </c>
      <c r="K28" s="159" t="str">
        <f>IF(I28="○",①基本情報【名簿入力前に必須入力】!$E$15,"")</f>
        <v/>
      </c>
      <c r="L28" s="399" t="str">
        <f>③職員名簿【中間実績】!BR37</f>
        <v/>
      </c>
      <c r="M28" s="398" t="str">
        <f>③職員名簿【中間実績】!BB37</f>
        <v/>
      </c>
      <c r="N28" s="159" t="str">
        <f>IF(L28="○",①基本情報【名簿入力前に必須入力】!$E$15,"")</f>
        <v/>
      </c>
      <c r="O28" s="399" t="str">
        <f>③職員名簿【中間実績】!BS37</f>
        <v/>
      </c>
      <c r="P28" s="398" t="str">
        <f>③職員名簿【中間実績】!BC37</f>
        <v/>
      </c>
      <c r="Q28" s="159" t="str">
        <f>IF(O28="○",①基本情報【名簿入力前に必須入力】!$E$15,"")</f>
        <v/>
      </c>
      <c r="R28" s="399" t="str">
        <f>③職員名簿【中間実績】!BT37</f>
        <v/>
      </c>
      <c r="S28" s="398" t="str">
        <f>③職員名簿【中間実績】!BD37</f>
        <v/>
      </c>
      <c r="T28" s="159" t="str">
        <f>IF(R28="○",①基本情報【名簿入力前に必須入力】!$E$15,"")</f>
        <v/>
      </c>
      <c r="U28" s="399" t="str">
        <f>③職員名簿【中間実績】!BU37</f>
        <v/>
      </c>
      <c r="V28" s="398" t="str">
        <f>③職員名簿【中間実績】!BE37</f>
        <v/>
      </c>
      <c r="W28" s="159" t="str">
        <f>IF(U28="○",①基本情報【名簿入力前に必須入力】!$E$15,"")</f>
        <v/>
      </c>
      <c r="X28" s="399" t="str">
        <f>③職員名簿【中間実績】!BV37</f>
        <v/>
      </c>
      <c r="Y28" s="398" t="str">
        <f>③職員名簿【中間実績】!BF37</f>
        <v/>
      </c>
      <c r="Z28" s="159" t="str">
        <f>IF(X28="○",①基本情報【名簿入力前に必須入力】!$E$15,"")</f>
        <v/>
      </c>
      <c r="AA28" s="399" t="str">
        <f>③職員名簿【中間実績】!BW37</f>
        <v/>
      </c>
      <c r="AB28" s="398" t="str">
        <f>③職員名簿【中間実績】!BG37</f>
        <v/>
      </c>
      <c r="AC28" s="159" t="str">
        <f>IF(AA28="○",①基本情報【名簿入力前に必須入力】!$E$15,"")</f>
        <v/>
      </c>
      <c r="AD28" s="399" t="str">
        <f>③職員名簿【中間実績】!BX37</f>
        <v/>
      </c>
      <c r="AE28" s="398" t="str">
        <f>③職員名簿【中間実績】!BH37</f>
        <v/>
      </c>
      <c r="AF28" s="159" t="str">
        <f>IF(AD28="○",①基本情報【名簿入力前に必須入力】!$E$15,"")</f>
        <v/>
      </c>
      <c r="AG28" s="399" t="str">
        <f>③職員名簿【中間実績】!BY37</f>
        <v/>
      </c>
      <c r="AH28" s="398" t="str">
        <f>③職員名簿【中間実績】!BI37</f>
        <v/>
      </c>
      <c r="AI28" s="159" t="str">
        <f>IF(AG28="○",①基本情報【名簿入力前に必須入力】!$E$15,"")</f>
        <v/>
      </c>
      <c r="AJ28" s="399" t="str">
        <f>③職員名簿【中間実績】!BZ37</f>
        <v/>
      </c>
      <c r="AK28" s="398" t="str">
        <f>③職員名簿【中間実績】!BJ37</f>
        <v/>
      </c>
      <c r="AL28" s="159" t="str">
        <f>IF(AJ28="○",①基本情報【名簿入力前に必須入力】!$E$15,"")</f>
        <v/>
      </c>
    </row>
    <row r="29" spans="1:38" ht="30" customHeight="1">
      <c r="A29">
        <v>25</v>
      </c>
      <c r="B29" s="144" t="str">
        <f>③職員名簿【中間実績】!BN38</f>
        <v/>
      </c>
      <c r="C29" s="397" t="str">
        <f>③職員名簿【中間実績】!BO38</f>
        <v/>
      </c>
      <c r="D29" s="398" t="str">
        <f>③職員名簿【中間実績】!AY38</f>
        <v/>
      </c>
      <c r="E29" s="159" t="str">
        <f>IF(C29="○",①基本情報【名簿入力前に必須入力】!$E$15,"")</f>
        <v/>
      </c>
      <c r="F29" s="399" t="str">
        <f>③職員名簿【中間実績】!BP38</f>
        <v/>
      </c>
      <c r="G29" s="398" t="str">
        <f>③職員名簿【中間実績】!AZ38</f>
        <v/>
      </c>
      <c r="H29" s="159" t="str">
        <f>IF(F29="○",①基本情報【名簿入力前に必須入力】!$E$15,"")</f>
        <v/>
      </c>
      <c r="I29" s="399" t="str">
        <f>③職員名簿【中間実績】!BQ38</f>
        <v/>
      </c>
      <c r="J29" s="398" t="str">
        <f>③職員名簿【中間実績】!BA38</f>
        <v/>
      </c>
      <c r="K29" s="159" t="str">
        <f>IF(I29="○",①基本情報【名簿入力前に必須入力】!$E$15,"")</f>
        <v/>
      </c>
      <c r="L29" s="399" t="str">
        <f>③職員名簿【中間実績】!BR38</f>
        <v/>
      </c>
      <c r="M29" s="398" t="str">
        <f>③職員名簿【中間実績】!BB38</f>
        <v/>
      </c>
      <c r="N29" s="159" t="str">
        <f>IF(L29="○",①基本情報【名簿入力前に必須入力】!$E$15,"")</f>
        <v/>
      </c>
      <c r="O29" s="399" t="str">
        <f>③職員名簿【中間実績】!BS38</f>
        <v/>
      </c>
      <c r="P29" s="398" t="str">
        <f>③職員名簿【中間実績】!BC38</f>
        <v/>
      </c>
      <c r="Q29" s="159" t="str">
        <f>IF(O29="○",①基本情報【名簿入力前に必須入力】!$E$15,"")</f>
        <v/>
      </c>
      <c r="R29" s="399" t="str">
        <f>③職員名簿【中間実績】!BT38</f>
        <v/>
      </c>
      <c r="S29" s="398" t="str">
        <f>③職員名簿【中間実績】!BD38</f>
        <v/>
      </c>
      <c r="T29" s="159" t="str">
        <f>IF(R29="○",①基本情報【名簿入力前に必須入力】!$E$15,"")</f>
        <v/>
      </c>
      <c r="U29" s="399" t="str">
        <f>③職員名簿【中間実績】!BU38</f>
        <v/>
      </c>
      <c r="V29" s="398" t="str">
        <f>③職員名簿【中間実績】!BE38</f>
        <v/>
      </c>
      <c r="W29" s="159" t="str">
        <f>IF(U29="○",①基本情報【名簿入力前に必須入力】!$E$15,"")</f>
        <v/>
      </c>
      <c r="X29" s="399" t="str">
        <f>③職員名簿【中間実績】!BV38</f>
        <v/>
      </c>
      <c r="Y29" s="398" t="str">
        <f>③職員名簿【中間実績】!BF38</f>
        <v/>
      </c>
      <c r="Z29" s="159" t="str">
        <f>IF(X29="○",①基本情報【名簿入力前に必須入力】!$E$15,"")</f>
        <v/>
      </c>
      <c r="AA29" s="399" t="str">
        <f>③職員名簿【中間実績】!BW38</f>
        <v/>
      </c>
      <c r="AB29" s="398" t="str">
        <f>③職員名簿【中間実績】!BG38</f>
        <v/>
      </c>
      <c r="AC29" s="159" t="str">
        <f>IF(AA29="○",①基本情報【名簿入力前に必須入力】!$E$15,"")</f>
        <v/>
      </c>
      <c r="AD29" s="399" t="str">
        <f>③職員名簿【中間実績】!BX38</f>
        <v/>
      </c>
      <c r="AE29" s="398" t="str">
        <f>③職員名簿【中間実績】!BH38</f>
        <v/>
      </c>
      <c r="AF29" s="159" t="str">
        <f>IF(AD29="○",①基本情報【名簿入力前に必須入力】!$E$15,"")</f>
        <v/>
      </c>
      <c r="AG29" s="399" t="str">
        <f>③職員名簿【中間実績】!BY38</f>
        <v/>
      </c>
      <c r="AH29" s="398" t="str">
        <f>③職員名簿【中間実績】!BI38</f>
        <v/>
      </c>
      <c r="AI29" s="159" t="str">
        <f>IF(AG29="○",①基本情報【名簿入力前に必須入力】!$E$15,"")</f>
        <v/>
      </c>
      <c r="AJ29" s="399" t="str">
        <f>③職員名簿【中間実績】!BZ38</f>
        <v/>
      </c>
      <c r="AK29" s="398" t="str">
        <f>③職員名簿【中間実績】!BJ38</f>
        <v/>
      </c>
      <c r="AL29" s="159" t="str">
        <f>IF(AJ29="○",①基本情報【名簿入力前に必須入力】!$E$15,"")</f>
        <v/>
      </c>
    </row>
    <row r="30" spans="1:38" ht="30" customHeight="1">
      <c r="A30">
        <v>26</v>
      </c>
      <c r="B30" s="144" t="str">
        <f>③職員名簿【中間実績】!BN39</f>
        <v/>
      </c>
      <c r="C30" s="397" t="str">
        <f>③職員名簿【中間実績】!BO39</f>
        <v/>
      </c>
      <c r="D30" s="398" t="str">
        <f>③職員名簿【中間実績】!AY39</f>
        <v/>
      </c>
      <c r="E30" s="159" t="str">
        <f>IF(C30="○",①基本情報【名簿入力前に必須入力】!$E$15,"")</f>
        <v/>
      </c>
      <c r="F30" s="399" t="str">
        <f>③職員名簿【中間実績】!BP39</f>
        <v/>
      </c>
      <c r="G30" s="398" t="str">
        <f>③職員名簿【中間実績】!AZ39</f>
        <v/>
      </c>
      <c r="H30" s="159" t="str">
        <f>IF(F30="○",①基本情報【名簿入力前に必須入力】!$E$15,"")</f>
        <v/>
      </c>
      <c r="I30" s="399" t="str">
        <f>③職員名簿【中間実績】!BQ39</f>
        <v/>
      </c>
      <c r="J30" s="398" t="str">
        <f>③職員名簿【中間実績】!BA39</f>
        <v/>
      </c>
      <c r="K30" s="159" t="str">
        <f>IF(I30="○",①基本情報【名簿入力前に必須入力】!$E$15,"")</f>
        <v/>
      </c>
      <c r="L30" s="399" t="str">
        <f>③職員名簿【中間実績】!BR39</f>
        <v/>
      </c>
      <c r="M30" s="398" t="str">
        <f>③職員名簿【中間実績】!BB39</f>
        <v/>
      </c>
      <c r="N30" s="159" t="str">
        <f>IF(L30="○",①基本情報【名簿入力前に必須入力】!$E$15,"")</f>
        <v/>
      </c>
      <c r="O30" s="399" t="str">
        <f>③職員名簿【中間実績】!BS39</f>
        <v/>
      </c>
      <c r="P30" s="398" t="str">
        <f>③職員名簿【中間実績】!BC39</f>
        <v/>
      </c>
      <c r="Q30" s="159" t="str">
        <f>IF(O30="○",①基本情報【名簿入力前に必須入力】!$E$15,"")</f>
        <v/>
      </c>
      <c r="R30" s="399" t="str">
        <f>③職員名簿【中間実績】!BT39</f>
        <v/>
      </c>
      <c r="S30" s="398" t="str">
        <f>③職員名簿【中間実績】!BD39</f>
        <v/>
      </c>
      <c r="T30" s="159" t="str">
        <f>IF(R30="○",①基本情報【名簿入力前に必須入力】!$E$15,"")</f>
        <v/>
      </c>
      <c r="U30" s="399" t="str">
        <f>③職員名簿【中間実績】!BU39</f>
        <v/>
      </c>
      <c r="V30" s="398" t="str">
        <f>③職員名簿【中間実績】!BE39</f>
        <v/>
      </c>
      <c r="W30" s="159" t="str">
        <f>IF(U30="○",①基本情報【名簿入力前に必須入力】!$E$15,"")</f>
        <v/>
      </c>
      <c r="X30" s="399" t="str">
        <f>③職員名簿【中間実績】!BV39</f>
        <v/>
      </c>
      <c r="Y30" s="398" t="str">
        <f>③職員名簿【中間実績】!BF39</f>
        <v/>
      </c>
      <c r="Z30" s="159" t="str">
        <f>IF(X30="○",①基本情報【名簿入力前に必須入力】!$E$15,"")</f>
        <v/>
      </c>
      <c r="AA30" s="399" t="str">
        <f>③職員名簿【中間実績】!BW39</f>
        <v/>
      </c>
      <c r="AB30" s="398" t="str">
        <f>③職員名簿【中間実績】!BG39</f>
        <v/>
      </c>
      <c r="AC30" s="159" t="str">
        <f>IF(AA30="○",①基本情報【名簿入力前に必須入力】!$E$15,"")</f>
        <v/>
      </c>
      <c r="AD30" s="399" t="str">
        <f>③職員名簿【中間実績】!BX39</f>
        <v/>
      </c>
      <c r="AE30" s="398" t="str">
        <f>③職員名簿【中間実績】!BH39</f>
        <v/>
      </c>
      <c r="AF30" s="159" t="str">
        <f>IF(AD30="○",①基本情報【名簿入力前に必須入力】!$E$15,"")</f>
        <v/>
      </c>
      <c r="AG30" s="399" t="str">
        <f>③職員名簿【中間実績】!BY39</f>
        <v/>
      </c>
      <c r="AH30" s="398" t="str">
        <f>③職員名簿【中間実績】!BI39</f>
        <v/>
      </c>
      <c r="AI30" s="159" t="str">
        <f>IF(AG30="○",①基本情報【名簿入力前に必須入力】!$E$15,"")</f>
        <v/>
      </c>
      <c r="AJ30" s="399" t="str">
        <f>③職員名簿【中間実績】!BZ39</f>
        <v/>
      </c>
      <c r="AK30" s="398" t="str">
        <f>③職員名簿【中間実績】!BJ39</f>
        <v/>
      </c>
      <c r="AL30" s="159" t="str">
        <f>IF(AJ30="○",①基本情報【名簿入力前に必須入力】!$E$15,"")</f>
        <v/>
      </c>
    </row>
    <row r="31" spans="1:38" ht="30" customHeight="1">
      <c r="A31">
        <v>27</v>
      </c>
      <c r="B31" s="144" t="str">
        <f>③職員名簿【中間実績】!BN40</f>
        <v/>
      </c>
      <c r="C31" s="397" t="str">
        <f>③職員名簿【中間実績】!BO40</f>
        <v/>
      </c>
      <c r="D31" s="398" t="str">
        <f>③職員名簿【中間実績】!AY40</f>
        <v/>
      </c>
      <c r="E31" s="159" t="str">
        <f>IF(C31="○",①基本情報【名簿入力前に必須入力】!$E$15,"")</f>
        <v/>
      </c>
      <c r="F31" s="399" t="str">
        <f>③職員名簿【中間実績】!BP40</f>
        <v/>
      </c>
      <c r="G31" s="398" t="str">
        <f>③職員名簿【中間実績】!AZ40</f>
        <v/>
      </c>
      <c r="H31" s="159" t="str">
        <f>IF(F31="○",①基本情報【名簿入力前に必須入力】!$E$15,"")</f>
        <v/>
      </c>
      <c r="I31" s="399" t="str">
        <f>③職員名簿【中間実績】!BQ40</f>
        <v/>
      </c>
      <c r="J31" s="398" t="str">
        <f>③職員名簿【中間実績】!BA40</f>
        <v/>
      </c>
      <c r="K31" s="159" t="str">
        <f>IF(I31="○",①基本情報【名簿入力前に必須入力】!$E$15,"")</f>
        <v/>
      </c>
      <c r="L31" s="399" t="str">
        <f>③職員名簿【中間実績】!BR40</f>
        <v/>
      </c>
      <c r="M31" s="398" t="str">
        <f>③職員名簿【中間実績】!BB40</f>
        <v/>
      </c>
      <c r="N31" s="159" t="str">
        <f>IF(L31="○",①基本情報【名簿入力前に必須入力】!$E$15,"")</f>
        <v/>
      </c>
      <c r="O31" s="399" t="str">
        <f>③職員名簿【中間実績】!BS40</f>
        <v/>
      </c>
      <c r="P31" s="398" t="str">
        <f>③職員名簿【中間実績】!BC40</f>
        <v/>
      </c>
      <c r="Q31" s="159" t="str">
        <f>IF(O31="○",①基本情報【名簿入力前に必須入力】!$E$15,"")</f>
        <v/>
      </c>
      <c r="R31" s="399" t="str">
        <f>③職員名簿【中間実績】!BT40</f>
        <v/>
      </c>
      <c r="S31" s="398" t="str">
        <f>③職員名簿【中間実績】!BD40</f>
        <v/>
      </c>
      <c r="T31" s="159" t="str">
        <f>IF(R31="○",①基本情報【名簿入力前に必須入力】!$E$15,"")</f>
        <v/>
      </c>
      <c r="U31" s="399" t="str">
        <f>③職員名簿【中間実績】!BU40</f>
        <v/>
      </c>
      <c r="V31" s="398" t="str">
        <f>③職員名簿【中間実績】!BE40</f>
        <v/>
      </c>
      <c r="W31" s="159" t="str">
        <f>IF(U31="○",①基本情報【名簿入力前に必須入力】!$E$15,"")</f>
        <v/>
      </c>
      <c r="X31" s="399" t="str">
        <f>③職員名簿【中間実績】!BV40</f>
        <v/>
      </c>
      <c r="Y31" s="398" t="str">
        <f>③職員名簿【中間実績】!BF40</f>
        <v/>
      </c>
      <c r="Z31" s="159" t="str">
        <f>IF(X31="○",①基本情報【名簿入力前に必須入力】!$E$15,"")</f>
        <v/>
      </c>
      <c r="AA31" s="399" t="str">
        <f>③職員名簿【中間実績】!BW40</f>
        <v/>
      </c>
      <c r="AB31" s="398" t="str">
        <f>③職員名簿【中間実績】!BG40</f>
        <v/>
      </c>
      <c r="AC31" s="159" t="str">
        <f>IF(AA31="○",①基本情報【名簿入力前に必須入力】!$E$15,"")</f>
        <v/>
      </c>
      <c r="AD31" s="399" t="str">
        <f>③職員名簿【中間実績】!BX40</f>
        <v/>
      </c>
      <c r="AE31" s="398" t="str">
        <f>③職員名簿【中間実績】!BH40</f>
        <v/>
      </c>
      <c r="AF31" s="159" t="str">
        <f>IF(AD31="○",①基本情報【名簿入力前に必須入力】!$E$15,"")</f>
        <v/>
      </c>
      <c r="AG31" s="399" t="str">
        <f>③職員名簿【中間実績】!BY40</f>
        <v/>
      </c>
      <c r="AH31" s="398" t="str">
        <f>③職員名簿【中間実績】!BI40</f>
        <v/>
      </c>
      <c r="AI31" s="159" t="str">
        <f>IF(AG31="○",①基本情報【名簿入力前に必須入力】!$E$15,"")</f>
        <v/>
      </c>
      <c r="AJ31" s="399" t="str">
        <f>③職員名簿【中間実績】!BZ40</f>
        <v/>
      </c>
      <c r="AK31" s="398" t="str">
        <f>③職員名簿【中間実績】!BJ40</f>
        <v/>
      </c>
      <c r="AL31" s="159" t="str">
        <f>IF(AJ31="○",①基本情報【名簿入力前に必須入力】!$E$15,"")</f>
        <v/>
      </c>
    </row>
    <row r="32" spans="1:38" ht="30" customHeight="1">
      <c r="A32">
        <v>28</v>
      </c>
      <c r="B32" s="144" t="str">
        <f>③職員名簿【中間実績】!BN41</f>
        <v/>
      </c>
      <c r="C32" s="397" t="str">
        <f>③職員名簿【中間実績】!BO41</f>
        <v/>
      </c>
      <c r="D32" s="398" t="str">
        <f>③職員名簿【中間実績】!AY41</f>
        <v/>
      </c>
      <c r="E32" s="159" t="str">
        <f>IF(C32="○",①基本情報【名簿入力前に必須入力】!$E$15,"")</f>
        <v/>
      </c>
      <c r="F32" s="399" t="str">
        <f>③職員名簿【中間実績】!BP41</f>
        <v/>
      </c>
      <c r="G32" s="398" t="str">
        <f>③職員名簿【中間実績】!AZ41</f>
        <v/>
      </c>
      <c r="H32" s="159" t="str">
        <f>IF(F32="○",①基本情報【名簿入力前に必須入力】!$E$15,"")</f>
        <v/>
      </c>
      <c r="I32" s="399" t="str">
        <f>③職員名簿【中間実績】!BQ41</f>
        <v/>
      </c>
      <c r="J32" s="398" t="str">
        <f>③職員名簿【中間実績】!BA41</f>
        <v/>
      </c>
      <c r="K32" s="159" t="str">
        <f>IF(I32="○",①基本情報【名簿入力前に必須入力】!$E$15,"")</f>
        <v/>
      </c>
      <c r="L32" s="399" t="str">
        <f>③職員名簿【中間実績】!BR41</f>
        <v/>
      </c>
      <c r="M32" s="398" t="str">
        <f>③職員名簿【中間実績】!BB41</f>
        <v/>
      </c>
      <c r="N32" s="159" t="str">
        <f>IF(L32="○",①基本情報【名簿入力前に必須入力】!$E$15,"")</f>
        <v/>
      </c>
      <c r="O32" s="399" t="str">
        <f>③職員名簿【中間実績】!BS41</f>
        <v/>
      </c>
      <c r="P32" s="398" t="str">
        <f>③職員名簿【中間実績】!BC41</f>
        <v/>
      </c>
      <c r="Q32" s="159" t="str">
        <f>IF(O32="○",①基本情報【名簿入力前に必須入力】!$E$15,"")</f>
        <v/>
      </c>
      <c r="R32" s="399" t="str">
        <f>③職員名簿【中間実績】!BT41</f>
        <v/>
      </c>
      <c r="S32" s="398" t="str">
        <f>③職員名簿【中間実績】!BD41</f>
        <v/>
      </c>
      <c r="T32" s="159" t="str">
        <f>IF(R32="○",①基本情報【名簿入力前に必須入力】!$E$15,"")</f>
        <v/>
      </c>
      <c r="U32" s="399" t="str">
        <f>③職員名簿【中間実績】!BU41</f>
        <v/>
      </c>
      <c r="V32" s="398" t="str">
        <f>③職員名簿【中間実績】!BE41</f>
        <v/>
      </c>
      <c r="W32" s="159" t="str">
        <f>IF(U32="○",①基本情報【名簿入力前に必須入力】!$E$15,"")</f>
        <v/>
      </c>
      <c r="X32" s="399" t="str">
        <f>③職員名簿【中間実績】!BV41</f>
        <v/>
      </c>
      <c r="Y32" s="398" t="str">
        <f>③職員名簿【中間実績】!BF41</f>
        <v/>
      </c>
      <c r="Z32" s="159" t="str">
        <f>IF(X32="○",①基本情報【名簿入力前に必須入力】!$E$15,"")</f>
        <v/>
      </c>
      <c r="AA32" s="399" t="str">
        <f>③職員名簿【中間実績】!BW41</f>
        <v/>
      </c>
      <c r="AB32" s="398" t="str">
        <f>③職員名簿【中間実績】!BG41</f>
        <v/>
      </c>
      <c r="AC32" s="159" t="str">
        <f>IF(AA32="○",①基本情報【名簿入力前に必須入力】!$E$15,"")</f>
        <v/>
      </c>
      <c r="AD32" s="399" t="str">
        <f>③職員名簿【中間実績】!BX41</f>
        <v/>
      </c>
      <c r="AE32" s="398" t="str">
        <f>③職員名簿【中間実績】!BH41</f>
        <v/>
      </c>
      <c r="AF32" s="159" t="str">
        <f>IF(AD32="○",①基本情報【名簿入力前に必須入力】!$E$15,"")</f>
        <v/>
      </c>
      <c r="AG32" s="399" t="str">
        <f>③職員名簿【中間実績】!BY41</f>
        <v/>
      </c>
      <c r="AH32" s="398" t="str">
        <f>③職員名簿【中間実績】!BI41</f>
        <v/>
      </c>
      <c r="AI32" s="159" t="str">
        <f>IF(AG32="○",①基本情報【名簿入力前に必須入力】!$E$15,"")</f>
        <v/>
      </c>
      <c r="AJ32" s="399" t="str">
        <f>③職員名簿【中間実績】!BZ41</f>
        <v/>
      </c>
      <c r="AK32" s="398" t="str">
        <f>③職員名簿【中間実績】!BJ41</f>
        <v/>
      </c>
      <c r="AL32" s="159" t="str">
        <f>IF(AJ32="○",①基本情報【名簿入力前に必須入力】!$E$15,"")</f>
        <v/>
      </c>
    </row>
    <row r="33" spans="1:38" ht="30" customHeight="1">
      <c r="A33">
        <v>29</v>
      </c>
      <c r="B33" s="144" t="str">
        <f>③職員名簿【中間実績】!BN42</f>
        <v/>
      </c>
      <c r="C33" s="397" t="str">
        <f>③職員名簿【中間実績】!BO42</f>
        <v/>
      </c>
      <c r="D33" s="398" t="str">
        <f>③職員名簿【中間実績】!AY42</f>
        <v/>
      </c>
      <c r="E33" s="159" t="str">
        <f>IF(C33="○",①基本情報【名簿入力前に必須入力】!$E$15,"")</f>
        <v/>
      </c>
      <c r="F33" s="399" t="str">
        <f>③職員名簿【中間実績】!BP42</f>
        <v/>
      </c>
      <c r="G33" s="398" t="str">
        <f>③職員名簿【中間実績】!AZ42</f>
        <v/>
      </c>
      <c r="H33" s="159" t="str">
        <f>IF(F33="○",①基本情報【名簿入力前に必須入力】!$E$15,"")</f>
        <v/>
      </c>
      <c r="I33" s="399" t="str">
        <f>③職員名簿【中間実績】!BQ42</f>
        <v/>
      </c>
      <c r="J33" s="398" t="str">
        <f>③職員名簿【中間実績】!BA42</f>
        <v/>
      </c>
      <c r="K33" s="159" t="str">
        <f>IF(I33="○",①基本情報【名簿入力前に必須入力】!$E$15,"")</f>
        <v/>
      </c>
      <c r="L33" s="399" t="str">
        <f>③職員名簿【中間実績】!BR42</f>
        <v/>
      </c>
      <c r="M33" s="398" t="str">
        <f>③職員名簿【中間実績】!BB42</f>
        <v/>
      </c>
      <c r="N33" s="159" t="str">
        <f>IF(L33="○",①基本情報【名簿入力前に必須入力】!$E$15,"")</f>
        <v/>
      </c>
      <c r="O33" s="399" t="str">
        <f>③職員名簿【中間実績】!BS42</f>
        <v/>
      </c>
      <c r="P33" s="398" t="str">
        <f>③職員名簿【中間実績】!BC42</f>
        <v/>
      </c>
      <c r="Q33" s="159" t="str">
        <f>IF(O33="○",①基本情報【名簿入力前に必須入力】!$E$15,"")</f>
        <v/>
      </c>
      <c r="R33" s="399" t="str">
        <f>③職員名簿【中間実績】!BT42</f>
        <v/>
      </c>
      <c r="S33" s="398" t="str">
        <f>③職員名簿【中間実績】!BD42</f>
        <v/>
      </c>
      <c r="T33" s="159" t="str">
        <f>IF(R33="○",①基本情報【名簿入力前に必須入力】!$E$15,"")</f>
        <v/>
      </c>
      <c r="U33" s="399" t="str">
        <f>③職員名簿【中間実績】!BU42</f>
        <v/>
      </c>
      <c r="V33" s="398" t="str">
        <f>③職員名簿【中間実績】!BE42</f>
        <v/>
      </c>
      <c r="W33" s="159" t="str">
        <f>IF(U33="○",①基本情報【名簿入力前に必須入力】!$E$15,"")</f>
        <v/>
      </c>
      <c r="X33" s="399" t="str">
        <f>③職員名簿【中間実績】!BV42</f>
        <v/>
      </c>
      <c r="Y33" s="398" t="str">
        <f>③職員名簿【中間実績】!BF42</f>
        <v/>
      </c>
      <c r="Z33" s="159" t="str">
        <f>IF(X33="○",①基本情報【名簿入力前に必須入力】!$E$15,"")</f>
        <v/>
      </c>
      <c r="AA33" s="399" t="str">
        <f>③職員名簿【中間実績】!BW42</f>
        <v/>
      </c>
      <c r="AB33" s="398" t="str">
        <f>③職員名簿【中間実績】!BG42</f>
        <v/>
      </c>
      <c r="AC33" s="159" t="str">
        <f>IF(AA33="○",①基本情報【名簿入力前に必須入力】!$E$15,"")</f>
        <v/>
      </c>
      <c r="AD33" s="399" t="str">
        <f>③職員名簿【中間実績】!BX42</f>
        <v/>
      </c>
      <c r="AE33" s="398" t="str">
        <f>③職員名簿【中間実績】!BH42</f>
        <v/>
      </c>
      <c r="AF33" s="159" t="str">
        <f>IF(AD33="○",①基本情報【名簿入力前に必須入力】!$E$15,"")</f>
        <v/>
      </c>
      <c r="AG33" s="399" t="str">
        <f>③職員名簿【中間実績】!BY42</f>
        <v/>
      </c>
      <c r="AH33" s="398" t="str">
        <f>③職員名簿【中間実績】!BI42</f>
        <v/>
      </c>
      <c r="AI33" s="159" t="str">
        <f>IF(AG33="○",①基本情報【名簿入力前に必須入力】!$E$15,"")</f>
        <v/>
      </c>
      <c r="AJ33" s="399" t="str">
        <f>③職員名簿【中間実績】!BZ42</f>
        <v/>
      </c>
      <c r="AK33" s="398" t="str">
        <f>③職員名簿【中間実績】!BJ42</f>
        <v/>
      </c>
      <c r="AL33" s="159" t="str">
        <f>IF(AJ33="○",①基本情報【名簿入力前に必須入力】!$E$15,"")</f>
        <v/>
      </c>
    </row>
    <row r="34" spans="1:38" ht="30" customHeight="1">
      <c r="A34">
        <v>30</v>
      </c>
      <c r="B34" s="144" t="str">
        <f>③職員名簿【中間実績】!BN43</f>
        <v/>
      </c>
      <c r="C34" s="397" t="str">
        <f>③職員名簿【中間実績】!BO43</f>
        <v/>
      </c>
      <c r="D34" s="398" t="str">
        <f>③職員名簿【中間実績】!AY43</f>
        <v/>
      </c>
      <c r="E34" s="159" t="str">
        <f>IF(C34="○",①基本情報【名簿入力前に必須入力】!$E$15,"")</f>
        <v/>
      </c>
      <c r="F34" s="399" t="str">
        <f>③職員名簿【中間実績】!BP43</f>
        <v/>
      </c>
      <c r="G34" s="398" t="str">
        <f>③職員名簿【中間実績】!AZ43</f>
        <v/>
      </c>
      <c r="H34" s="159" t="str">
        <f>IF(F34="○",①基本情報【名簿入力前に必須入力】!$E$15,"")</f>
        <v/>
      </c>
      <c r="I34" s="399" t="str">
        <f>③職員名簿【中間実績】!BQ43</f>
        <v/>
      </c>
      <c r="J34" s="398" t="str">
        <f>③職員名簿【中間実績】!BA43</f>
        <v/>
      </c>
      <c r="K34" s="159" t="str">
        <f>IF(I34="○",①基本情報【名簿入力前に必須入力】!$E$15,"")</f>
        <v/>
      </c>
      <c r="L34" s="399" t="str">
        <f>③職員名簿【中間実績】!BR43</f>
        <v/>
      </c>
      <c r="M34" s="398" t="str">
        <f>③職員名簿【中間実績】!BB43</f>
        <v/>
      </c>
      <c r="N34" s="159" t="str">
        <f>IF(L34="○",①基本情報【名簿入力前に必須入力】!$E$15,"")</f>
        <v/>
      </c>
      <c r="O34" s="399" t="str">
        <f>③職員名簿【中間実績】!BS43</f>
        <v/>
      </c>
      <c r="P34" s="398" t="str">
        <f>③職員名簿【中間実績】!BC43</f>
        <v/>
      </c>
      <c r="Q34" s="159" t="str">
        <f>IF(O34="○",①基本情報【名簿入力前に必須入力】!$E$15,"")</f>
        <v/>
      </c>
      <c r="R34" s="399" t="str">
        <f>③職員名簿【中間実績】!BT43</f>
        <v/>
      </c>
      <c r="S34" s="398" t="str">
        <f>③職員名簿【中間実績】!BD43</f>
        <v/>
      </c>
      <c r="T34" s="159" t="str">
        <f>IF(R34="○",①基本情報【名簿入力前に必須入力】!$E$15,"")</f>
        <v/>
      </c>
      <c r="U34" s="399" t="str">
        <f>③職員名簿【中間実績】!BU43</f>
        <v/>
      </c>
      <c r="V34" s="398" t="str">
        <f>③職員名簿【中間実績】!BE43</f>
        <v/>
      </c>
      <c r="W34" s="159" t="str">
        <f>IF(U34="○",①基本情報【名簿入力前に必須入力】!$E$15,"")</f>
        <v/>
      </c>
      <c r="X34" s="399" t="str">
        <f>③職員名簿【中間実績】!BV43</f>
        <v/>
      </c>
      <c r="Y34" s="398" t="str">
        <f>③職員名簿【中間実績】!BF43</f>
        <v/>
      </c>
      <c r="Z34" s="159" t="str">
        <f>IF(X34="○",①基本情報【名簿入力前に必須入力】!$E$15,"")</f>
        <v/>
      </c>
      <c r="AA34" s="399" t="str">
        <f>③職員名簿【中間実績】!BW43</f>
        <v/>
      </c>
      <c r="AB34" s="398" t="str">
        <f>③職員名簿【中間実績】!BG43</f>
        <v/>
      </c>
      <c r="AC34" s="159" t="str">
        <f>IF(AA34="○",①基本情報【名簿入力前に必須入力】!$E$15,"")</f>
        <v/>
      </c>
      <c r="AD34" s="399" t="str">
        <f>③職員名簿【中間実績】!BX43</f>
        <v/>
      </c>
      <c r="AE34" s="398" t="str">
        <f>③職員名簿【中間実績】!BH43</f>
        <v/>
      </c>
      <c r="AF34" s="159" t="str">
        <f>IF(AD34="○",①基本情報【名簿入力前に必須入力】!$E$15,"")</f>
        <v/>
      </c>
      <c r="AG34" s="399" t="str">
        <f>③職員名簿【中間実績】!BY43</f>
        <v/>
      </c>
      <c r="AH34" s="398" t="str">
        <f>③職員名簿【中間実績】!BI43</f>
        <v/>
      </c>
      <c r="AI34" s="159" t="str">
        <f>IF(AG34="○",①基本情報【名簿入力前に必須入力】!$E$15,"")</f>
        <v/>
      </c>
      <c r="AJ34" s="399" t="str">
        <f>③職員名簿【中間実績】!BZ43</f>
        <v/>
      </c>
      <c r="AK34" s="398" t="str">
        <f>③職員名簿【中間実績】!BJ43</f>
        <v/>
      </c>
      <c r="AL34" s="159" t="str">
        <f>IF(AJ34="○",①基本情報【名簿入力前に必須入力】!$E$15,"")</f>
        <v/>
      </c>
    </row>
    <row r="35" spans="1:38" ht="30" customHeight="1">
      <c r="A35">
        <v>31</v>
      </c>
      <c r="B35" s="144" t="str">
        <f>③職員名簿【中間実績】!BN44</f>
        <v/>
      </c>
      <c r="C35" s="397" t="str">
        <f>③職員名簿【中間実績】!BO44</f>
        <v/>
      </c>
      <c r="D35" s="398" t="str">
        <f>③職員名簿【中間実績】!AY44</f>
        <v/>
      </c>
      <c r="E35" s="159" t="str">
        <f>IF(C35="○",①基本情報【名簿入力前に必須入力】!$E$15,"")</f>
        <v/>
      </c>
      <c r="F35" s="399" t="str">
        <f>③職員名簿【中間実績】!BP44</f>
        <v/>
      </c>
      <c r="G35" s="398" t="str">
        <f>③職員名簿【中間実績】!AZ44</f>
        <v/>
      </c>
      <c r="H35" s="159" t="str">
        <f>IF(F35="○",①基本情報【名簿入力前に必須入力】!$E$15,"")</f>
        <v/>
      </c>
      <c r="I35" s="399" t="str">
        <f>③職員名簿【中間実績】!BQ44</f>
        <v/>
      </c>
      <c r="J35" s="398" t="str">
        <f>③職員名簿【中間実績】!BA44</f>
        <v/>
      </c>
      <c r="K35" s="159" t="str">
        <f>IF(I35="○",①基本情報【名簿入力前に必須入力】!$E$15,"")</f>
        <v/>
      </c>
      <c r="L35" s="399" t="str">
        <f>③職員名簿【中間実績】!BR44</f>
        <v/>
      </c>
      <c r="M35" s="398" t="str">
        <f>③職員名簿【中間実績】!BB44</f>
        <v/>
      </c>
      <c r="N35" s="159" t="str">
        <f>IF(L35="○",①基本情報【名簿入力前に必須入力】!$E$15,"")</f>
        <v/>
      </c>
      <c r="O35" s="399" t="str">
        <f>③職員名簿【中間実績】!BS44</f>
        <v/>
      </c>
      <c r="P35" s="398" t="str">
        <f>③職員名簿【中間実績】!BC44</f>
        <v/>
      </c>
      <c r="Q35" s="159" t="str">
        <f>IF(O35="○",①基本情報【名簿入力前に必須入力】!$E$15,"")</f>
        <v/>
      </c>
      <c r="R35" s="399" t="str">
        <f>③職員名簿【中間実績】!BT44</f>
        <v/>
      </c>
      <c r="S35" s="398" t="str">
        <f>③職員名簿【中間実績】!BD44</f>
        <v/>
      </c>
      <c r="T35" s="159" t="str">
        <f>IF(R35="○",①基本情報【名簿入力前に必須入力】!$E$15,"")</f>
        <v/>
      </c>
      <c r="U35" s="399" t="str">
        <f>③職員名簿【中間実績】!BU44</f>
        <v/>
      </c>
      <c r="V35" s="398" t="str">
        <f>③職員名簿【中間実績】!BE44</f>
        <v/>
      </c>
      <c r="W35" s="159" t="str">
        <f>IF(U35="○",①基本情報【名簿入力前に必須入力】!$E$15,"")</f>
        <v/>
      </c>
      <c r="X35" s="399" t="str">
        <f>③職員名簿【中間実績】!BV44</f>
        <v/>
      </c>
      <c r="Y35" s="398" t="str">
        <f>③職員名簿【中間実績】!BF44</f>
        <v/>
      </c>
      <c r="Z35" s="159" t="str">
        <f>IF(X35="○",①基本情報【名簿入力前に必須入力】!$E$15,"")</f>
        <v/>
      </c>
      <c r="AA35" s="399" t="str">
        <f>③職員名簿【中間実績】!BW44</f>
        <v/>
      </c>
      <c r="AB35" s="398" t="str">
        <f>③職員名簿【中間実績】!BG44</f>
        <v/>
      </c>
      <c r="AC35" s="159" t="str">
        <f>IF(AA35="○",①基本情報【名簿入力前に必須入力】!$E$15,"")</f>
        <v/>
      </c>
      <c r="AD35" s="399" t="str">
        <f>③職員名簿【中間実績】!BX44</f>
        <v/>
      </c>
      <c r="AE35" s="398" t="str">
        <f>③職員名簿【中間実績】!BH44</f>
        <v/>
      </c>
      <c r="AF35" s="159" t="str">
        <f>IF(AD35="○",①基本情報【名簿入力前に必須入力】!$E$15,"")</f>
        <v/>
      </c>
      <c r="AG35" s="399" t="str">
        <f>③職員名簿【中間実績】!BY44</f>
        <v/>
      </c>
      <c r="AH35" s="398" t="str">
        <f>③職員名簿【中間実績】!BI44</f>
        <v/>
      </c>
      <c r="AI35" s="159" t="str">
        <f>IF(AG35="○",①基本情報【名簿入力前に必須入力】!$E$15,"")</f>
        <v/>
      </c>
      <c r="AJ35" s="399" t="str">
        <f>③職員名簿【中間実績】!BZ44</f>
        <v/>
      </c>
      <c r="AK35" s="398" t="str">
        <f>③職員名簿【中間実績】!BJ44</f>
        <v/>
      </c>
      <c r="AL35" s="159" t="str">
        <f>IF(AJ35="○",①基本情報【名簿入力前に必須入力】!$E$15,"")</f>
        <v/>
      </c>
    </row>
    <row r="36" spans="1:38" ht="30" customHeight="1">
      <c r="A36">
        <v>32</v>
      </c>
      <c r="B36" s="144" t="str">
        <f>③職員名簿【中間実績】!BN45</f>
        <v/>
      </c>
      <c r="C36" s="397" t="str">
        <f>③職員名簿【中間実績】!BO45</f>
        <v/>
      </c>
      <c r="D36" s="398" t="str">
        <f>③職員名簿【中間実績】!AY45</f>
        <v/>
      </c>
      <c r="E36" s="159" t="str">
        <f>IF(C36="○",①基本情報【名簿入力前に必須入力】!$E$15,"")</f>
        <v/>
      </c>
      <c r="F36" s="399" t="str">
        <f>③職員名簿【中間実績】!BP45</f>
        <v/>
      </c>
      <c r="G36" s="398" t="str">
        <f>③職員名簿【中間実績】!AZ45</f>
        <v/>
      </c>
      <c r="H36" s="159" t="str">
        <f>IF(F36="○",①基本情報【名簿入力前に必須入力】!$E$15,"")</f>
        <v/>
      </c>
      <c r="I36" s="399" t="str">
        <f>③職員名簿【中間実績】!BQ45</f>
        <v/>
      </c>
      <c r="J36" s="398" t="str">
        <f>③職員名簿【中間実績】!BA45</f>
        <v/>
      </c>
      <c r="K36" s="159" t="str">
        <f>IF(I36="○",①基本情報【名簿入力前に必須入力】!$E$15,"")</f>
        <v/>
      </c>
      <c r="L36" s="399" t="str">
        <f>③職員名簿【中間実績】!BR45</f>
        <v/>
      </c>
      <c r="M36" s="398" t="str">
        <f>③職員名簿【中間実績】!BB45</f>
        <v/>
      </c>
      <c r="N36" s="159" t="str">
        <f>IF(L36="○",①基本情報【名簿入力前に必須入力】!$E$15,"")</f>
        <v/>
      </c>
      <c r="O36" s="399" t="str">
        <f>③職員名簿【中間実績】!BS45</f>
        <v/>
      </c>
      <c r="P36" s="398" t="str">
        <f>③職員名簿【中間実績】!BC45</f>
        <v/>
      </c>
      <c r="Q36" s="159" t="str">
        <f>IF(O36="○",①基本情報【名簿入力前に必須入力】!$E$15,"")</f>
        <v/>
      </c>
      <c r="R36" s="399" t="str">
        <f>③職員名簿【中間実績】!BT45</f>
        <v/>
      </c>
      <c r="S36" s="398" t="str">
        <f>③職員名簿【中間実績】!BD45</f>
        <v/>
      </c>
      <c r="T36" s="159" t="str">
        <f>IF(R36="○",①基本情報【名簿入力前に必須入力】!$E$15,"")</f>
        <v/>
      </c>
      <c r="U36" s="399" t="str">
        <f>③職員名簿【中間実績】!BU45</f>
        <v/>
      </c>
      <c r="V36" s="398" t="str">
        <f>③職員名簿【中間実績】!BE45</f>
        <v/>
      </c>
      <c r="W36" s="159" t="str">
        <f>IF(U36="○",①基本情報【名簿入力前に必須入力】!$E$15,"")</f>
        <v/>
      </c>
      <c r="X36" s="399" t="str">
        <f>③職員名簿【中間実績】!BV45</f>
        <v/>
      </c>
      <c r="Y36" s="398" t="str">
        <f>③職員名簿【中間実績】!BF45</f>
        <v/>
      </c>
      <c r="Z36" s="159" t="str">
        <f>IF(X36="○",①基本情報【名簿入力前に必須入力】!$E$15,"")</f>
        <v/>
      </c>
      <c r="AA36" s="399" t="str">
        <f>③職員名簿【中間実績】!BW45</f>
        <v/>
      </c>
      <c r="AB36" s="398" t="str">
        <f>③職員名簿【中間実績】!BG45</f>
        <v/>
      </c>
      <c r="AC36" s="159" t="str">
        <f>IF(AA36="○",①基本情報【名簿入力前に必須入力】!$E$15,"")</f>
        <v/>
      </c>
      <c r="AD36" s="399" t="str">
        <f>③職員名簿【中間実績】!BX45</f>
        <v/>
      </c>
      <c r="AE36" s="398" t="str">
        <f>③職員名簿【中間実績】!BH45</f>
        <v/>
      </c>
      <c r="AF36" s="159" t="str">
        <f>IF(AD36="○",①基本情報【名簿入力前に必須入力】!$E$15,"")</f>
        <v/>
      </c>
      <c r="AG36" s="399" t="str">
        <f>③職員名簿【中間実績】!BY45</f>
        <v/>
      </c>
      <c r="AH36" s="398" t="str">
        <f>③職員名簿【中間実績】!BI45</f>
        <v/>
      </c>
      <c r="AI36" s="159" t="str">
        <f>IF(AG36="○",①基本情報【名簿入力前に必須入力】!$E$15,"")</f>
        <v/>
      </c>
      <c r="AJ36" s="399" t="str">
        <f>③職員名簿【中間実績】!BZ45</f>
        <v/>
      </c>
      <c r="AK36" s="398" t="str">
        <f>③職員名簿【中間実績】!BJ45</f>
        <v/>
      </c>
      <c r="AL36" s="159" t="str">
        <f>IF(AJ36="○",①基本情報【名簿入力前に必須入力】!$E$15,"")</f>
        <v/>
      </c>
    </row>
    <row r="37" spans="1:38" ht="30" customHeight="1">
      <c r="A37">
        <v>33</v>
      </c>
      <c r="B37" s="144" t="str">
        <f>③職員名簿【中間実績】!BN46</f>
        <v/>
      </c>
      <c r="C37" s="397" t="str">
        <f>③職員名簿【中間実績】!BO46</f>
        <v/>
      </c>
      <c r="D37" s="398" t="str">
        <f>③職員名簿【中間実績】!AY46</f>
        <v/>
      </c>
      <c r="E37" s="159" t="str">
        <f>IF(C37="○",①基本情報【名簿入力前に必須入力】!$E$15,"")</f>
        <v/>
      </c>
      <c r="F37" s="399" t="str">
        <f>③職員名簿【中間実績】!BP46</f>
        <v/>
      </c>
      <c r="G37" s="398" t="str">
        <f>③職員名簿【中間実績】!AZ46</f>
        <v/>
      </c>
      <c r="H37" s="159" t="str">
        <f>IF(F37="○",①基本情報【名簿入力前に必須入力】!$E$15,"")</f>
        <v/>
      </c>
      <c r="I37" s="399" t="str">
        <f>③職員名簿【中間実績】!BQ46</f>
        <v/>
      </c>
      <c r="J37" s="398" t="str">
        <f>③職員名簿【中間実績】!BA46</f>
        <v/>
      </c>
      <c r="K37" s="159" t="str">
        <f>IF(I37="○",①基本情報【名簿入力前に必須入力】!$E$15,"")</f>
        <v/>
      </c>
      <c r="L37" s="399" t="str">
        <f>③職員名簿【中間実績】!BR46</f>
        <v/>
      </c>
      <c r="M37" s="398" t="str">
        <f>③職員名簿【中間実績】!BB46</f>
        <v/>
      </c>
      <c r="N37" s="159" t="str">
        <f>IF(L37="○",①基本情報【名簿入力前に必須入力】!$E$15,"")</f>
        <v/>
      </c>
      <c r="O37" s="399" t="str">
        <f>③職員名簿【中間実績】!BS46</f>
        <v/>
      </c>
      <c r="P37" s="398" t="str">
        <f>③職員名簿【中間実績】!BC46</f>
        <v/>
      </c>
      <c r="Q37" s="159" t="str">
        <f>IF(O37="○",①基本情報【名簿入力前に必須入力】!$E$15,"")</f>
        <v/>
      </c>
      <c r="R37" s="399" t="str">
        <f>③職員名簿【中間実績】!BT46</f>
        <v/>
      </c>
      <c r="S37" s="398" t="str">
        <f>③職員名簿【中間実績】!BD46</f>
        <v/>
      </c>
      <c r="T37" s="159" t="str">
        <f>IF(R37="○",①基本情報【名簿入力前に必須入力】!$E$15,"")</f>
        <v/>
      </c>
      <c r="U37" s="399" t="str">
        <f>③職員名簿【中間実績】!BU46</f>
        <v/>
      </c>
      <c r="V37" s="398" t="str">
        <f>③職員名簿【中間実績】!BE46</f>
        <v/>
      </c>
      <c r="W37" s="159" t="str">
        <f>IF(U37="○",①基本情報【名簿入力前に必須入力】!$E$15,"")</f>
        <v/>
      </c>
      <c r="X37" s="399" t="str">
        <f>③職員名簿【中間実績】!BV46</f>
        <v/>
      </c>
      <c r="Y37" s="398" t="str">
        <f>③職員名簿【中間実績】!BF46</f>
        <v/>
      </c>
      <c r="Z37" s="159" t="str">
        <f>IF(X37="○",①基本情報【名簿入力前に必須入力】!$E$15,"")</f>
        <v/>
      </c>
      <c r="AA37" s="399" t="str">
        <f>③職員名簿【中間実績】!BW46</f>
        <v/>
      </c>
      <c r="AB37" s="398" t="str">
        <f>③職員名簿【中間実績】!BG46</f>
        <v/>
      </c>
      <c r="AC37" s="159" t="str">
        <f>IF(AA37="○",①基本情報【名簿入力前に必須入力】!$E$15,"")</f>
        <v/>
      </c>
      <c r="AD37" s="399" t="str">
        <f>③職員名簿【中間実績】!BX46</f>
        <v/>
      </c>
      <c r="AE37" s="398" t="str">
        <f>③職員名簿【中間実績】!BH46</f>
        <v/>
      </c>
      <c r="AF37" s="159" t="str">
        <f>IF(AD37="○",①基本情報【名簿入力前に必須入力】!$E$15,"")</f>
        <v/>
      </c>
      <c r="AG37" s="399" t="str">
        <f>③職員名簿【中間実績】!BY46</f>
        <v/>
      </c>
      <c r="AH37" s="398" t="str">
        <f>③職員名簿【中間実績】!BI46</f>
        <v/>
      </c>
      <c r="AI37" s="159" t="str">
        <f>IF(AG37="○",①基本情報【名簿入力前に必須入力】!$E$15,"")</f>
        <v/>
      </c>
      <c r="AJ37" s="399" t="str">
        <f>③職員名簿【中間実績】!BZ46</f>
        <v/>
      </c>
      <c r="AK37" s="398" t="str">
        <f>③職員名簿【中間実績】!BJ46</f>
        <v/>
      </c>
      <c r="AL37" s="159" t="str">
        <f>IF(AJ37="○",①基本情報【名簿入力前に必須入力】!$E$15,"")</f>
        <v/>
      </c>
    </row>
    <row r="38" spans="1:38" ht="30" customHeight="1">
      <c r="A38">
        <v>34</v>
      </c>
      <c r="B38" s="144" t="str">
        <f>③職員名簿【中間実績】!BN47</f>
        <v/>
      </c>
      <c r="C38" s="397" t="str">
        <f>③職員名簿【中間実績】!BO47</f>
        <v/>
      </c>
      <c r="D38" s="398" t="str">
        <f>③職員名簿【中間実績】!AY47</f>
        <v/>
      </c>
      <c r="E38" s="159" t="str">
        <f>IF(C38="○",①基本情報【名簿入力前に必須入力】!$E$15,"")</f>
        <v/>
      </c>
      <c r="F38" s="399" t="str">
        <f>③職員名簿【中間実績】!BP47</f>
        <v/>
      </c>
      <c r="G38" s="398" t="str">
        <f>③職員名簿【中間実績】!AZ47</f>
        <v/>
      </c>
      <c r="H38" s="159" t="str">
        <f>IF(F38="○",①基本情報【名簿入力前に必須入力】!$E$15,"")</f>
        <v/>
      </c>
      <c r="I38" s="399" t="str">
        <f>③職員名簿【中間実績】!BQ47</f>
        <v/>
      </c>
      <c r="J38" s="398" t="str">
        <f>③職員名簿【中間実績】!BA47</f>
        <v/>
      </c>
      <c r="K38" s="159" t="str">
        <f>IF(I38="○",①基本情報【名簿入力前に必須入力】!$E$15,"")</f>
        <v/>
      </c>
      <c r="L38" s="399" t="str">
        <f>③職員名簿【中間実績】!BR47</f>
        <v/>
      </c>
      <c r="M38" s="398" t="str">
        <f>③職員名簿【中間実績】!BB47</f>
        <v/>
      </c>
      <c r="N38" s="159" t="str">
        <f>IF(L38="○",①基本情報【名簿入力前に必須入力】!$E$15,"")</f>
        <v/>
      </c>
      <c r="O38" s="399" t="str">
        <f>③職員名簿【中間実績】!BS47</f>
        <v/>
      </c>
      <c r="P38" s="398" t="str">
        <f>③職員名簿【中間実績】!BC47</f>
        <v/>
      </c>
      <c r="Q38" s="159" t="str">
        <f>IF(O38="○",①基本情報【名簿入力前に必須入力】!$E$15,"")</f>
        <v/>
      </c>
      <c r="R38" s="399" t="str">
        <f>③職員名簿【中間実績】!BT47</f>
        <v/>
      </c>
      <c r="S38" s="398" t="str">
        <f>③職員名簿【中間実績】!BD47</f>
        <v/>
      </c>
      <c r="T38" s="159" t="str">
        <f>IF(R38="○",①基本情報【名簿入力前に必須入力】!$E$15,"")</f>
        <v/>
      </c>
      <c r="U38" s="399" t="str">
        <f>③職員名簿【中間実績】!BU47</f>
        <v/>
      </c>
      <c r="V38" s="398" t="str">
        <f>③職員名簿【中間実績】!BE47</f>
        <v/>
      </c>
      <c r="W38" s="159" t="str">
        <f>IF(U38="○",①基本情報【名簿入力前に必須入力】!$E$15,"")</f>
        <v/>
      </c>
      <c r="X38" s="399" t="str">
        <f>③職員名簿【中間実績】!BV47</f>
        <v/>
      </c>
      <c r="Y38" s="398" t="str">
        <f>③職員名簿【中間実績】!BF47</f>
        <v/>
      </c>
      <c r="Z38" s="159" t="str">
        <f>IF(X38="○",①基本情報【名簿入力前に必須入力】!$E$15,"")</f>
        <v/>
      </c>
      <c r="AA38" s="399" t="str">
        <f>③職員名簿【中間実績】!BW47</f>
        <v/>
      </c>
      <c r="AB38" s="398" t="str">
        <f>③職員名簿【中間実績】!BG47</f>
        <v/>
      </c>
      <c r="AC38" s="159" t="str">
        <f>IF(AA38="○",①基本情報【名簿入力前に必須入力】!$E$15,"")</f>
        <v/>
      </c>
      <c r="AD38" s="399" t="str">
        <f>③職員名簿【中間実績】!BX47</f>
        <v/>
      </c>
      <c r="AE38" s="398" t="str">
        <f>③職員名簿【中間実績】!BH47</f>
        <v/>
      </c>
      <c r="AF38" s="159" t="str">
        <f>IF(AD38="○",①基本情報【名簿入力前に必須入力】!$E$15,"")</f>
        <v/>
      </c>
      <c r="AG38" s="399" t="str">
        <f>③職員名簿【中間実績】!BY47</f>
        <v/>
      </c>
      <c r="AH38" s="398" t="str">
        <f>③職員名簿【中間実績】!BI47</f>
        <v/>
      </c>
      <c r="AI38" s="159" t="str">
        <f>IF(AG38="○",①基本情報【名簿入力前に必須入力】!$E$15,"")</f>
        <v/>
      </c>
      <c r="AJ38" s="399" t="str">
        <f>③職員名簿【中間実績】!BZ47</f>
        <v/>
      </c>
      <c r="AK38" s="398" t="str">
        <f>③職員名簿【中間実績】!BJ47</f>
        <v/>
      </c>
      <c r="AL38" s="159" t="str">
        <f>IF(AJ38="○",①基本情報【名簿入力前に必須入力】!$E$15,"")</f>
        <v/>
      </c>
    </row>
    <row r="39" spans="1:38" ht="30" customHeight="1">
      <c r="A39">
        <v>35</v>
      </c>
      <c r="B39" s="144" t="str">
        <f>③職員名簿【中間実績】!BN48</f>
        <v/>
      </c>
      <c r="C39" s="397" t="str">
        <f>③職員名簿【中間実績】!BO48</f>
        <v/>
      </c>
      <c r="D39" s="398" t="str">
        <f>③職員名簿【中間実績】!AY48</f>
        <v/>
      </c>
      <c r="E39" s="159" t="str">
        <f>IF(C39="○",①基本情報【名簿入力前に必須入力】!$E$15,"")</f>
        <v/>
      </c>
      <c r="F39" s="399" t="str">
        <f>③職員名簿【中間実績】!BP48</f>
        <v/>
      </c>
      <c r="G39" s="398" t="str">
        <f>③職員名簿【中間実績】!AZ48</f>
        <v/>
      </c>
      <c r="H39" s="159" t="str">
        <f>IF(F39="○",①基本情報【名簿入力前に必須入力】!$E$15,"")</f>
        <v/>
      </c>
      <c r="I39" s="399" t="str">
        <f>③職員名簿【中間実績】!BQ48</f>
        <v/>
      </c>
      <c r="J39" s="398" t="str">
        <f>③職員名簿【中間実績】!BA48</f>
        <v/>
      </c>
      <c r="K39" s="159" t="str">
        <f>IF(I39="○",①基本情報【名簿入力前に必須入力】!$E$15,"")</f>
        <v/>
      </c>
      <c r="L39" s="399" t="str">
        <f>③職員名簿【中間実績】!BR48</f>
        <v/>
      </c>
      <c r="M39" s="398" t="str">
        <f>③職員名簿【中間実績】!BB48</f>
        <v/>
      </c>
      <c r="N39" s="159" t="str">
        <f>IF(L39="○",①基本情報【名簿入力前に必須入力】!$E$15,"")</f>
        <v/>
      </c>
      <c r="O39" s="399" t="str">
        <f>③職員名簿【中間実績】!BS48</f>
        <v/>
      </c>
      <c r="P39" s="398" t="str">
        <f>③職員名簿【中間実績】!BC48</f>
        <v/>
      </c>
      <c r="Q39" s="159" t="str">
        <f>IF(O39="○",①基本情報【名簿入力前に必須入力】!$E$15,"")</f>
        <v/>
      </c>
      <c r="R39" s="399" t="str">
        <f>③職員名簿【中間実績】!BT48</f>
        <v/>
      </c>
      <c r="S39" s="398" t="str">
        <f>③職員名簿【中間実績】!BD48</f>
        <v/>
      </c>
      <c r="T39" s="159" t="str">
        <f>IF(R39="○",①基本情報【名簿入力前に必須入力】!$E$15,"")</f>
        <v/>
      </c>
      <c r="U39" s="399" t="str">
        <f>③職員名簿【中間実績】!BU48</f>
        <v/>
      </c>
      <c r="V39" s="398" t="str">
        <f>③職員名簿【中間実績】!BE48</f>
        <v/>
      </c>
      <c r="W39" s="159" t="str">
        <f>IF(U39="○",①基本情報【名簿入力前に必須入力】!$E$15,"")</f>
        <v/>
      </c>
      <c r="X39" s="399" t="str">
        <f>③職員名簿【中間実績】!BV48</f>
        <v/>
      </c>
      <c r="Y39" s="398" t="str">
        <f>③職員名簿【中間実績】!BF48</f>
        <v/>
      </c>
      <c r="Z39" s="159" t="str">
        <f>IF(X39="○",①基本情報【名簿入力前に必須入力】!$E$15,"")</f>
        <v/>
      </c>
      <c r="AA39" s="399" t="str">
        <f>③職員名簿【中間実績】!BW48</f>
        <v/>
      </c>
      <c r="AB39" s="398" t="str">
        <f>③職員名簿【中間実績】!BG48</f>
        <v/>
      </c>
      <c r="AC39" s="159" t="str">
        <f>IF(AA39="○",①基本情報【名簿入力前に必須入力】!$E$15,"")</f>
        <v/>
      </c>
      <c r="AD39" s="399" t="str">
        <f>③職員名簿【中間実績】!BX48</f>
        <v/>
      </c>
      <c r="AE39" s="398" t="str">
        <f>③職員名簿【中間実績】!BH48</f>
        <v/>
      </c>
      <c r="AF39" s="159" t="str">
        <f>IF(AD39="○",①基本情報【名簿入力前に必須入力】!$E$15,"")</f>
        <v/>
      </c>
      <c r="AG39" s="399" t="str">
        <f>③職員名簿【中間実績】!BY48</f>
        <v/>
      </c>
      <c r="AH39" s="398" t="str">
        <f>③職員名簿【中間実績】!BI48</f>
        <v/>
      </c>
      <c r="AI39" s="159" t="str">
        <f>IF(AG39="○",①基本情報【名簿入力前に必須入力】!$E$15,"")</f>
        <v/>
      </c>
      <c r="AJ39" s="399" t="str">
        <f>③職員名簿【中間実績】!BZ48</f>
        <v/>
      </c>
      <c r="AK39" s="398" t="str">
        <f>③職員名簿【中間実績】!BJ48</f>
        <v/>
      </c>
      <c r="AL39" s="159" t="str">
        <f>IF(AJ39="○",①基本情報【名簿入力前に必須入力】!$E$15,"")</f>
        <v/>
      </c>
    </row>
    <row r="40" spans="1:38" ht="30" customHeight="1">
      <c r="A40">
        <v>36</v>
      </c>
      <c r="B40" s="144" t="str">
        <f>③職員名簿【中間実績】!BN49</f>
        <v/>
      </c>
      <c r="C40" s="397" t="str">
        <f>③職員名簿【中間実績】!BO49</f>
        <v/>
      </c>
      <c r="D40" s="398" t="str">
        <f>③職員名簿【中間実績】!AY49</f>
        <v/>
      </c>
      <c r="E40" s="159" t="str">
        <f>IF(C40="○",①基本情報【名簿入力前に必須入力】!$E$15,"")</f>
        <v/>
      </c>
      <c r="F40" s="399" t="str">
        <f>③職員名簿【中間実績】!BP49</f>
        <v/>
      </c>
      <c r="G40" s="398" t="str">
        <f>③職員名簿【中間実績】!AZ49</f>
        <v/>
      </c>
      <c r="H40" s="159" t="str">
        <f>IF(F40="○",①基本情報【名簿入力前に必須入力】!$E$15,"")</f>
        <v/>
      </c>
      <c r="I40" s="399" t="str">
        <f>③職員名簿【中間実績】!BQ49</f>
        <v/>
      </c>
      <c r="J40" s="398" t="str">
        <f>③職員名簿【中間実績】!BA49</f>
        <v/>
      </c>
      <c r="K40" s="159" t="str">
        <f>IF(I40="○",①基本情報【名簿入力前に必須入力】!$E$15,"")</f>
        <v/>
      </c>
      <c r="L40" s="399" t="str">
        <f>③職員名簿【中間実績】!BR49</f>
        <v/>
      </c>
      <c r="M40" s="398" t="str">
        <f>③職員名簿【中間実績】!BB49</f>
        <v/>
      </c>
      <c r="N40" s="159" t="str">
        <f>IF(L40="○",①基本情報【名簿入力前に必須入力】!$E$15,"")</f>
        <v/>
      </c>
      <c r="O40" s="399" t="str">
        <f>③職員名簿【中間実績】!BS49</f>
        <v/>
      </c>
      <c r="P40" s="398" t="str">
        <f>③職員名簿【中間実績】!BC49</f>
        <v/>
      </c>
      <c r="Q40" s="159" t="str">
        <f>IF(O40="○",①基本情報【名簿入力前に必須入力】!$E$15,"")</f>
        <v/>
      </c>
      <c r="R40" s="399" t="str">
        <f>③職員名簿【中間実績】!BT49</f>
        <v/>
      </c>
      <c r="S40" s="398" t="str">
        <f>③職員名簿【中間実績】!BD49</f>
        <v/>
      </c>
      <c r="T40" s="159" t="str">
        <f>IF(R40="○",①基本情報【名簿入力前に必須入力】!$E$15,"")</f>
        <v/>
      </c>
      <c r="U40" s="399" t="str">
        <f>③職員名簿【中間実績】!BU49</f>
        <v/>
      </c>
      <c r="V40" s="398" t="str">
        <f>③職員名簿【中間実績】!BE49</f>
        <v/>
      </c>
      <c r="W40" s="159" t="str">
        <f>IF(U40="○",①基本情報【名簿入力前に必須入力】!$E$15,"")</f>
        <v/>
      </c>
      <c r="X40" s="399" t="str">
        <f>③職員名簿【中間実績】!BV49</f>
        <v/>
      </c>
      <c r="Y40" s="398" t="str">
        <f>③職員名簿【中間実績】!BF49</f>
        <v/>
      </c>
      <c r="Z40" s="159" t="str">
        <f>IF(X40="○",①基本情報【名簿入力前に必須入力】!$E$15,"")</f>
        <v/>
      </c>
      <c r="AA40" s="399" t="str">
        <f>③職員名簿【中間実績】!BW49</f>
        <v/>
      </c>
      <c r="AB40" s="398" t="str">
        <f>③職員名簿【中間実績】!BG49</f>
        <v/>
      </c>
      <c r="AC40" s="159" t="str">
        <f>IF(AA40="○",①基本情報【名簿入力前に必須入力】!$E$15,"")</f>
        <v/>
      </c>
      <c r="AD40" s="399" t="str">
        <f>③職員名簿【中間実績】!BX49</f>
        <v/>
      </c>
      <c r="AE40" s="398" t="str">
        <f>③職員名簿【中間実績】!BH49</f>
        <v/>
      </c>
      <c r="AF40" s="159" t="str">
        <f>IF(AD40="○",①基本情報【名簿入力前に必須入力】!$E$15,"")</f>
        <v/>
      </c>
      <c r="AG40" s="399" t="str">
        <f>③職員名簿【中間実績】!BY49</f>
        <v/>
      </c>
      <c r="AH40" s="398" t="str">
        <f>③職員名簿【中間実績】!BI49</f>
        <v/>
      </c>
      <c r="AI40" s="159" t="str">
        <f>IF(AG40="○",①基本情報【名簿入力前に必須入力】!$E$15,"")</f>
        <v/>
      </c>
      <c r="AJ40" s="399" t="str">
        <f>③職員名簿【中間実績】!BZ49</f>
        <v/>
      </c>
      <c r="AK40" s="398" t="str">
        <f>③職員名簿【中間実績】!BJ49</f>
        <v/>
      </c>
      <c r="AL40" s="159" t="str">
        <f>IF(AJ40="○",①基本情報【名簿入力前に必須入力】!$E$15,"")</f>
        <v/>
      </c>
    </row>
    <row r="41" spans="1:38" ht="30" customHeight="1">
      <c r="A41">
        <v>37</v>
      </c>
      <c r="B41" s="144" t="str">
        <f>③職員名簿【中間実績】!BN50</f>
        <v/>
      </c>
      <c r="C41" s="397" t="str">
        <f>③職員名簿【中間実績】!BO50</f>
        <v/>
      </c>
      <c r="D41" s="398" t="str">
        <f>③職員名簿【中間実績】!AY50</f>
        <v/>
      </c>
      <c r="E41" s="159" t="str">
        <f>IF(C41="○",①基本情報【名簿入力前に必須入力】!$E$15,"")</f>
        <v/>
      </c>
      <c r="F41" s="399" t="str">
        <f>③職員名簿【中間実績】!BP50</f>
        <v/>
      </c>
      <c r="G41" s="398" t="str">
        <f>③職員名簿【中間実績】!AZ50</f>
        <v/>
      </c>
      <c r="H41" s="159" t="str">
        <f>IF(F41="○",①基本情報【名簿入力前に必須入力】!$E$15,"")</f>
        <v/>
      </c>
      <c r="I41" s="399" t="str">
        <f>③職員名簿【中間実績】!BQ50</f>
        <v/>
      </c>
      <c r="J41" s="398" t="str">
        <f>③職員名簿【中間実績】!BA50</f>
        <v/>
      </c>
      <c r="K41" s="159" t="str">
        <f>IF(I41="○",①基本情報【名簿入力前に必須入力】!$E$15,"")</f>
        <v/>
      </c>
      <c r="L41" s="399" t="str">
        <f>③職員名簿【中間実績】!BR50</f>
        <v/>
      </c>
      <c r="M41" s="398" t="str">
        <f>③職員名簿【中間実績】!BB50</f>
        <v/>
      </c>
      <c r="N41" s="159" t="str">
        <f>IF(L41="○",①基本情報【名簿入力前に必須入力】!$E$15,"")</f>
        <v/>
      </c>
      <c r="O41" s="399" t="str">
        <f>③職員名簿【中間実績】!BS50</f>
        <v/>
      </c>
      <c r="P41" s="398" t="str">
        <f>③職員名簿【中間実績】!BC50</f>
        <v/>
      </c>
      <c r="Q41" s="159" t="str">
        <f>IF(O41="○",①基本情報【名簿入力前に必須入力】!$E$15,"")</f>
        <v/>
      </c>
      <c r="R41" s="399" t="str">
        <f>③職員名簿【中間実績】!BT50</f>
        <v/>
      </c>
      <c r="S41" s="398" t="str">
        <f>③職員名簿【中間実績】!BD50</f>
        <v/>
      </c>
      <c r="T41" s="159" t="str">
        <f>IF(R41="○",①基本情報【名簿入力前に必須入力】!$E$15,"")</f>
        <v/>
      </c>
      <c r="U41" s="399" t="str">
        <f>③職員名簿【中間実績】!BU50</f>
        <v/>
      </c>
      <c r="V41" s="398" t="str">
        <f>③職員名簿【中間実績】!BE50</f>
        <v/>
      </c>
      <c r="W41" s="159" t="str">
        <f>IF(U41="○",①基本情報【名簿入力前に必須入力】!$E$15,"")</f>
        <v/>
      </c>
      <c r="X41" s="399" t="str">
        <f>③職員名簿【中間実績】!BV50</f>
        <v/>
      </c>
      <c r="Y41" s="398" t="str">
        <f>③職員名簿【中間実績】!BF50</f>
        <v/>
      </c>
      <c r="Z41" s="159" t="str">
        <f>IF(X41="○",①基本情報【名簿入力前に必須入力】!$E$15,"")</f>
        <v/>
      </c>
      <c r="AA41" s="399" t="str">
        <f>③職員名簿【中間実績】!BW50</f>
        <v/>
      </c>
      <c r="AB41" s="398" t="str">
        <f>③職員名簿【中間実績】!BG50</f>
        <v/>
      </c>
      <c r="AC41" s="159" t="str">
        <f>IF(AA41="○",①基本情報【名簿入力前に必須入力】!$E$15,"")</f>
        <v/>
      </c>
      <c r="AD41" s="399" t="str">
        <f>③職員名簿【中間実績】!BX50</f>
        <v/>
      </c>
      <c r="AE41" s="398" t="str">
        <f>③職員名簿【中間実績】!BH50</f>
        <v/>
      </c>
      <c r="AF41" s="159" t="str">
        <f>IF(AD41="○",①基本情報【名簿入力前に必須入力】!$E$15,"")</f>
        <v/>
      </c>
      <c r="AG41" s="399" t="str">
        <f>③職員名簿【中間実績】!BY50</f>
        <v/>
      </c>
      <c r="AH41" s="398" t="str">
        <f>③職員名簿【中間実績】!BI50</f>
        <v/>
      </c>
      <c r="AI41" s="159" t="str">
        <f>IF(AG41="○",①基本情報【名簿入力前に必須入力】!$E$15,"")</f>
        <v/>
      </c>
      <c r="AJ41" s="399" t="str">
        <f>③職員名簿【中間実績】!BZ50</f>
        <v/>
      </c>
      <c r="AK41" s="398" t="str">
        <f>③職員名簿【中間実績】!BJ50</f>
        <v/>
      </c>
      <c r="AL41" s="159" t="str">
        <f>IF(AJ41="○",①基本情報【名簿入力前に必須入力】!$E$15,"")</f>
        <v/>
      </c>
    </row>
    <row r="42" spans="1:38" ht="30" customHeight="1">
      <c r="A42">
        <v>38</v>
      </c>
      <c r="B42" s="144" t="str">
        <f>③職員名簿【中間実績】!BN51</f>
        <v/>
      </c>
      <c r="C42" s="397" t="str">
        <f>③職員名簿【中間実績】!BO51</f>
        <v/>
      </c>
      <c r="D42" s="398" t="str">
        <f>③職員名簿【中間実績】!AY51</f>
        <v/>
      </c>
      <c r="E42" s="159" t="str">
        <f>IF(C42="○",①基本情報【名簿入力前に必須入力】!$E$15,"")</f>
        <v/>
      </c>
      <c r="F42" s="399" t="str">
        <f>③職員名簿【中間実績】!BP51</f>
        <v/>
      </c>
      <c r="G42" s="398" t="str">
        <f>③職員名簿【中間実績】!AZ51</f>
        <v/>
      </c>
      <c r="H42" s="159" t="str">
        <f>IF(F42="○",①基本情報【名簿入力前に必須入力】!$E$15,"")</f>
        <v/>
      </c>
      <c r="I42" s="399" t="str">
        <f>③職員名簿【中間実績】!BQ51</f>
        <v/>
      </c>
      <c r="J42" s="398" t="str">
        <f>③職員名簿【中間実績】!BA51</f>
        <v/>
      </c>
      <c r="K42" s="159" t="str">
        <f>IF(I42="○",①基本情報【名簿入力前に必須入力】!$E$15,"")</f>
        <v/>
      </c>
      <c r="L42" s="399" t="str">
        <f>③職員名簿【中間実績】!BR51</f>
        <v/>
      </c>
      <c r="M42" s="398" t="str">
        <f>③職員名簿【中間実績】!BB51</f>
        <v/>
      </c>
      <c r="N42" s="159" t="str">
        <f>IF(L42="○",①基本情報【名簿入力前に必須入力】!$E$15,"")</f>
        <v/>
      </c>
      <c r="O42" s="399" t="str">
        <f>③職員名簿【中間実績】!BS51</f>
        <v/>
      </c>
      <c r="P42" s="398" t="str">
        <f>③職員名簿【中間実績】!BC51</f>
        <v/>
      </c>
      <c r="Q42" s="159" t="str">
        <f>IF(O42="○",①基本情報【名簿入力前に必須入力】!$E$15,"")</f>
        <v/>
      </c>
      <c r="R42" s="399" t="str">
        <f>③職員名簿【中間実績】!BT51</f>
        <v/>
      </c>
      <c r="S42" s="398" t="str">
        <f>③職員名簿【中間実績】!BD51</f>
        <v/>
      </c>
      <c r="T42" s="159" t="str">
        <f>IF(R42="○",①基本情報【名簿入力前に必須入力】!$E$15,"")</f>
        <v/>
      </c>
      <c r="U42" s="399" t="str">
        <f>③職員名簿【中間実績】!BU51</f>
        <v/>
      </c>
      <c r="V42" s="398" t="str">
        <f>③職員名簿【中間実績】!BE51</f>
        <v/>
      </c>
      <c r="W42" s="159" t="str">
        <f>IF(U42="○",①基本情報【名簿入力前に必須入力】!$E$15,"")</f>
        <v/>
      </c>
      <c r="X42" s="399" t="str">
        <f>③職員名簿【中間実績】!BV51</f>
        <v/>
      </c>
      <c r="Y42" s="398" t="str">
        <f>③職員名簿【中間実績】!BF51</f>
        <v/>
      </c>
      <c r="Z42" s="159" t="str">
        <f>IF(X42="○",①基本情報【名簿入力前に必須入力】!$E$15,"")</f>
        <v/>
      </c>
      <c r="AA42" s="399" t="str">
        <f>③職員名簿【中間実績】!BW51</f>
        <v/>
      </c>
      <c r="AB42" s="398" t="str">
        <f>③職員名簿【中間実績】!BG51</f>
        <v/>
      </c>
      <c r="AC42" s="159" t="str">
        <f>IF(AA42="○",①基本情報【名簿入力前に必須入力】!$E$15,"")</f>
        <v/>
      </c>
      <c r="AD42" s="399" t="str">
        <f>③職員名簿【中間実績】!BX51</f>
        <v/>
      </c>
      <c r="AE42" s="398" t="str">
        <f>③職員名簿【中間実績】!BH51</f>
        <v/>
      </c>
      <c r="AF42" s="159" t="str">
        <f>IF(AD42="○",①基本情報【名簿入力前に必須入力】!$E$15,"")</f>
        <v/>
      </c>
      <c r="AG42" s="399" t="str">
        <f>③職員名簿【中間実績】!BY51</f>
        <v/>
      </c>
      <c r="AH42" s="398" t="str">
        <f>③職員名簿【中間実績】!BI51</f>
        <v/>
      </c>
      <c r="AI42" s="159" t="str">
        <f>IF(AG42="○",①基本情報【名簿入力前に必須入力】!$E$15,"")</f>
        <v/>
      </c>
      <c r="AJ42" s="399" t="str">
        <f>③職員名簿【中間実績】!BZ51</f>
        <v/>
      </c>
      <c r="AK42" s="398" t="str">
        <f>③職員名簿【中間実績】!BJ51</f>
        <v/>
      </c>
      <c r="AL42" s="159" t="str">
        <f>IF(AJ42="○",①基本情報【名簿入力前に必須入力】!$E$15,"")</f>
        <v/>
      </c>
    </row>
    <row r="43" spans="1:38" ht="30" customHeight="1">
      <c r="A43">
        <v>39</v>
      </c>
      <c r="B43" s="144" t="str">
        <f>③職員名簿【中間実績】!BN52</f>
        <v/>
      </c>
      <c r="C43" s="397" t="str">
        <f>③職員名簿【中間実績】!BO52</f>
        <v/>
      </c>
      <c r="D43" s="398" t="str">
        <f>③職員名簿【中間実績】!AY52</f>
        <v/>
      </c>
      <c r="E43" s="159" t="str">
        <f>IF(C43="○",①基本情報【名簿入力前に必須入力】!$E$15,"")</f>
        <v/>
      </c>
      <c r="F43" s="399" t="str">
        <f>③職員名簿【中間実績】!BP52</f>
        <v/>
      </c>
      <c r="G43" s="398" t="str">
        <f>③職員名簿【中間実績】!AZ52</f>
        <v/>
      </c>
      <c r="H43" s="159" t="str">
        <f>IF(F43="○",①基本情報【名簿入力前に必須入力】!$E$15,"")</f>
        <v/>
      </c>
      <c r="I43" s="399" t="str">
        <f>③職員名簿【中間実績】!BQ52</f>
        <v/>
      </c>
      <c r="J43" s="398" t="str">
        <f>③職員名簿【中間実績】!BA52</f>
        <v/>
      </c>
      <c r="K43" s="159" t="str">
        <f>IF(I43="○",①基本情報【名簿入力前に必須入力】!$E$15,"")</f>
        <v/>
      </c>
      <c r="L43" s="399" t="str">
        <f>③職員名簿【中間実績】!BR52</f>
        <v/>
      </c>
      <c r="M43" s="398" t="str">
        <f>③職員名簿【中間実績】!BB52</f>
        <v/>
      </c>
      <c r="N43" s="159" t="str">
        <f>IF(L43="○",①基本情報【名簿入力前に必須入力】!$E$15,"")</f>
        <v/>
      </c>
      <c r="O43" s="399" t="str">
        <f>③職員名簿【中間実績】!BS52</f>
        <v/>
      </c>
      <c r="P43" s="398" t="str">
        <f>③職員名簿【中間実績】!BC52</f>
        <v/>
      </c>
      <c r="Q43" s="159" t="str">
        <f>IF(O43="○",①基本情報【名簿入力前に必須入力】!$E$15,"")</f>
        <v/>
      </c>
      <c r="R43" s="399" t="str">
        <f>③職員名簿【中間実績】!BT52</f>
        <v/>
      </c>
      <c r="S43" s="398" t="str">
        <f>③職員名簿【中間実績】!BD52</f>
        <v/>
      </c>
      <c r="T43" s="159" t="str">
        <f>IF(R43="○",①基本情報【名簿入力前に必須入力】!$E$15,"")</f>
        <v/>
      </c>
      <c r="U43" s="399" t="str">
        <f>③職員名簿【中間実績】!BU52</f>
        <v/>
      </c>
      <c r="V43" s="398" t="str">
        <f>③職員名簿【中間実績】!BE52</f>
        <v/>
      </c>
      <c r="W43" s="159" t="str">
        <f>IF(U43="○",①基本情報【名簿入力前に必須入力】!$E$15,"")</f>
        <v/>
      </c>
      <c r="X43" s="399" t="str">
        <f>③職員名簿【中間実績】!BV52</f>
        <v/>
      </c>
      <c r="Y43" s="398" t="str">
        <f>③職員名簿【中間実績】!BF52</f>
        <v/>
      </c>
      <c r="Z43" s="159" t="str">
        <f>IF(X43="○",①基本情報【名簿入力前に必須入力】!$E$15,"")</f>
        <v/>
      </c>
      <c r="AA43" s="399" t="str">
        <f>③職員名簿【中間実績】!BW52</f>
        <v/>
      </c>
      <c r="AB43" s="398" t="str">
        <f>③職員名簿【中間実績】!BG52</f>
        <v/>
      </c>
      <c r="AC43" s="159" t="str">
        <f>IF(AA43="○",①基本情報【名簿入力前に必須入力】!$E$15,"")</f>
        <v/>
      </c>
      <c r="AD43" s="399" t="str">
        <f>③職員名簿【中間実績】!BX52</f>
        <v/>
      </c>
      <c r="AE43" s="398" t="str">
        <f>③職員名簿【中間実績】!BH52</f>
        <v/>
      </c>
      <c r="AF43" s="159" t="str">
        <f>IF(AD43="○",①基本情報【名簿入力前に必須入力】!$E$15,"")</f>
        <v/>
      </c>
      <c r="AG43" s="399" t="str">
        <f>③職員名簿【中間実績】!BY52</f>
        <v/>
      </c>
      <c r="AH43" s="398" t="str">
        <f>③職員名簿【中間実績】!BI52</f>
        <v/>
      </c>
      <c r="AI43" s="159" t="str">
        <f>IF(AG43="○",①基本情報【名簿入力前に必須入力】!$E$15,"")</f>
        <v/>
      </c>
      <c r="AJ43" s="399" t="str">
        <f>③職員名簿【中間実績】!BZ52</f>
        <v/>
      </c>
      <c r="AK43" s="398" t="str">
        <f>③職員名簿【中間実績】!BJ52</f>
        <v/>
      </c>
      <c r="AL43" s="159" t="str">
        <f>IF(AJ43="○",①基本情報【名簿入力前に必須入力】!$E$15,"")</f>
        <v/>
      </c>
    </row>
    <row r="44" spans="1:38" ht="30" customHeight="1">
      <c r="A44">
        <v>40</v>
      </c>
      <c r="B44" s="144" t="str">
        <f>③職員名簿【中間実績】!BN53</f>
        <v/>
      </c>
      <c r="C44" s="397" t="str">
        <f>③職員名簿【中間実績】!BO53</f>
        <v/>
      </c>
      <c r="D44" s="398" t="str">
        <f>③職員名簿【中間実績】!AY53</f>
        <v/>
      </c>
      <c r="E44" s="159" t="str">
        <f>IF(C44="○",①基本情報【名簿入力前に必須入力】!$E$15,"")</f>
        <v/>
      </c>
      <c r="F44" s="399" t="str">
        <f>③職員名簿【中間実績】!BP53</f>
        <v/>
      </c>
      <c r="G44" s="398" t="str">
        <f>③職員名簿【中間実績】!AZ53</f>
        <v/>
      </c>
      <c r="H44" s="159" t="str">
        <f>IF(F44="○",①基本情報【名簿入力前に必須入力】!$E$15,"")</f>
        <v/>
      </c>
      <c r="I44" s="399" t="str">
        <f>③職員名簿【中間実績】!BQ53</f>
        <v/>
      </c>
      <c r="J44" s="398" t="str">
        <f>③職員名簿【中間実績】!BA53</f>
        <v/>
      </c>
      <c r="K44" s="159" t="str">
        <f>IF(I44="○",①基本情報【名簿入力前に必須入力】!$E$15,"")</f>
        <v/>
      </c>
      <c r="L44" s="399" t="str">
        <f>③職員名簿【中間実績】!BR53</f>
        <v/>
      </c>
      <c r="M44" s="398" t="str">
        <f>③職員名簿【中間実績】!BB53</f>
        <v/>
      </c>
      <c r="N44" s="159" t="str">
        <f>IF(L44="○",①基本情報【名簿入力前に必須入力】!$E$15,"")</f>
        <v/>
      </c>
      <c r="O44" s="399" t="str">
        <f>③職員名簿【中間実績】!BS53</f>
        <v/>
      </c>
      <c r="P44" s="398" t="str">
        <f>③職員名簿【中間実績】!BC53</f>
        <v/>
      </c>
      <c r="Q44" s="159" t="str">
        <f>IF(O44="○",①基本情報【名簿入力前に必須入力】!$E$15,"")</f>
        <v/>
      </c>
      <c r="R44" s="399" t="str">
        <f>③職員名簿【中間実績】!BT53</f>
        <v/>
      </c>
      <c r="S44" s="398" t="str">
        <f>③職員名簿【中間実績】!BD53</f>
        <v/>
      </c>
      <c r="T44" s="159" t="str">
        <f>IF(R44="○",①基本情報【名簿入力前に必須入力】!$E$15,"")</f>
        <v/>
      </c>
      <c r="U44" s="399" t="str">
        <f>③職員名簿【中間実績】!BU53</f>
        <v/>
      </c>
      <c r="V44" s="398" t="str">
        <f>③職員名簿【中間実績】!BE53</f>
        <v/>
      </c>
      <c r="W44" s="159" t="str">
        <f>IF(U44="○",①基本情報【名簿入力前に必須入力】!$E$15,"")</f>
        <v/>
      </c>
      <c r="X44" s="399" t="str">
        <f>③職員名簿【中間実績】!BV53</f>
        <v/>
      </c>
      <c r="Y44" s="398" t="str">
        <f>③職員名簿【中間実績】!BF53</f>
        <v/>
      </c>
      <c r="Z44" s="159" t="str">
        <f>IF(X44="○",①基本情報【名簿入力前に必須入力】!$E$15,"")</f>
        <v/>
      </c>
      <c r="AA44" s="399" t="str">
        <f>③職員名簿【中間実績】!BW53</f>
        <v/>
      </c>
      <c r="AB44" s="398" t="str">
        <f>③職員名簿【中間実績】!BG53</f>
        <v/>
      </c>
      <c r="AC44" s="159" t="str">
        <f>IF(AA44="○",①基本情報【名簿入力前に必須入力】!$E$15,"")</f>
        <v/>
      </c>
      <c r="AD44" s="399" t="str">
        <f>③職員名簿【中間実績】!BX53</f>
        <v/>
      </c>
      <c r="AE44" s="398" t="str">
        <f>③職員名簿【中間実績】!BH53</f>
        <v/>
      </c>
      <c r="AF44" s="159" t="str">
        <f>IF(AD44="○",①基本情報【名簿入力前に必須入力】!$E$15,"")</f>
        <v/>
      </c>
      <c r="AG44" s="399" t="str">
        <f>③職員名簿【中間実績】!BY53</f>
        <v/>
      </c>
      <c r="AH44" s="398" t="str">
        <f>③職員名簿【中間実績】!BI53</f>
        <v/>
      </c>
      <c r="AI44" s="159" t="str">
        <f>IF(AG44="○",①基本情報【名簿入力前に必須入力】!$E$15,"")</f>
        <v/>
      </c>
      <c r="AJ44" s="399" t="str">
        <f>③職員名簿【中間実績】!BZ53</f>
        <v/>
      </c>
      <c r="AK44" s="398" t="str">
        <f>③職員名簿【中間実績】!BJ53</f>
        <v/>
      </c>
      <c r="AL44" s="159" t="str">
        <f>IF(AJ44="○",①基本情報【名簿入力前に必須入力】!$E$15,"")</f>
        <v/>
      </c>
    </row>
    <row r="45" spans="1:38" ht="30" customHeight="1">
      <c r="A45">
        <v>41</v>
      </c>
      <c r="B45" s="144" t="str">
        <f>③職員名簿【中間実績】!BN54</f>
        <v/>
      </c>
      <c r="C45" s="397" t="str">
        <f>③職員名簿【中間実績】!BO54</f>
        <v/>
      </c>
      <c r="D45" s="398" t="str">
        <f>③職員名簿【中間実績】!AY54</f>
        <v/>
      </c>
      <c r="E45" s="159" t="str">
        <f>IF(C45="○",①基本情報【名簿入力前に必須入力】!$E$15,"")</f>
        <v/>
      </c>
      <c r="F45" s="399" t="str">
        <f>③職員名簿【中間実績】!BP54</f>
        <v/>
      </c>
      <c r="G45" s="398" t="str">
        <f>③職員名簿【中間実績】!AZ54</f>
        <v/>
      </c>
      <c r="H45" s="159" t="str">
        <f>IF(F45="○",①基本情報【名簿入力前に必須入力】!$E$15,"")</f>
        <v/>
      </c>
      <c r="I45" s="399" t="str">
        <f>③職員名簿【中間実績】!BQ54</f>
        <v/>
      </c>
      <c r="J45" s="398" t="str">
        <f>③職員名簿【中間実績】!BA54</f>
        <v/>
      </c>
      <c r="K45" s="159" t="str">
        <f>IF(I45="○",①基本情報【名簿入力前に必須入力】!$E$15,"")</f>
        <v/>
      </c>
      <c r="L45" s="399" t="str">
        <f>③職員名簿【中間実績】!BR54</f>
        <v/>
      </c>
      <c r="M45" s="398" t="str">
        <f>③職員名簿【中間実績】!BB54</f>
        <v/>
      </c>
      <c r="N45" s="159" t="str">
        <f>IF(L45="○",①基本情報【名簿入力前に必須入力】!$E$15,"")</f>
        <v/>
      </c>
      <c r="O45" s="399" t="str">
        <f>③職員名簿【中間実績】!BS54</f>
        <v/>
      </c>
      <c r="P45" s="398" t="str">
        <f>③職員名簿【中間実績】!BC54</f>
        <v/>
      </c>
      <c r="Q45" s="159" t="str">
        <f>IF(O45="○",①基本情報【名簿入力前に必須入力】!$E$15,"")</f>
        <v/>
      </c>
      <c r="R45" s="399" t="str">
        <f>③職員名簿【中間実績】!BT54</f>
        <v/>
      </c>
      <c r="S45" s="398" t="str">
        <f>③職員名簿【中間実績】!BD54</f>
        <v/>
      </c>
      <c r="T45" s="159" t="str">
        <f>IF(R45="○",①基本情報【名簿入力前に必須入力】!$E$15,"")</f>
        <v/>
      </c>
      <c r="U45" s="399" t="str">
        <f>③職員名簿【中間実績】!BU54</f>
        <v/>
      </c>
      <c r="V45" s="398" t="str">
        <f>③職員名簿【中間実績】!BE54</f>
        <v/>
      </c>
      <c r="W45" s="159" t="str">
        <f>IF(U45="○",①基本情報【名簿入力前に必須入力】!$E$15,"")</f>
        <v/>
      </c>
      <c r="X45" s="399" t="str">
        <f>③職員名簿【中間実績】!BV54</f>
        <v/>
      </c>
      <c r="Y45" s="398" t="str">
        <f>③職員名簿【中間実績】!BF54</f>
        <v/>
      </c>
      <c r="Z45" s="159" t="str">
        <f>IF(X45="○",①基本情報【名簿入力前に必須入力】!$E$15,"")</f>
        <v/>
      </c>
      <c r="AA45" s="399" t="str">
        <f>③職員名簿【中間実績】!BW54</f>
        <v/>
      </c>
      <c r="AB45" s="398" t="str">
        <f>③職員名簿【中間実績】!BG54</f>
        <v/>
      </c>
      <c r="AC45" s="159" t="str">
        <f>IF(AA45="○",①基本情報【名簿入力前に必須入力】!$E$15,"")</f>
        <v/>
      </c>
      <c r="AD45" s="399" t="str">
        <f>③職員名簿【中間実績】!BX54</f>
        <v/>
      </c>
      <c r="AE45" s="398" t="str">
        <f>③職員名簿【中間実績】!BH54</f>
        <v/>
      </c>
      <c r="AF45" s="159" t="str">
        <f>IF(AD45="○",①基本情報【名簿入力前に必須入力】!$E$15,"")</f>
        <v/>
      </c>
      <c r="AG45" s="399" t="str">
        <f>③職員名簿【中間実績】!BY54</f>
        <v/>
      </c>
      <c r="AH45" s="398" t="str">
        <f>③職員名簿【中間実績】!BI54</f>
        <v/>
      </c>
      <c r="AI45" s="159" t="str">
        <f>IF(AG45="○",①基本情報【名簿入力前に必須入力】!$E$15,"")</f>
        <v/>
      </c>
      <c r="AJ45" s="399" t="str">
        <f>③職員名簿【中間実績】!BZ54</f>
        <v/>
      </c>
      <c r="AK45" s="398" t="str">
        <f>③職員名簿【中間実績】!BJ54</f>
        <v/>
      </c>
      <c r="AL45" s="159" t="str">
        <f>IF(AJ45="○",①基本情報【名簿入力前に必須入力】!$E$15,"")</f>
        <v/>
      </c>
    </row>
    <row r="46" spans="1:38" ht="30" customHeight="1">
      <c r="A46">
        <v>42</v>
      </c>
      <c r="B46" s="144" t="str">
        <f>③職員名簿【中間実績】!BN55</f>
        <v/>
      </c>
      <c r="C46" s="397" t="str">
        <f>③職員名簿【中間実績】!BO55</f>
        <v/>
      </c>
      <c r="D46" s="398" t="str">
        <f>③職員名簿【中間実績】!AY55</f>
        <v/>
      </c>
      <c r="E46" s="159" t="str">
        <f>IF(C46="○",①基本情報【名簿入力前に必須入力】!$E$15,"")</f>
        <v/>
      </c>
      <c r="F46" s="399" t="str">
        <f>③職員名簿【中間実績】!BP55</f>
        <v/>
      </c>
      <c r="G46" s="398" t="str">
        <f>③職員名簿【中間実績】!AZ55</f>
        <v/>
      </c>
      <c r="H46" s="159" t="str">
        <f>IF(F46="○",①基本情報【名簿入力前に必須入力】!$E$15,"")</f>
        <v/>
      </c>
      <c r="I46" s="399" t="str">
        <f>③職員名簿【中間実績】!BQ55</f>
        <v/>
      </c>
      <c r="J46" s="398" t="str">
        <f>③職員名簿【中間実績】!BA55</f>
        <v/>
      </c>
      <c r="K46" s="159" t="str">
        <f>IF(I46="○",①基本情報【名簿入力前に必須入力】!$E$15,"")</f>
        <v/>
      </c>
      <c r="L46" s="399" t="str">
        <f>③職員名簿【中間実績】!BR55</f>
        <v/>
      </c>
      <c r="M46" s="398" t="str">
        <f>③職員名簿【中間実績】!BB55</f>
        <v/>
      </c>
      <c r="N46" s="159" t="str">
        <f>IF(L46="○",①基本情報【名簿入力前に必須入力】!$E$15,"")</f>
        <v/>
      </c>
      <c r="O46" s="399" t="str">
        <f>③職員名簿【中間実績】!BS55</f>
        <v/>
      </c>
      <c r="P46" s="398" t="str">
        <f>③職員名簿【中間実績】!BC55</f>
        <v/>
      </c>
      <c r="Q46" s="159" t="str">
        <f>IF(O46="○",①基本情報【名簿入力前に必須入力】!$E$15,"")</f>
        <v/>
      </c>
      <c r="R46" s="399" t="str">
        <f>③職員名簿【中間実績】!BT55</f>
        <v/>
      </c>
      <c r="S46" s="398" t="str">
        <f>③職員名簿【中間実績】!BD55</f>
        <v/>
      </c>
      <c r="T46" s="159" t="str">
        <f>IF(R46="○",①基本情報【名簿入力前に必須入力】!$E$15,"")</f>
        <v/>
      </c>
      <c r="U46" s="399" t="str">
        <f>③職員名簿【中間実績】!BU55</f>
        <v/>
      </c>
      <c r="V46" s="398" t="str">
        <f>③職員名簿【中間実績】!BE55</f>
        <v/>
      </c>
      <c r="W46" s="159" t="str">
        <f>IF(U46="○",①基本情報【名簿入力前に必須入力】!$E$15,"")</f>
        <v/>
      </c>
      <c r="X46" s="399" t="str">
        <f>③職員名簿【中間実績】!BV55</f>
        <v/>
      </c>
      <c r="Y46" s="398" t="str">
        <f>③職員名簿【中間実績】!BF55</f>
        <v/>
      </c>
      <c r="Z46" s="159" t="str">
        <f>IF(X46="○",①基本情報【名簿入力前に必須入力】!$E$15,"")</f>
        <v/>
      </c>
      <c r="AA46" s="399" t="str">
        <f>③職員名簿【中間実績】!BW55</f>
        <v/>
      </c>
      <c r="AB46" s="398" t="str">
        <f>③職員名簿【中間実績】!BG55</f>
        <v/>
      </c>
      <c r="AC46" s="159" t="str">
        <f>IF(AA46="○",①基本情報【名簿入力前に必須入力】!$E$15,"")</f>
        <v/>
      </c>
      <c r="AD46" s="399" t="str">
        <f>③職員名簿【中間実績】!BX55</f>
        <v/>
      </c>
      <c r="AE46" s="398" t="str">
        <f>③職員名簿【中間実績】!BH55</f>
        <v/>
      </c>
      <c r="AF46" s="159" t="str">
        <f>IF(AD46="○",①基本情報【名簿入力前に必須入力】!$E$15,"")</f>
        <v/>
      </c>
      <c r="AG46" s="399" t="str">
        <f>③職員名簿【中間実績】!BY55</f>
        <v/>
      </c>
      <c r="AH46" s="398" t="str">
        <f>③職員名簿【中間実績】!BI55</f>
        <v/>
      </c>
      <c r="AI46" s="159" t="str">
        <f>IF(AG46="○",①基本情報【名簿入力前に必須入力】!$E$15,"")</f>
        <v/>
      </c>
      <c r="AJ46" s="399" t="str">
        <f>③職員名簿【中間実績】!BZ55</f>
        <v/>
      </c>
      <c r="AK46" s="398" t="str">
        <f>③職員名簿【中間実績】!BJ55</f>
        <v/>
      </c>
      <c r="AL46" s="159" t="str">
        <f>IF(AJ46="○",①基本情報【名簿入力前に必須入力】!$E$15,"")</f>
        <v/>
      </c>
    </row>
    <row r="47" spans="1:38" ht="30" customHeight="1">
      <c r="A47">
        <v>43</v>
      </c>
      <c r="B47" s="144" t="str">
        <f>③職員名簿【中間実績】!BN56</f>
        <v/>
      </c>
      <c r="C47" s="397" t="str">
        <f>③職員名簿【中間実績】!BO56</f>
        <v/>
      </c>
      <c r="D47" s="398" t="str">
        <f>③職員名簿【中間実績】!AY56</f>
        <v/>
      </c>
      <c r="E47" s="159" t="str">
        <f>IF(C47="○",①基本情報【名簿入力前に必須入力】!$E$15,"")</f>
        <v/>
      </c>
      <c r="F47" s="399" t="str">
        <f>③職員名簿【中間実績】!BP56</f>
        <v/>
      </c>
      <c r="G47" s="398" t="str">
        <f>③職員名簿【中間実績】!AZ56</f>
        <v/>
      </c>
      <c r="H47" s="159" t="str">
        <f>IF(F47="○",①基本情報【名簿入力前に必須入力】!$E$15,"")</f>
        <v/>
      </c>
      <c r="I47" s="399" t="str">
        <f>③職員名簿【中間実績】!BQ56</f>
        <v/>
      </c>
      <c r="J47" s="398" t="str">
        <f>③職員名簿【中間実績】!BA56</f>
        <v/>
      </c>
      <c r="K47" s="159" t="str">
        <f>IF(I47="○",①基本情報【名簿入力前に必須入力】!$E$15,"")</f>
        <v/>
      </c>
      <c r="L47" s="399" t="str">
        <f>③職員名簿【中間実績】!BR56</f>
        <v/>
      </c>
      <c r="M47" s="398" t="str">
        <f>③職員名簿【中間実績】!BB56</f>
        <v/>
      </c>
      <c r="N47" s="159" t="str">
        <f>IF(L47="○",①基本情報【名簿入力前に必須入力】!$E$15,"")</f>
        <v/>
      </c>
      <c r="O47" s="399" t="str">
        <f>③職員名簿【中間実績】!BS56</f>
        <v/>
      </c>
      <c r="P47" s="398" t="str">
        <f>③職員名簿【中間実績】!BC56</f>
        <v/>
      </c>
      <c r="Q47" s="159" t="str">
        <f>IF(O47="○",①基本情報【名簿入力前に必須入力】!$E$15,"")</f>
        <v/>
      </c>
      <c r="R47" s="399" t="str">
        <f>③職員名簿【中間実績】!BT56</f>
        <v/>
      </c>
      <c r="S47" s="398" t="str">
        <f>③職員名簿【中間実績】!BD56</f>
        <v/>
      </c>
      <c r="T47" s="159" t="str">
        <f>IF(R47="○",①基本情報【名簿入力前に必須入力】!$E$15,"")</f>
        <v/>
      </c>
      <c r="U47" s="399" t="str">
        <f>③職員名簿【中間実績】!BU56</f>
        <v/>
      </c>
      <c r="V47" s="398" t="str">
        <f>③職員名簿【中間実績】!BE56</f>
        <v/>
      </c>
      <c r="W47" s="159" t="str">
        <f>IF(U47="○",①基本情報【名簿入力前に必須入力】!$E$15,"")</f>
        <v/>
      </c>
      <c r="X47" s="399" t="str">
        <f>③職員名簿【中間実績】!BV56</f>
        <v/>
      </c>
      <c r="Y47" s="398" t="str">
        <f>③職員名簿【中間実績】!BF56</f>
        <v/>
      </c>
      <c r="Z47" s="159" t="str">
        <f>IF(X47="○",①基本情報【名簿入力前に必須入力】!$E$15,"")</f>
        <v/>
      </c>
      <c r="AA47" s="399" t="str">
        <f>③職員名簿【中間実績】!BW56</f>
        <v/>
      </c>
      <c r="AB47" s="398" t="str">
        <f>③職員名簿【中間実績】!BG56</f>
        <v/>
      </c>
      <c r="AC47" s="159" t="str">
        <f>IF(AA47="○",①基本情報【名簿入力前に必須入力】!$E$15,"")</f>
        <v/>
      </c>
      <c r="AD47" s="399" t="str">
        <f>③職員名簿【中間実績】!BX56</f>
        <v/>
      </c>
      <c r="AE47" s="398" t="str">
        <f>③職員名簿【中間実績】!BH56</f>
        <v/>
      </c>
      <c r="AF47" s="159" t="str">
        <f>IF(AD47="○",①基本情報【名簿入力前に必須入力】!$E$15,"")</f>
        <v/>
      </c>
      <c r="AG47" s="399" t="str">
        <f>③職員名簿【中間実績】!BY56</f>
        <v/>
      </c>
      <c r="AH47" s="398" t="str">
        <f>③職員名簿【中間実績】!BI56</f>
        <v/>
      </c>
      <c r="AI47" s="159" t="str">
        <f>IF(AG47="○",①基本情報【名簿入力前に必須入力】!$E$15,"")</f>
        <v/>
      </c>
      <c r="AJ47" s="399" t="str">
        <f>③職員名簿【中間実績】!BZ56</f>
        <v/>
      </c>
      <c r="AK47" s="398" t="str">
        <f>③職員名簿【中間実績】!BJ56</f>
        <v/>
      </c>
      <c r="AL47" s="159" t="str">
        <f>IF(AJ47="○",①基本情報【名簿入力前に必須入力】!$E$15,"")</f>
        <v/>
      </c>
    </row>
    <row r="48" spans="1:38" ht="30" customHeight="1">
      <c r="A48">
        <v>44</v>
      </c>
      <c r="B48" s="144" t="str">
        <f>③職員名簿【中間実績】!BN57</f>
        <v/>
      </c>
      <c r="C48" s="397" t="str">
        <f>③職員名簿【中間実績】!BO57</f>
        <v/>
      </c>
      <c r="D48" s="398" t="str">
        <f>③職員名簿【中間実績】!AY57</f>
        <v/>
      </c>
      <c r="E48" s="159" t="str">
        <f>IF(C48="○",①基本情報【名簿入力前に必須入力】!$E$15,"")</f>
        <v/>
      </c>
      <c r="F48" s="399" t="str">
        <f>③職員名簿【中間実績】!BP57</f>
        <v/>
      </c>
      <c r="G48" s="398" t="str">
        <f>③職員名簿【中間実績】!AZ57</f>
        <v/>
      </c>
      <c r="H48" s="159" t="str">
        <f>IF(F48="○",①基本情報【名簿入力前に必須入力】!$E$15,"")</f>
        <v/>
      </c>
      <c r="I48" s="399" t="str">
        <f>③職員名簿【中間実績】!BQ57</f>
        <v/>
      </c>
      <c r="J48" s="398" t="str">
        <f>③職員名簿【中間実績】!BA57</f>
        <v/>
      </c>
      <c r="K48" s="159" t="str">
        <f>IF(I48="○",①基本情報【名簿入力前に必須入力】!$E$15,"")</f>
        <v/>
      </c>
      <c r="L48" s="399" t="str">
        <f>③職員名簿【中間実績】!BR57</f>
        <v/>
      </c>
      <c r="M48" s="398" t="str">
        <f>③職員名簿【中間実績】!BB57</f>
        <v/>
      </c>
      <c r="N48" s="159" t="str">
        <f>IF(L48="○",①基本情報【名簿入力前に必須入力】!$E$15,"")</f>
        <v/>
      </c>
      <c r="O48" s="399" t="str">
        <f>③職員名簿【中間実績】!BS57</f>
        <v/>
      </c>
      <c r="P48" s="398" t="str">
        <f>③職員名簿【中間実績】!BC57</f>
        <v/>
      </c>
      <c r="Q48" s="159" t="str">
        <f>IF(O48="○",①基本情報【名簿入力前に必須入力】!$E$15,"")</f>
        <v/>
      </c>
      <c r="R48" s="399" t="str">
        <f>③職員名簿【中間実績】!BT57</f>
        <v/>
      </c>
      <c r="S48" s="398" t="str">
        <f>③職員名簿【中間実績】!BD57</f>
        <v/>
      </c>
      <c r="T48" s="159" t="str">
        <f>IF(R48="○",①基本情報【名簿入力前に必須入力】!$E$15,"")</f>
        <v/>
      </c>
      <c r="U48" s="399" t="str">
        <f>③職員名簿【中間実績】!BU57</f>
        <v/>
      </c>
      <c r="V48" s="398" t="str">
        <f>③職員名簿【中間実績】!BE57</f>
        <v/>
      </c>
      <c r="W48" s="159" t="str">
        <f>IF(U48="○",①基本情報【名簿入力前に必須入力】!$E$15,"")</f>
        <v/>
      </c>
      <c r="X48" s="399" t="str">
        <f>③職員名簿【中間実績】!BV57</f>
        <v/>
      </c>
      <c r="Y48" s="398" t="str">
        <f>③職員名簿【中間実績】!BF57</f>
        <v/>
      </c>
      <c r="Z48" s="159" t="str">
        <f>IF(X48="○",①基本情報【名簿入力前に必須入力】!$E$15,"")</f>
        <v/>
      </c>
      <c r="AA48" s="399" t="str">
        <f>③職員名簿【中間実績】!BW57</f>
        <v/>
      </c>
      <c r="AB48" s="398" t="str">
        <f>③職員名簿【中間実績】!BG57</f>
        <v/>
      </c>
      <c r="AC48" s="159" t="str">
        <f>IF(AA48="○",①基本情報【名簿入力前に必須入力】!$E$15,"")</f>
        <v/>
      </c>
      <c r="AD48" s="399" t="str">
        <f>③職員名簿【中間実績】!BX57</f>
        <v/>
      </c>
      <c r="AE48" s="398" t="str">
        <f>③職員名簿【中間実績】!BH57</f>
        <v/>
      </c>
      <c r="AF48" s="159" t="str">
        <f>IF(AD48="○",①基本情報【名簿入力前に必須入力】!$E$15,"")</f>
        <v/>
      </c>
      <c r="AG48" s="399" t="str">
        <f>③職員名簿【中間実績】!BY57</f>
        <v/>
      </c>
      <c r="AH48" s="398" t="str">
        <f>③職員名簿【中間実績】!BI57</f>
        <v/>
      </c>
      <c r="AI48" s="159" t="str">
        <f>IF(AG48="○",①基本情報【名簿入力前に必須入力】!$E$15,"")</f>
        <v/>
      </c>
      <c r="AJ48" s="399" t="str">
        <f>③職員名簿【中間実績】!BZ57</f>
        <v/>
      </c>
      <c r="AK48" s="398" t="str">
        <f>③職員名簿【中間実績】!BJ57</f>
        <v/>
      </c>
      <c r="AL48" s="159" t="str">
        <f>IF(AJ48="○",①基本情報【名簿入力前に必須入力】!$E$15,"")</f>
        <v/>
      </c>
    </row>
    <row r="49" spans="1:38" ht="30" customHeight="1">
      <c r="A49">
        <v>45</v>
      </c>
      <c r="B49" s="144" t="str">
        <f>③職員名簿【中間実績】!BN58</f>
        <v/>
      </c>
      <c r="C49" s="397" t="str">
        <f>③職員名簿【中間実績】!BO58</f>
        <v/>
      </c>
      <c r="D49" s="398" t="str">
        <f>③職員名簿【中間実績】!AY58</f>
        <v/>
      </c>
      <c r="E49" s="159" t="str">
        <f>IF(C49="○",①基本情報【名簿入力前に必須入力】!$E$15,"")</f>
        <v/>
      </c>
      <c r="F49" s="399" t="str">
        <f>③職員名簿【中間実績】!BP58</f>
        <v/>
      </c>
      <c r="G49" s="398" t="str">
        <f>③職員名簿【中間実績】!AZ58</f>
        <v/>
      </c>
      <c r="H49" s="159" t="str">
        <f>IF(F49="○",①基本情報【名簿入力前に必須入力】!$E$15,"")</f>
        <v/>
      </c>
      <c r="I49" s="399" t="str">
        <f>③職員名簿【中間実績】!BQ58</f>
        <v/>
      </c>
      <c r="J49" s="398" t="str">
        <f>③職員名簿【中間実績】!BA58</f>
        <v/>
      </c>
      <c r="K49" s="159" t="str">
        <f>IF(I49="○",①基本情報【名簿入力前に必須入力】!$E$15,"")</f>
        <v/>
      </c>
      <c r="L49" s="399" t="str">
        <f>③職員名簿【中間実績】!BR58</f>
        <v/>
      </c>
      <c r="M49" s="398" t="str">
        <f>③職員名簿【中間実績】!BB58</f>
        <v/>
      </c>
      <c r="N49" s="159" t="str">
        <f>IF(L49="○",①基本情報【名簿入力前に必須入力】!$E$15,"")</f>
        <v/>
      </c>
      <c r="O49" s="399" t="str">
        <f>③職員名簿【中間実績】!BS58</f>
        <v/>
      </c>
      <c r="P49" s="398" t="str">
        <f>③職員名簿【中間実績】!BC58</f>
        <v/>
      </c>
      <c r="Q49" s="159" t="str">
        <f>IF(O49="○",①基本情報【名簿入力前に必須入力】!$E$15,"")</f>
        <v/>
      </c>
      <c r="R49" s="399" t="str">
        <f>③職員名簿【中間実績】!BT58</f>
        <v/>
      </c>
      <c r="S49" s="398" t="str">
        <f>③職員名簿【中間実績】!BD58</f>
        <v/>
      </c>
      <c r="T49" s="159" t="str">
        <f>IF(R49="○",①基本情報【名簿入力前に必須入力】!$E$15,"")</f>
        <v/>
      </c>
      <c r="U49" s="399" t="str">
        <f>③職員名簿【中間実績】!BU58</f>
        <v/>
      </c>
      <c r="V49" s="398" t="str">
        <f>③職員名簿【中間実績】!BE58</f>
        <v/>
      </c>
      <c r="W49" s="159" t="str">
        <f>IF(U49="○",①基本情報【名簿入力前に必須入力】!$E$15,"")</f>
        <v/>
      </c>
      <c r="X49" s="399" t="str">
        <f>③職員名簿【中間実績】!BV58</f>
        <v/>
      </c>
      <c r="Y49" s="398" t="str">
        <f>③職員名簿【中間実績】!BF58</f>
        <v/>
      </c>
      <c r="Z49" s="159" t="str">
        <f>IF(X49="○",①基本情報【名簿入力前に必須入力】!$E$15,"")</f>
        <v/>
      </c>
      <c r="AA49" s="399" t="str">
        <f>③職員名簿【中間実績】!BW58</f>
        <v/>
      </c>
      <c r="AB49" s="398" t="str">
        <f>③職員名簿【中間実績】!BG58</f>
        <v/>
      </c>
      <c r="AC49" s="159" t="str">
        <f>IF(AA49="○",①基本情報【名簿入力前に必須入力】!$E$15,"")</f>
        <v/>
      </c>
      <c r="AD49" s="399" t="str">
        <f>③職員名簿【中間実績】!BX58</f>
        <v/>
      </c>
      <c r="AE49" s="398" t="str">
        <f>③職員名簿【中間実績】!BH58</f>
        <v/>
      </c>
      <c r="AF49" s="159" t="str">
        <f>IF(AD49="○",①基本情報【名簿入力前に必須入力】!$E$15,"")</f>
        <v/>
      </c>
      <c r="AG49" s="399" t="str">
        <f>③職員名簿【中間実績】!BY58</f>
        <v/>
      </c>
      <c r="AH49" s="398" t="str">
        <f>③職員名簿【中間実績】!BI58</f>
        <v/>
      </c>
      <c r="AI49" s="159" t="str">
        <f>IF(AG49="○",①基本情報【名簿入力前に必須入力】!$E$15,"")</f>
        <v/>
      </c>
      <c r="AJ49" s="399" t="str">
        <f>③職員名簿【中間実績】!BZ58</f>
        <v/>
      </c>
      <c r="AK49" s="398" t="str">
        <f>③職員名簿【中間実績】!BJ58</f>
        <v/>
      </c>
      <c r="AL49" s="159" t="str">
        <f>IF(AJ49="○",①基本情報【名簿入力前に必須入力】!$E$15,"")</f>
        <v/>
      </c>
    </row>
    <row r="50" spans="1:38" ht="30" customHeight="1">
      <c r="A50">
        <v>46</v>
      </c>
      <c r="B50" s="144" t="str">
        <f>③職員名簿【中間実績】!BN59</f>
        <v/>
      </c>
      <c r="C50" s="397" t="str">
        <f>③職員名簿【中間実績】!BO59</f>
        <v/>
      </c>
      <c r="D50" s="398" t="str">
        <f>③職員名簿【中間実績】!AY59</f>
        <v/>
      </c>
      <c r="E50" s="159" t="str">
        <f>IF(C50="○",①基本情報【名簿入力前に必須入力】!$E$15,"")</f>
        <v/>
      </c>
      <c r="F50" s="399" t="str">
        <f>③職員名簿【中間実績】!BP59</f>
        <v/>
      </c>
      <c r="G50" s="398" t="str">
        <f>③職員名簿【中間実績】!AZ59</f>
        <v/>
      </c>
      <c r="H50" s="159" t="str">
        <f>IF(F50="○",①基本情報【名簿入力前に必須入力】!$E$15,"")</f>
        <v/>
      </c>
      <c r="I50" s="399" t="str">
        <f>③職員名簿【中間実績】!BQ59</f>
        <v/>
      </c>
      <c r="J50" s="398" t="str">
        <f>③職員名簿【中間実績】!BA59</f>
        <v/>
      </c>
      <c r="K50" s="159" t="str">
        <f>IF(I50="○",①基本情報【名簿入力前に必須入力】!$E$15,"")</f>
        <v/>
      </c>
      <c r="L50" s="399" t="str">
        <f>③職員名簿【中間実績】!BR59</f>
        <v/>
      </c>
      <c r="M50" s="398" t="str">
        <f>③職員名簿【中間実績】!BB59</f>
        <v/>
      </c>
      <c r="N50" s="159" t="str">
        <f>IF(L50="○",①基本情報【名簿入力前に必須入力】!$E$15,"")</f>
        <v/>
      </c>
      <c r="O50" s="399" t="str">
        <f>③職員名簿【中間実績】!BS59</f>
        <v/>
      </c>
      <c r="P50" s="398" t="str">
        <f>③職員名簿【中間実績】!BC59</f>
        <v/>
      </c>
      <c r="Q50" s="159" t="str">
        <f>IF(O50="○",①基本情報【名簿入力前に必須入力】!$E$15,"")</f>
        <v/>
      </c>
      <c r="R50" s="399" t="str">
        <f>③職員名簿【中間実績】!BT59</f>
        <v/>
      </c>
      <c r="S50" s="398" t="str">
        <f>③職員名簿【中間実績】!BD59</f>
        <v/>
      </c>
      <c r="T50" s="159" t="str">
        <f>IF(R50="○",①基本情報【名簿入力前に必須入力】!$E$15,"")</f>
        <v/>
      </c>
      <c r="U50" s="399" t="str">
        <f>③職員名簿【中間実績】!BU59</f>
        <v/>
      </c>
      <c r="V50" s="398" t="str">
        <f>③職員名簿【中間実績】!BE59</f>
        <v/>
      </c>
      <c r="W50" s="159" t="str">
        <f>IF(U50="○",①基本情報【名簿入力前に必須入力】!$E$15,"")</f>
        <v/>
      </c>
      <c r="X50" s="399" t="str">
        <f>③職員名簿【中間実績】!BV59</f>
        <v/>
      </c>
      <c r="Y50" s="398" t="str">
        <f>③職員名簿【中間実績】!BF59</f>
        <v/>
      </c>
      <c r="Z50" s="159" t="str">
        <f>IF(X50="○",①基本情報【名簿入力前に必須入力】!$E$15,"")</f>
        <v/>
      </c>
      <c r="AA50" s="399" t="str">
        <f>③職員名簿【中間実績】!BW59</f>
        <v/>
      </c>
      <c r="AB50" s="398" t="str">
        <f>③職員名簿【中間実績】!BG59</f>
        <v/>
      </c>
      <c r="AC50" s="159" t="str">
        <f>IF(AA50="○",①基本情報【名簿入力前に必須入力】!$E$15,"")</f>
        <v/>
      </c>
      <c r="AD50" s="399" t="str">
        <f>③職員名簿【中間実績】!BX59</f>
        <v/>
      </c>
      <c r="AE50" s="398" t="str">
        <f>③職員名簿【中間実績】!BH59</f>
        <v/>
      </c>
      <c r="AF50" s="159" t="str">
        <f>IF(AD50="○",①基本情報【名簿入力前に必須入力】!$E$15,"")</f>
        <v/>
      </c>
      <c r="AG50" s="399" t="str">
        <f>③職員名簿【中間実績】!BY59</f>
        <v/>
      </c>
      <c r="AH50" s="398" t="str">
        <f>③職員名簿【中間実績】!BI59</f>
        <v/>
      </c>
      <c r="AI50" s="159" t="str">
        <f>IF(AG50="○",①基本情報【名簿入力前に必須入力】!$E$15,"")</f>
        <v/>
      </c>
      <c r="AJ50" s="399" t="str">
        <f>③職員名簿【中間実績】!BZ59</f>
        <v/>
      </c>
      <c r="AK50" s="398" t="str">
        <f>③職員名簿【中間実績】!BJ59</f>
        <v/>
      </c>
      <c r="AL50" s="159" t="str">
        <f>IF(AJ50="○",①基本情報【名簿入力前に必須入力】!$E$15,"")</f>
        <v/>
      </c>
    </row>
    <row r="51" spans="1:38" ht="30" customHeight="1">
      <c r="A51">
        <v>47</v>
      </c>
      <c r="B51" s="144" t="str">
        <f>③職員名簿【中間実績】!BN60</f>
        <v/>
      </c>
      <c r="C51" s="397" t="str">
        <f>③職員名簿【中間実績】!BO60</f>
        <v/>
      </c>
      <c r="D51" s="398" t="str">
        <f>③職員名簿【中間実績】!AY60</f>
        <v/>
      </c>
      <c r="E51" s="159" t="str">
        <f>IF(C51="○",①基本情報【名簿入力前に必須入力】!$E$15,"")</f>
        <v/>
      </c>
      <c r="F51" s="399" t="str">
        <f>③職員名簿【中間実績】!BP60</f>
        <v/>
      </c>
      <c r="G51" s="398" t="str">
        <f>③職員名簿【中間実績】!AZ60</f>
        <v/>
      </c>
      <c r="H51" s="159" t="str">
        <f>IF(F51="○",①基本情報【名簿入力前に必須入力】!$E$15,"")</f>
        <v/>
      </c>
      <c r="I51" s="399" t="str">
        <f>③職員名簿【中間実績】!BQ60</f>
        <v/>
      </c>
      <c r="J51" s="398" t="str">
        <f>③職員名簿【中間実績】!BA60</f>
        <v/>
      </c>
      <c r="K51" s="159" t="str">
        <f>IF(I51="○",①基本情報【名簿入力前に必須入力】!$E$15,"")</f>
        <v/>
      </c>
      <c r="L51" s="399" t="str">
        <f>③職員名簿【中間実績】!BR60</f>
        <v/>
      </c>
      <c r="M51" s="398" t="str">
        <f>③職員名簿【中間実績】!BB60</f>
        <v/>
      </c>
      <c r="N51" s="159" t="str">
        <f>IF(L51="○",①基本情報【名簿入力前に必須入力】!$E$15,"")</f>
        <v/>
      </c>
      <c r="O51" s="399" t="str">
        <f>③職員名簿【中間実績】!BS60</f>
        <v/>
      </c>
      <c r="P51" s="398" t="str">
        <f>③職員名簿【中間実績】!BC60</f>
        <v/>
      </c>
      <c r="Q51" s="159" t="str">
        <f>IF(O51="○",①基本情報【名簿入力前に必須入力】!$E$15,"")</f>
        <v/>
      </c>
      <c r="R51" s="399" t="str">
        <f>③職員名簿【中間実績】!BT60</f>
        <v/>
      </c>
      <c r="S51" s="398" t="str">
        <f>③職員名簿【中間実績】!BD60</f>
        <v/>
      </c>
      <c r="T51" s="159" t="str">
        <f>IF(R51="○",①基本情報【名簿入力前に必須入力】!$E$15,"")</f>
        <v/>
      </c>
      <c r="U51" s="399" t="str">
        <f>③職員名簿【中間実績】!BU60</f>
        <v/>
      </c>
      <c r="V51" s="398" t="str">
        <f>③職員名簿【中間実績】!BE60</f>
        <v/>
      </c>
      <c r="W51" s="159" t="str">
        <f>IF(U51="○",①基本情報【名簿入力前に必須入力】!$E$15,"")</f>
        <v/>
      </c>
      <c r="X51" s="399" t="str">
        <f>③職員名簿【中間実績】!BV60</f>
        <v/>
      </c>
      <c r="Y51" s="398" t="str">
        <f>③職員名簿【中間実績】!BF60</f>
        <v/>
      </c>
      <c r="Z51" s="159" t="str">
        <f>IF(X51="○",①基本情報【名簿入力前に必須入力】!$E$15,"")</f>
        <v/>
      </c>
      <c r="AA51" s="399" t="str">
        <f>③職員名簿【中間実績】!BW60</f>
        <v/>
      </c>
      <c r="AB51" s="398" t="str">
        <f>③職員名簿【中間実績】!BG60</f>
        <v/>
      </c>
      <c r="AC51" s="159" t="str">
        <f>IF(AA51="○",①基本情報【名簿入力前に必須入力】!$E$15,"")</f>
        <v/>
      </c>
      <c r="AD51" s="399" t="str">
        <f>③職員名簿【中間実績】!BX60</f>
        <v/>
      </c>
      <c r="AE51" s="398" t="str">
        <f>③職員名簿【中間実績】!BH60</f>
        <v/>
      </c>
      <c r="AF51" s="159" t="str">
        <f>IF(AD51="○",①基本情報【名簿入力前に必須入力】!$E$15,"")</f>
        <v/>
      </c>
      <c r="AG51" s="399" t="str">
        <f>③職員名簿【中間実績】!BY60</f>
        <v/>
      </c>
      <c r="AH51" s="398" t="str">
        <f>③職員名簿【中間実績】!BI60</f>
        <v/>
      </c>
      <c r="AI51" s="159" t="str">
        <f>IF(AG51="○",①基本情報【名簿入力前に必須入力】!$E$15,"")</f>
        <v/>
      </c>
      <c r="AJ51" s="399" t="str">
        <f>③職員名簿【中間実績】!BZ60</f>
        <v/>
      </c>
      <c r="AK51" s="398" t="str">
        <f>③職員名簿【中間実績】!BJ60</f>
        <v/>
      </c>
      <c r="AL51" s="159" t="str">
        <f>IF(AJ51="○",①基本情報【名簿入力前に必須入力】!$E$15,"")</f>
        <v/>
      </c>
    </row>
    <row r="52" spans="1:38" ht="30" customHeight="1">
      <c r="A52">
        <v>48</v>
      </c>
      <c r="B52" s="144" t="str">
        <f>③職員名簿【中間実績】!BN61</f>
        <v/>
      </c>
      <c r="C52" s="397" t="str">
        <f>③職員名簿【中間実績】!BO61</f>
        <v/>
      </c>
      <c r="D52" s="398" t="str">
        <f>③職員名簿【中間実績】!AY61</f>
        <v/>
      </c>
      <c r="E52" s="159" t="str">
        <f>IF(C52="○",①基本情報【名簿入力前に必須入力】!$E$15,"")</f>
        <v/>
      </c>
      <c r="F52" s="399" t="str">
        <f>③職員名簿【中間実績】!BP61</f>
        <v/>
      </c>
      <c r="G52" s="398" t="str">
        <f>③職員名簿【中間実績】!AZ61</f>
        <v/>
      </c>
      <c r="H52" s="159" t="str">
        <f>IF(F52="○",①基本情報【名簿入力前に必須入力】!$E$15,"")</f>
        <v/>
      </c>
      <c r="I52" s="399" t="str">
        <f>③職員名簿【中間実績】!BQ61</f>
        <v/>
      </c>
      <c r="J52" s="398" t="str">
        <f>③職員名簿【中間実績】!BA61</f>
        <v/>
      </c>
      <c r="K52" s="159" t="str">
        <f>IF(I52="○",①基本情報【名簿入力前に必須入力】!$E$15,"")</f>
        <v/>
      </c>
      <c r="L52" s="399" t="str">
        <f>③職員名簿【中間実績】!BR61</f>
        <v/>
      </c>
      <c r="M52" s="398" t="str">
        <f>③職員名簿【中間実績】!BB61</f>
        <v/>
      </c>
      <c r="N52" s="159" t="str">
        <f>IF(L52="○",①基本情報【名簿入力前に必須入力】!$E$15,"")</f>
        <v/>
      </c>
      <c r="O52" s="399" t="str">
        <f>③職員名簿【中間実績】!BS61</f>
        <v/>
      </c>
      <c r="P52" s="398" t="str">
        <f>③職員名簿【中間実績】!BC61</f>
        <v/>
      </c>
      <c r="Q52" s="159" t="str">
        <f>IF(O52="○",①基本情報【名簿入力前に必須入力】!$E$15,"")</f>
        <v/>
      </c>
      <c r="R52" s="399" t="str">
        <f>③職員名簿【中間実績】!BT61</f>
        <v/>
      </c>
      <c r="S52" s="398" t="str">
        <f>③職員名簿【中間実績】!BD61</f>
        <v/>
      </c>
      <c r="T52" s="159" t="str">
        <f>IF(R52="○",①基本情報【名簿入力前に必須入力】!$E$15,"")</f>
        <v/>
      </c>
      <c r="U52" s="399" t="str">
        <f>③職員名簿【中間実績】!BU61</f>
        <v/>
      </c>
      <c r="V52" s="398" t="str">
        <f>③職員名簿【中間実績】!BE61</f>
        <v/>
      </c>
      <c r="W52" s="159" t="str">
        <f>IF(U52="○",①基本情報【名簿入力前に必須入力】!$E$15,"")</f>
        <v/>
      </c>
      <c r="X52" s="399" t="str">
        <f>③職員名簿【中間実績】!BV61</f>
        <v/>
      </c>
      <c r="Y52" s="398" t="str">
        <f>③職員名簿【中間実績】!BF61</f>
        <v/>
      </c>
      <c r="Z52" s="159" t="str">
        <f>IF(X52="○",①基本情報【名簿入力前に必須入力】!$E$15,"")</f>
        <v/>
      </c>
      <c r="AA52" s="399" t="str">
        <f>③職員名簿【中間実績】!BW61</f>
        <v/>
      </c>
      <c r="AB52" s="398" t="str">
        <f>③職員名簿【中間実績】!BG61</f>
        <v/>
      </c>
      <c r="AC52" s="159" t="str">
        <f>IF(AA52="○",①基本情報【名簿入力前に必須入力】!$E$15,"")</f>
        <v/>
      </c>
      <c r="AD52" s="399" t="str">
        <f>③職員名簿【中間実績】!BX61</f>
        <v/>
      </c>
      <c r="AE52" s="398" t="str">
        <f>③職員名簿【中間実績】!BH61</f>
        <v/>
      </c>
      <c r="AF52" s="159" t="str">
        <f>IF(AD52="○",①基本情報【名簿入力前に必須入力】!$E$15,"")</f>
        <v/>
      </c>
      <c r="AG52" s="399" t="str">
        <f>③職員名簿【中間実績】!BY61</f>
        <v/>
      </c>
      <c r="AH52" s="398" t="str">
        <f>③職員名簿【中間実績】!BI61</f>
        <v/>
      </c>
      <c r="AI52" s="159" t="str">
        <f>IF(AG52="○",①基本情報【名簿入力前に必須入力】!$E$15,"")</f>
        <v/>
      </c>
      <c r="AJ52" s="399" t="str">
        <f>③職員名簿【中間実績】!BZ61</f>
        <v/>
      </c>
      <c r="AK52" s="398" t="str">
        <f>③職員名簿【中間実績】!BJ61</f>
        <v/>
      </c>
      <c r="AL52" s="159" t="str">
        <f>IF(AJ52="○",①基本情報【名簿入力前に必須入力】!$E$15,"")</f>
        <v/>
      </c>
    </row>
    <row r="53" spans="1:38" ht="30" customHeight="1">
      <c r="A53">
        <v>49</v>
      </c>
      <c r="B53" s="144" t="str">
        <f>③職員名簿【中間実績】!BN62</f>
        <v/>
      </c>
      <c r="C53" s="397" t="str">
        <f>③職員名簿【中間実績】!BO62</f>
        <v/>
      </c>
      <c r="D53" s="398" t="str">
        <f>③職員名簿【中間実績】!AY62</f>
        <v/>
      </c>
      <c r="E53" s="159" t="str">
        <f>IF(C53="○",①基本情報【名簿入力前に必須入力】!$E$15,"")</f>
        <v/>
      </c>
      <c r="F53" s="399" t="str">
        <f>③職員名簿【中間実績】!BP62</f>
        <v/>
      </c>
      <c r="G53" s="398" t="str">
        <f>③職員名簿【中間実績】!AZ62</f>
        <v/>
      </c>
      <c r="H53" s="159" t="str">
        <f>IF(F53="○",①基本情報【名簿入力前に必須入力】!$E$15,"")</f>
        <v/>
      </c>
      <c r="I53" s="399" t="str">
        <f>③職員名簿【中間実績】!BQ62</f>
        <v/>
      </c>
      <c r="J53" s="398" t="str">
        <f>③職員名簿【中間実績】!BA62</f>
        <v/>
      </c>
      <c r="K53" s="159" t="str">
        <f>IF(I53="○",①基本情報【名簿入力前に必須入力】!$E$15,"")</f>
        <v/>
      </c>
      <c r="L53" s="399" t="str">
        <f>③職員名簿【中間実績】!BR62</f>
        <v/>
      </c>
      <c r="M53" s="398" t="str">
        <f>③職員名簿【中間実績】!BB62</f>
        <v/>
      </c>
      <c r="N53" s="159" t="str">
        <f>IF(L53="○",①基本情報【名簿入力前に必須入力】!$E$15,"")</f>
        <v/>
      </c>
      <c r="O53" s="399" t="str">
        <f>③職員名簿【中間実績】!BS62</f>
        <v/>
      </c>
      <c r="P53" s="398" t="str">
        <f>③職員名簿【中間実績】!BC62</f>
        <v/>
      </c>
      <c r="Q53" s="159" t="str">
        <f>IF(O53="○",①基本情報【名簿入力前に必須入力】!$E$15,"")</f>
        <v/>
      </c>
      <c r="R53" s="399" t="str">
        <f>③職員名簿【中間実績】!BT62</f>
        <v/>
      </c>
      <c r="S53" s="398" t="str">
        <f>③職員名簿【中間実績】!BD62</f>
        <v/>
      </c>
      <c r="T53" s="159" t="str">
        <f>IF(R53="○",①基本情報【名簿入力前に必須入力】!$E$15,"")</f>
        <v/>
      </c>
      <c r="U53" s="399" t="str">
        <f>③職員名簿【中間実績】!BU62</f>
        <v/>
      </c>
      <c r="V53" s="398" t="str">
        <f>③職員名簿【中間実績】!BE62</f>
        <v/>
      </c>
      <c r="W53" s="159" t="str">
        <f>IF(U53="○",①基本情報【名簿入力前に必須入力】!$E$15,"")</f>
        <v/>
      </c>
      <c r="X53" s="399" t="str">
        <f>③職員名簿【中間実績】!BV62</f>
        <v/>
      </c>
      <c r="Y53" s="398" t="str">
        <f>③職員名簿【中間実績】!BF62</f>
        <v/>
      </c>
      <c r="Z53" s="159" t="str">
        <f>IF(X53="○",①基本情報【名簿入力前に必須入力】!$E$15,"")</f>
        <v/>
      </c>
      <c r="AA53" s="399" t="str">
        <f>③職員名簿【中間実績】!BW62</f>
        <v/>
      </c>
      <c r="AB53" s="398" t="str">
        <f>③職員名簿【中間実績】!BG62</f>
        <v/>
      </c>
      <c r="AC53" s="159" t="str">
        <f>IF(AA53="○",①基本情報【名簿入力前に必須入力】!$E$15,"")</f>
        <v/>
      </c>
      <c r="AD53" s="399" t="str">
        <f>③職員名簿【中間実績】!BX62</f>
        <v/>
      </c>
      <c r="AE53" s="398" t="str">
        <f>③職員名簿【中間実績】!BH62</f>
        <v/>
      </c>
      <c r="AF53" s="159" t="str">
        <f>IF(AD53="○",①基本情報【名簿入力前に必須入力】!$E$15,"")</f>
        <v/>
      </c>
      <c r="AG53" s="399" t="str">
        <f>③職員名簿【中間実績】!BY62</f>
        <v/>
      </c>
      <c r="AH53" s="398" t="str">
        <f>③職員名簿【中間実績】!BI62</f>
        <v/>
      </c>
      <c r="AI53" s="159" t="str">
        <f>IF(AG53="○",①基本情報【名簿入力前に必須入力】!$E$15,"")</f>
        <v/>
      </c>
      <c r="AJ53" s="399" t="str">
        <f>③職員名簿【中間実績】!BZ62</f>
        <v/>
      </c>
      <c r="AK53" s="398" t="str">
        <f>③職員名簿【中間実績】!BJ62</f>
        <v/>
      </c>
      <c r="AL53" s="159" t="str">
        <f>IF(AJ53="○",①基本情報【名簿入力前に必須入力】!$E$15,"")</f>
        <v/>
      </c>
    </row>
    <row r="54" spans="1:38" ht="30" customHeight="1">
      <c r="A54">
        <v>50</v>
      </c>
      <c r="B54" s="144" t="str">
        <f>③職員名簿【中間実績】!BN63</f>
        <v/>
      </c>
      <c r="C54" s="397" t="str">
        <f>③職員名簿【中間実績】!BO63</f>
        <v/>
      </c>
      <c r="D54" s="398" t="str">
        <f>③職員名簿【中間実績】!AY63</f>
        <v/>
      </c>
      <c r="E54" s="159" t="str">
        <f>IF(C54="○",①基本情報【名簿入力前に必須入力】!$E$15,"")</f>
        <v/>
      </c>
      <c r="F54" s="399" t="str">
        <f>③職員名簿【中間実績】!BP63</f>
        <v/>
      </c>
      <c r="G54" s="398" t="str">
        <f>③職員名簿【中間実績】!AZ63</f>
        <v/>
      </c>
      <c r="H54" s="159" t="str">
        <f>IF(F54="○",①基本情報【名簿入力前に必須入力】!$E$15,"")</f>
        <v/>
      </c>
      <c r="I54" s="399" t="str">
        <f>③職員名簿【中間実績】!BQ63</f>
        <v/>
      </c>
      <c r="J54" s="398" t="str">
        <f>③職員名簿【中間実績】!BA63</f>
        <v/>
      </c>
      <c r="K54" s="159" t="str">
        <f>IF(I54="○",①基本情報【名簿入力前に必須入力】!$E$15,"")</f>
        <v/>
      </c>
      <c r="L54" s="399" t="str">
        <f>③職員名簿【中間実績】!BR63</f>
        <v/>
      </c>
      <c r="M54" s="398" t="str">
        <f>③職員名簿【中間実績】!BB63</f>
        <v/>
      </c>
      <c r="N54" s="159" t="str">
        <f>IF(L54="○",①基本情報【名簿入力前に必須入力】!$E$15,"")</f>
        <v/>
      </c>
      <c r="O54" s="399" t="str">
        <f>③職員名簿【中間実績】!BS63</f>
        <v/>
      </c>
      <c r="P54" s="398" t="str">
        <f>③職員名簿【中間実績】!BC63</f>
        <v/>
      </c>
      <c r="Q54" s="159" t="str">
        <f>IF(O54="○",①基本情報【名簿入力前に必須入力】!$E$15,"")</f>
        <v/>
      </c>
      <c r="R54" s="399" t="str">
        <f>③職員名簿【中間実績】!BT63</f>
        <v/>
      </c>
      <c r="S54" s="398" t="str">
        <f>③職員名簿【中間実績】!BD63</f>
        <v/>
      </c>
      <c r="T54" s="159" t="str">
        <f>IF(R54="○",①基本情報【名簿入力前に必須入力】!$E$15,"")</f>
        <v/>
      </c>
      <c r="U54" s="399" t="str">
        <f>③職員名簿【中間実績】!BU63</f>
        <v/>
      </c>
      <c r="V54" s="398" t="str">
        <f>③職員名簿【中間実績】!BE63</f>
        <v/>
      </c>
      <c r="W54" s="159" t="str">
        <f>IF(U54="○",①基本情報【名簿入力前に必須入力】!$E$15,"")</f>
        <v/>
      </c>
      <c r="X54" s="399" t="str">
        <f>③職員名簿【中間実績】!BV63</f>
        <v/>
      </c>
      <c r="Y54" s="398" t="str">
        <f>③職員名簿【中間実績】!BF63</f>
        <v/>
      </c>
      <c r="Z54" s="159" t="str">
        <f>IF(X54="○",①基本情報【名簿入力前に必須入力】!$E$15,"")</f>
        <v/>
      </c>
      <c r="AA54" s="399" t="str">
        <f>③職員名簿【中間実績】!BW63</f>
        <v/>
      </c>
      <c r="AB54" s="398" t="str">
        <f>③職員名簿【中間実績】!BG63</f>
        <v/>
      </c>
      <c r="AC54" s="159" t="str">
        <f>IF(AA54="○",①基本情報【名簿入力前に必須入力】!$E$15,"")</f>
        <v/>
      </c>
      <c r="AD54" s="399" t="str">
        <f>③職員名簿【中間実績】!BX63</f>
        <v/>
      </c>
      <c r="AE54" s="398" t="str">
        <f>③職員名簿【中間実績】!BH63</f>
        <v/>
      </c>
      <c r="AF54" s="159" t="str">
        <f>IF(AD54="○",①基本情報【名簿入力前に必須入力】!$E$15,"")</f>
        <v/>
      </c>
      <c r="AG54" s="399" t="str">
        <f>③職員名簿【中間実績】!BY63</f>
        <v/>
      </c>
      <c r="AH54" s="398" t="str">
        <f>③職員名簿【中間実績】!BI63</f>
        <v/>
      </c>
      <c r="AI54" s="159" t="str">
        <f>IF(AG54="○",①基本情報【名簿入力前に必須入力】!$E$15,"")</f>
        <v/>
      </c>
      <c r="AJ54" s="399" t="str">
        <f>③職員名簿【中間実績】!BZ63</f>
        <v/>
      </c>
      <c r="AK54" s="398" t="str">
        <f>③職員名簿【中間実績】!BJ63</f>
        <v/>
      </c>
      <c r="AL54" s="159" t="str">
        <f>IF(AJ54="○",①基本情報【名簿入力前に必須入力】!$E$15,"")</f>
        <v/>
      </c>
    </row>
    <row r="55" spans="1:38" ht="30" customHeight="1">
      <c r="A55">
        <v>51</v>
      </c>
      <c r="B55" s="144" t="str">
        <f>③職員名簿【中間実績】!BN64</f>
        <v/>
      </c>
      <c r="C55" s="397" t="str">
        <f>③職員名簿【中間実績】!BO64</f>
        <v/>
      </c>
      <c r="D55" s="398" t="str">
        <f>③職員名簿【中間実績】!AY64</f>
        <v/>
      </c>
      <c r="E55" s="159" t="str">
        <f>IF(C55="○",①基本情報【名簿入力前に必須入力】!$E$15,"")</f>
        <v/>
      </c>
      <c r="F55" s="399" t="str">
        <f>③職員名簿【中間実績】!BP64</f>
        <v/>
      </c>
      <c r="G55" s="398" t="str">
        <f>③職員名簿【中間実績】!AZ64</f>
        <v/>
      </c>
      <c r="H55" s="159" t="str">
        <f>IF(F55="○",①基本情報【名簿入力前に必須入力】!$E$15,"")</f>
        <v/>
      </c>
      <c r="I55" s="399" t="str">
        <f>③職員名簿【中間実績】!BQ64</f>
        <v/>
      </c>
      <c r="J55" s="398" t="str">
        <f>③職員名簿【中間実績】!BA64</f>
        <v/>
      </c>
      <c r="K55" s="159" t="str">
        <f>IF(I55="○",①基本情報【名簿入力前に必須入力】!$E$15,"")</f>
        <v/>
      </c>
      <c r="L55" s="399" t="str">
        <f>③職員名簿【中間実績】!BR64</f>
        <v/>
      </c>
      <c r="M55" s="398" t="str">
        <f>③職員名簿【中間実績】!BB64</f>
        <v/>
      </c>
      <c r="N55" s="159" t="str">
        <f>IF(L55="○",①基本情報【名簿入力前に必須入力】!$E$15,"")</f>
        <v/>
      </c>
      <c r="O55" s="399" t="str">
        <f>③職員名簿【中間実績】!BS64</f>
        <v/>
      </c>
      <c r="P55" s="398" t="str">
        <f>③職員名簿【中間実績】!BC64</f>
        <v/>
      </c>
      <c r="Q55" s="159" t="str">
        <f>IF(O55="○",①基本情報【名簿入力前に必須入力】!$E$15,"")</f>
        <v/>
      </c>
      <c r="R55" s="399" t="str">
        <f>③職員名簿【中間実績】!BT64</f>
        <v/>
      </c>
      <c r="S55" s="398" t="str">
        <f>③職員名簿【中間実績】!BD64</f>
        <v/>
      </c>
      <c r="T55" s="159" t="str">
        <f>IF(R55="○",①基本情報【名簿入力前に必須入力】!$E$15,"")</f>
        <v/>
      </c>
      <c r="U55" s="399" t="str">
        <f>③職員名簿【中間実績】!BU64</f>
        <v/>
      </c>
      <c r="V55" s="398" t="str">
        <f>③職員名簿【中間実績】!BE64</f>
        <v/>
      </c>
      <c r="W55" s="159" t="str">
        <f>IF(U55="○",①基本情報【名簿入力前に必須入力】!$E$15,"")</f>
        <v/>
      </c>
      <c r="X55" s="399" t="str">
        <f>③職員名簿【中間実績】!BV64</f>
        <v/>
      </c>
      <c r="Y55" s="398" t="str">
        <f>③職員名簿【中間実績】!BF64</f>
        <v/>
      </c>
      <c r="Z55" s="159" t="str">
        <f>IF(X55="○",①基本情報【名簿入力前に必須入力】!$E$15,"")</f>
        <v/>
      </c>
      <c r="AA55" s="399" t="str">
        <f>③職員名簿【中間実績】!BW64</f>
        <v/>
      </c>
      <c r="AB55" s="398" t="str">
        <f>③職員名簿【中間実績】!BG64</f>
        <v/>
      </c>
      <c r="AC55" s="159" t="str">
        <f>IF(AA55="○",①基本情報【名簿入力前に必須入力】!$E$15,"")</f>
        <v/>
      </c>
      <c r="AD55" s="399" t="str">
        <f>③職員名簿【中間実績】!BX64</f>
        <v/>
      </c>
      <c r="AE55" s="398" t="str">
        <f>③職員名簿【中間実績】!BH64</f>
        <v/>
      </c>
      <c r="AF55" s="159" t="str">
        <f>IF(AD55="○",①基本情報【名簿入力前に必須入力】!$E$15,"")</f>
        <v/>
      </c>
      <c r="AG55" s="399" t="str">
        <f>③職員名簿【中間実績】!BY64</f>
        <v/>
      </c>
      <c r="AH55" s="398" t="str">
        <f>③職員名簿【中間実績】!BI64</f>
        <v/>
      </c>
      <c r="AI55" s="159" t="str">
        <f>IF(AG55="○",①基本情報【名簿入力前に必須入力】!$E$15,"")</f>
        <v/>
      </c>
      <c r="AJ55" s="399" t="str">
        <f>③職員名簿【中間実績】!BZ64</f>
        <v/>
      </c>
      <c r="AK55" s="398" t="str">
        <f>③職員名簿【中間実績】!BJ64</f>
        <v/>
      </c>
      <c r="AL55" s="159" t="str">
        <f>IF(AJ55="○",①基本情報【名簿入力前に必須入力】!$E$15,"")</f>
        <v/>
      </c>
    </row>
    <row r="56" spans="1:38" ht="30" customHeight="1">
      <c r="A56">
        <v>52</v>
      </c>
      <c r="B56" s="144" t="str">
        <f>③職員名簿【中間実績】!BN65</f>
        <v/>
      </c>
      <c r="C56" s="397" t="str">
        <f>③職員名簿【中間実績】!BO65</f>
        <v/>
      </c>
      <c r="D56" s="398" t="str">
        <f>③職員名簿【中間実績】!AY65</f>
        <v/>
      </c>
      <c r="E56" s="159" t="str">
        <f>IF(C56="○",①基本情報【名簿入力前に必須入力】!$E$15,"")</f>
        <v/>
      </c>
      <c r="F56" s="399" t="str">
        <f>③職員名簿【中間実績】!BP65</f>
        <v/>
      </c>
      <c r="G56" s="398" t="str">
        <f>③職員名簿【中間実績】!AZ65</f>
        <v/>
      </c>
      <c r="H56" s="159" t="str">
        <f>IF(F56="○",①基本情報【名簿入力前に必須入力】!$E$15,"")</f>
        <v/>
      </c>
      <c r="I56" s="399" t="str">
        <f>③職員名簿【中間実績】!BQ65</f>
        <v/>
      </c>
      <c r="J56" s="398" t="str">
        <f>③職員名簿【中間実績】!BA65</f>
        <v/>
      </c>
      <c r="K56" s="159" t="str">
        <f>IF(I56="○",①基本情報【名簿入力前に必須入力】!$E$15,"")</f>
        <v/>
      </c>
      <c r="L56" s="399" t="str">
        <f>③職員名簿【中間実績】!BR65</f>
        <v/>
      </c>
      <c r="M56" s="398" t="str">
        <f>③職員名簿【中間実績】!BB65</f>
        <v/>
      </c>
      <c r="N56" s="159" t="str">
        <f>IF(L56="○",①基本情報【名簿入力前に必須入力】!$E$15,"")</f>
        <v/>
      </c>
      <c r="O56" s="399" t="str">
        <f>③職員名簿【中間実績】!BS65</f>
        <v/>
      </c>
      <c r="P56" s="398" t="str">
        <f>③職員名簿【中間実績】!BC65</f>
        <v/>
      </c>
      <c r="Q56" s="159" t="str">
        <f>IF(O56="○",①基本情報【名簿入力前に必須入力】!$E$15,"")</f>
        <v/>
      </c>
      <c r="R56" s="399" t="str">
        <f>③職員名簿【中間実績】!BT65</f>
        <v/>
      </c>
      <c r="S56" s="398" t="str">
        <f>③職員名簿【中間実績】!BD65</f>
        <v/>
      </c>
      <c r="T56" s="159" t="str">
        <f>IF(R56="○",①基本情報【名簿入力前に必須入力】!$E$15,"")</f>
        <v/>
      </c>
      <c r="U56" s="399" t="str">
        <f>③職員名簿【中間実績】!BU65</f>
        <v/>
      </c>
      <c r="V56" s="398" t="str">
        <f>③職員名簿【中間実績】!BE65</f>
        <v/>
      </c>
      <c r="W56" s="159" t="str">
        <f>IF(U56="○",①基本情報【名簿入力前に必須入力】!$E$15,"")</f>
        <v/>
      </c>
      <c r="X56" s="399" t="str">
        <f>③職員名簿【中間実績】!BV65</f>
        <v/>
      </c>
      <c r="Y56" s="398" t="str">
        <f>③職員名簿【中間実績】!BF65</f>
        <v/>
      </c>
      <c r="Z56" s="159" t="str">
        <f>IF(X56="○",①基本情報【名簿入力前に必須入力】!$E$15,"")</f>
        <v/>
      </c>
      <c r="AA56" s="399" t="str">
        <f>③職員名簿【中間実績】!BW65</f>
        <v/>
      </c>
      <c r="AB56" s="398" t="str">
        <f>③職員名簿【中間実績】!BG65</f>
        <v/>
      </c>
      <c r="AC56" s="159" t="str">
        <f>IF(AA56="○",①基本情報【名簿入力前に必須入力】!$E$15,"")</f>
        <v/>
      </c>
      <c r="AD56" s="399" t="str">
        <f>③職員名簿【中間実績】!BX65</f>
        <v/>
      </c>
      <c r="AE56" s="398" t="str">
        <f>③職員名簿【中間実績】!BH65</f>
        <v/>
      </c>
      <c r="AF56" s="159" t="str">
        <f>IF(AD56="○",①基本情報【名簿入力前に必須入力】!$E$15,"")</f>
        <v/>
      </c>
      <c r="AG56" s="399" t="str">
        <f>③職員名簿【中間実績】!BY65</f>
        <v/>
      </c>
      <c r="AH56" s="398" t="str">
        <f>③職員名簿【中間実績】!BI65</f>
        <v/>
      </c>
      <c r="AI56" s="159" t="str">
        <f>IF(AG56="○",①基本情報【名簿入力前に必須入力】!$E$15,"")</f>
        <v/>
      </c>
      <c r="AJ56" s="399" t="str">
        <f>③職員名簿【中間実績】!BZ65</f>
        <v/>
      </c>
      <c r="AK56" s="398" t="str">
        <f>③職員名簿【中間実績】!BJ65</f>
        <v/>
      </c>
      <c r="AL56" s="159" t="str">
        <f>IF(AJ56="○",①基本情報【名簿入力前に必須入力】!$E$15,"")</f>
        <v/>
      </c>
    </row>
    <row r="57" spans="1:38" ht="30" customHeight="1">
      <c r="A57">
        <v>53</v>
      </c>
      <c r="B57" s="144" t="str">
        <f>③職員名簿【中間実績】!BN66</f>
        <v/>
      </c>
      <c r="C57" s="397" t="str">
        <f>③職員名簿【中間実績】!BO66</f>
        <v/>
      </c>
      <c r="D57" s="398" t="str">
        <f>③職員名簿【中間実績】!AY66</f>
        <v/>
      </c>
      <c r="E57" s="159" t="str">
        <f>IF(C57="○",①基本情報【名簿入力前に必須入力】!$E$15,"")</f>
        <v/>
      </c>
      <c r="F57" s="399" t="str">
        <f>③職員名簿【中間実績】!BP66</f>
        <v/>
      </c>
      <c r="G57" s="398" t="str">
        <f>③職員名簿【中間実績】!AZ66</f>
        <v/>
      </c>
      <c r="H57" s="159" t="str">
        <f>IF(F57="○",①基本情報【名簿入力前に必須入力】!$E$15,"")</f>
        <v/>
      </c>
      <c r="I57" s="399" t="str">
        <f>③職員名簿【中間実績】!BQ66</f>
        <v/>
      </c>
      <c r="J57" s="398" t="str">
        <f>③職員名簿【中間実績】!BA66</f>
        <v/>
      </c>
      <c r="K57" s="159" t="str">
        <f>IF(I57="○",①基本情報【名簿入力前に必須入力】!$E$15,"")</f>
        <v/>
      </c>
      <c r="L57" s="399" t="str">
        <f>③職員名簿【中間実績】!BR66</f>
        <v/>
      </c>
      <c r="M57" s="398" t="str">
        <f>③職員名簿【中間実績】!BB66</f>
        <v/>
      </c>
      <c r="N57" s="159" t="str">
        <f>IF(L57="○",①基本情報【名簿入力前に必須入力】!$E$15,"")</f>
        <v/>
      </c>
      <c r="O57" s="399" t="str">
        <f>③職員名簿【中間実績】!BS66</f>
        <v/>
      </c>
      <c r="P57" s="398" t="str">
        <f>③職員名簿【中間実績】!BC66</f>
        <v/>
      </c>
      <c r="Q57" s="159" t="str">
        <f>IF(O57="○",①基本情報【名簿入力前に必須入力】!$E$15,"")</f>
        <v/>
      </c>
      <c r="R57" s="399" t="str">
        <f>③職員名簿【中間実績】!BT66</f>
        <v/>
      </c>
      <c r="S57" s="398" t="str">
        <f>③職員名簿【中間実績】!BD66</f>
        <v/>
      </c>
      <c r="T57" s="159" t="str">
        <f>IF(R57="○",①基本情報【名簿入力前に必須入力】!$E$15,"")</f>
        <v/>
      </c>
      <c r="U57" s="399" t="str">
        <f>③職員名簿【中間実績】!BU66</f>
        <v/>
      </c>
      <c r="V57" s="398" t="str">
        <f>③職員名簿【中間実績】!BE66</f>
        <v/>
      </c>
      <c r="W57" s="159" t="str">
        <f>IF(U57="○",①基本情報【名簿入力前に必須入力】!$E$15,"")</f>
        <v/>
      </c>
      <c r="X57" s="399" t="str">
        <f>③職員名簿【中間実績】!BV66</f>
        <v/>
      </c>
      <c r="Y57" s="398" t="str">
        <f>③職員名簿【中間実績】!BF66</f>
        <v/>
      </c>
      <c r="Z57" s="159" t="str">
        <f>IF(X57="○",①基本情報【名簿入力前に必須入力】!$E$15,"")</f>
        <v/>
      </c>
      <c r="AA57" s="399" t="str">
        <f>③職員名簿【中間実績】!BW66</f>
        <v/>
      </c>
      <c r="AB57" s="398" t="str">
        <f>③職員名簿【中間実績】!BG66</f>
        <v/>
      </c>
      <c r="AC57" s="159" t="str">
        <f>IF(AA57="○",①基本情報【名簿入力前に必須入力】!$E$15,"")</f>
        <v/>
      </c>
      <c r="AD57" s="399" t="str">
        <f>③職員名簿【中間実績】!BX66</f>
        <v/>
      </c>
      <c r="AE57" s="398" t="str">
        <f>③職員名簿【中間実績】!BH66</f>
        <v/>
      </c>
      <c r="AF57" s="159" t="str">
        <f>IF(AD57="○",①基本情報【名簿入力前に必須入力】!$E$15,"")</f>
        <v/>
      </c>
      <c r="AG57" s="399" t="str">
        <f>③職員名簿【中間実績】!BY66</f>
        <v/>
      </c>
      <c r="AH57" s="398" t="str">
        <f>③職員名簿【中間実績】!BI66</f>
        <v/>
      </c>
      <c r="AI57" s="159" t="str">
        <f>IF(AG57="○",①基本情報【名簿入力前に必須入力】!$E$15,"")</f>
        <v/>
      </c>
      <c r="AJ57" s="399" t="str">
        <f>③職員名簿【中間実績】!BZ66</f>
        <v/>
      </c>
      <c r="AK57" s="398" t="str">
        <f>③職員名簿【中間実績】!BJ66</f>
        <v/>
      </c>
      <c r="AL57" s="159" t="str">
        <f>IF(AJ57="○",①基本情報【名簿入力前に必須入力】!$E$15,"")</f>
        <v/>
      </c>
    </row>
    <row r="58" spans="1:38" ht="30" customHeight="1">
      <c r="A58">
        <v>54</v>
      </c>
      <c r="B58" s="144" t="str">
        <f>③職員名簿【中間実績】!BN67</f>
        <v/>
      </c>
      <c r="C58" s="397" t="str">
        <f>③職員名簿【中間実績】!BO67</f>
        <v/>
      </c>
      <c r="D58" s="398" t="str">
        <f>③職員名簿【中間実績】!AY67</f>
        <v/>
      </c>
      <c r="E58" s="159" t="str">
        <f>IF(C58="○",①基本情報【名簿入力前に必須入力】!$E$15,"")</f>
        <v/>
      </c>
      <c r="F58" s="399" t="str">
        <f>③職員名簿【中間実績】!BP67</f>
        <v/>
      </c>
      <c r="G58" s="398" t="str">
        <f>③職員名簿【中間実績】!AZ67</f>
        <v/>
      </c>
      <c r="H58" s="159" t="str">
        <f>IF(F58="○",①基本情報【名簿入力前に必須入力】!$E$15,"")</f>
        <v/>
      </c>
      <c r="I58" s="399" t="str">
        <f>③職員名簿【中間実績】!BQ67</f>
        <v/>
      </c>
      <c r="J58" s="398" t="str">
        <f>③職員名簿【中間実績】!BA67</f>
        <v/>
      </c>
      <c r="K58" s="159" t="str">
        <f>IF(I58="○",①基本情報【名簿入力前に必須入力】!$E$15,"")</f>
        <v/>
      </c>
      <c r="L58" s="399" t="str">
        <f>③職員名簿【中間実績】!BR67</f>
        <v/>
      </c>
      <c r="M58" s="398" t="str">
        <f>③職員名簿【中間実績】!BB67</f>
        <v/>
      </c>
      <c r="N58" s="159" t="str">
        <f>IF(L58="○",①基本情報【名簿入力前に必須入力】!$E$15,"")</f>
        <v/>
      </c>
      <c r="O58" s="399" t="str">
        <f>③職員名簿【中間実績】!BS67</f>
        <v/>
      </c>
      <c r="P58" s="398" t="str">
        <f>③職員名簿【中間実績】!BC67</f>
        <v/>
      </c>
      <c r="Q58" s="159" t="str">
        <f>IF(O58="○",①基本情報【名簿入力前に必須入力】!$E$15,"")</f>
        <v/>
      </c>
      <c r="R58" s="399" t="str">
        <f>③職員名簿【中間実績】!BT67</f>
        <v/>
      </c>
      <c r="S58" s="398" t="str">
        <f>③職員名簿【中間実績】!BD67</f>
        <v/>
      </c>
      <c r="T58" s="159" t="str">
        <f>IF(R58="○",①基本情報【名簿入力前に必須入力】!$E$15,"")</f>
        <v/>
      </c>
      <c r="U58" s="399" t="str">
        <f>③職員名簿【中間実績】!BU67</f>
        <v/>
      </c>
      <c r="V58" s="398" t="str">
        <f>③職員名簿【中間実績】!BE67</f>
        <v/>
      </c>
      <c r="W58" s="159" t="str">
        <f>IF(U58="○",①基本情報【名簿入力前に必須入力】!$E$15,"")</f>
        <v/>
      </c>
      <c r="X58" s="399" t="str">
        <f>③職員名簿【中間実績】!BV67</f>
        <v/>
      </c>
      <c r="Y58" s="398" t="str">
        <f>③職員名簿【中間実績】!BF67</f>
        <v/>
      </c>
      <c r="Z58" s="159" t="str">
        <f>IF(X58="○",①基本情報【名簿入力前に必須入力】!$E$15,"")</f>
        <v/>
      </c>
      <c r="AA58" s="399" t="str">
        <f>③職員名簿【中間実績】!BW67</f>
        <v/>
      </c>
      <c r="AB58" s="398" t="str">
        <f>③職員名簿【中間実績】!BG67</f>
        <v/>
      </c>
      <c r="AC58" s="159" t="str">
        <f>IF(AA58="○",①基本情報【名簿入力前に必須入力】!$E$15,"")</f>
        <v/>
      </c>
      <c r="AD58" s="399" t="str">
        <f>③職員名簿【中間実績】!BX67</f>
        <v/>
      </c>
      <c r="AE58" s="398" t="str">
        <f>③職員名簿【中間実績】!BH67</f>
        <v/>
      </c>
      <c r="AF58" s="159" t="str">
        <f>IF(AD58="○",①基本情報【名簿入力前に必須入力】!$E$15,"")</f>
        <v/>
      </c>
      <c r="AG58" s="399" t="str">
        <f>③職員名簿【中間実績】!BY67</f>
        <v/>
      </c>
      <c r="AH58" s="398" t="str">
        <f>③職員名簿【中間実績】!BI67</f>
        <v/>
      </c>
      <c r="AI58" s="159" t="str">
        <f>IF(AG58="○",①基本情報【名簿入力前に必須入力】!$E$15,"")</f>
        <v/>
      </c>
      <c r="AJ58" s="399" t="str">
        <f>③職員名簿【中間実績】!BZ67</f>
        <v/>
      </c>
      <c r="AK58" s="398" t="str">
        <f>③職員名簿【中間実績】!BJ67</f>
        <v/>
      </c>
      <c r="AL58" s="159" t="str">
        <f>IF(AJ58="○",①基本情報【名簿入力前に必須入力】!$E$15,"")</f>
        <v/>
      </c>
    </row>
    <row r="59" spans="1:38" ht="30" customHeight="1">
      <c r="A59">
        <v>55</v>
      </c>
      <c r="B59" s="144" t="str">
        <f>③職員名簿【中間実績】!BN68</f>
        <v/>
      </c>
      <c r="C59" s="397" t="str">
        <f>③職員名簿【中間実績】!BO68</f>
        <v/>
      </c>
      <c r="D59" s="398" t="str">
        <f>③職員名簿【中間実績】!AY68</f>
        <v/>
      </c>
      <c r="E59" s="159" t="str">
        <f>IF(C59="○",①基本情報【名簿入力前に必須入力】!$E$15,"")</f>
        <v/>
      </c>
      <c r="F59" s="399" t="str">
        <f>③職員名簿【中間実績】!BP68</f>
        <v/>
      </c>
      <c r="G59" s="398" t="str">
        <f>③職員名簿【中間実績】!AZ68</f>
        <v/>
      </c>
      <c r="H59" s="159" t="str">
        <f>IF(F59="○",①基本情報【名簿入力前に必須入力】!$E$15,"")</f>
        <v/>
      </c>
      <c r="I59" s="399" t="str">
        <f>③職員名簿【中間実績】!BQ68</f>
        <v/>
      </c>
      <c r="J59" s="398" t="str">
        <f>③職員名簿【中間実績】!BA68</f>
        <v/>
      </c>
      <c r="K59" s="159" t="str">
        <f>IF(I59="○",①基本情報【名簿入力前に必須入力】!$E$15,"")</f>
        <v/>
      </c>
      <c r="L59" s="399" t="str">
        <f>③職員名簿【中間実績】!BR68</f>
        <v/>
      </c>
      <c r="M59" s="398" t="str">
        <f>③職員名簿【中間実績】!BB68</f>
        <v/>
      </c>
      <c r="N59" s="159" t="str">
        <f>IF(L59="○",①基本情報【名簿入力前に必須入力】!$E$15,"")</f>
        <v/>
      </c>
      <c r="O59" s="399" t="str">
        <f>③職員名簿【中間実績】!BS68</f>
        <v/>
      </c>
      <c r="P59" s="398" t="str">
        <f>③職員名簿【中間実績】!BC68</f>
        <v/>
      </c>
      <c r="Q59" s="159" t="str">
        <f>IF(O59="○",①基本情報【名簿入力前に必須入力】!$E$15,"")</f>
        <v/>
      </c>
      <c r="R59" s="399" t="str">
        <f>③職員名簿【中間実績】!BT68</f>
        <v/>
      </c>
      <c r="S59" s="398" t="str">
        <f>③職員名簿【中間実績】!BD68</f>
        <v/>
      </c>
      <c r="T59" s="159" t="str">
        <f>IF(R59="○",①基本情報【名簿入力前に必須入力】!$E$15,"")</f>
        <v/>
      </c>
      <c r="U59" s="399" t="str">
        <f>③職員名簿【中間実績】!BU68</f>
        <v/>
      </c>
      <c r="V59" s="398" t="str">
        <f>③職員名簿【中間実績】!BE68</f>
        <v/>
      </c>
      <c r="W59" s="159" t="str">
        <f>IF(U59="○",①基本情報【名簿入力前に必須入力】!$E$15,"")</f>
        <v/>
      </c>
      <c r="X59" s="399" t="str">
        <f>③職員名簿【中間実績】!BV68</f>
        <v/>
      </c>
      <c r="Y59" s="398" t="str">
        <f>③職員名簿【中間実績】!BF68</f>
        <v/>
      </c>
      <c r="Z59" s="159" t="str">
        <f>IF(X59="○",①基本情報【名簿入力前に必須入力】!$E$15,"")</f>
        <v/>
      </c>
      <c r="AA59" s="399" t="str">
        <f>③職員名簿【中間実績】!BW68</f>
        <v/>
      </c>
      <c r="AB59" s="398" t="str">
        <f>③職員名簿【中間実績】!BG68</f>
        <v/>
      </c>
      <c r="AC59" s="159" t="str">
        <f>IF(AA59="○",①基本情報【名簿入力前に必須入力】!$E$15,"")</f>
        <v/>
      </c>
      <c r="AD59" s="399" t="str">
        <f>③職員名簿【中間実績】!BX68</f>
        <v/>
      </c>
      <c r="AE59" s="398" t="str">
        <f>③職員名簿【中間実績】!BH68</f>
        <v/>
      </c>
      <c r="AF59" s="159" t="str">
        <f>IF(AD59="○",①基本情報【名簿入力前に必須入力】!$E$15,"")</f>
        <v/>
      </c>
      <c r="AG59" s="399" t="str">
        <f>③職員名簿【中間実績】!BY68</f>
        <v/>
      </c>
      <c r="AH59" s="398" t="str">
        <f>③職員名簿【中間実績】!BI68</f>
        <v/>
      </c>
      <c r="AI59" s="159" t="str">
        <f>IF(AG59="○",①基本情報【名簿入力前に必須入力】!$E$15,"")</f>
        <v/>
      </c>
      <c r="AJ59" s="399" t="str">
        <f>③職員名簿【中間実績】!BZ68</f>
        <v/>
      </c>
      <c r="AK59" s="398" t="str">
        <f>③職員名簿【中間実績】!BJ68</f>
        <v/>
      </c>
      <c r="AL59" s="159" t="str">
        <f>IF(AJ59="○",①基本情報【名簿入力前に必須入力】!$E$15,"")</f>
        <v/>
      </c>
    </row>
    <row r="60" spans="1:38" ht="30" customHeight="1">
      <c r="A60">
        <v>56</v>
      </c>
      <c r="B60" s="144" t="str">
        <f>③職員名簿【中間実績】!BN69</f>
        <v/>
      </c>
      <c r="C60" s="397" t="str">
        <f>③職員名簿【中間実績】!BO69</f>
        <v/>
      </c>
      <c r="D60" s="398" t="str">
        <f>③職員名簿【中間実績】!AY69</f>
        <v/>
      </c>
      <c r="E60" s="159" t="str">
        <f>IF(C60="○",①基本情報【名簿入力前に必須入力】!$E$15,"")</f>
        <v/>
      </c>
      <c r="F60" s="399" t="str">
        <f>③職員名簿【中間実績】!BP69</f>
        <v/>
      </c>
      <c r="G60" s="398" t="str">
        <f>③職員名簿【中間実績】!AZ69</f>
        <v/>
      </c>
      <c r="H60" s="159" t="str">
        <f>IF(F60="○",①基本情報【名簿入力前に必須入力】!$E$15,"")</f>
        <v/>
      </c>
      <c r="I60" s="399" t="str">
        <f>③職員名簿【中間実績】!BQ69</f>
        <v/>
      </c>
      <c r="J60" s="398" t="str">
        <f>③職員名簿【中間実績】!BA69</f>
        <v/>
      </c>
      <c r="K60" s="159" t="str">
        <f>IF(I60="○",①基本情報【名簿入力前に必須入力】!$E$15,"")</f>
        <v/>
      </c>
      <c r="L60" s="399" t="str">
        <f>③職員名簿【中間実績】!BR69</f>
        <v/>
      </c>
      <c r="M60" s="398" t="str">
        <f>③職員名簿【中間実績】!BB69</f>
        <v/>
      </c>
      <c r="N60" s="159" t="str">
        <f>IF(L60="○",①基本情報【名簿入力前に必須入力】!$E$15,"")</f>
        <v/>
      </c>
      <c r="O60" s="399" t="str">
        <f>③職員名簿【中間実績】!BS69</f>
        <v/>
      </c>
      <c r="P60" s="398" t="str">
        <f>③職員名簿【中間実績】!BC69</f>
        <v/>
      </c>
      <c r="Q60" s="159" t="str">
        <f>IF(O60="○",①基本情報【名簿入力前に必須入力】!$E$15,"")</f>
        <v/>
      </c>
      <c r="R60" s="399" t="str">
        <f>③職員名簿【中間実績】!BT69</f>
        <v/>
      </c>
      <c r="S60" s="398" t="str">
        <f>③職員名簿【中間実績】!BD69</f>
        <v/>
      </c>
      <c r="T60" s="159" t="str">
        <f>IF(R60="○",①基本情報【名簿入力前に必須入力】!$E$15,"")</f>
        <v/>
      </c>
      <c r="U60" s="399" t="str">
        <f>③職員名簿【中間実績】!BU69</f>
        <v/>
      </c>
      <c r="V60" s="398" t="str">
        <f>③職員名簿【中間実績】!BE69</f>
        <v/>
      </c>
      <c r="W60" s="159" t="str">
        <f>IF(U60="○",①基本情報【名簿入力前に必須入力】!$E$15,"")</f>
        <v/>
      </c>
      <c r="X60" s="399" t="str">
        <f>③職員名簿【中間実績】!BV69</f>
        <v/>
      </c>
      <c r="Y60" s="398" t="str">
        <f>③職員名簿【中間実績】!BF69</f>
        <v/>
      </c>
      <c r="Z60" s="159" t="str">
        <f>IF(X60="○",①基本情報【名簿入力前に必須入力】!$E$15,"")</f>
        <v/>
      </c>
      <c r="AA60" s="399" t="str">
        <f>③職員名簿【中間実績】!BW69</f>
        <v/>
      </c>
      <c r="AB60" s="398" t="str">
        <f>③職員名簿【中間実績】!BG69</f>
        <v/>
      </c>
      <c r="AC60" s="159" t="str">
        <f>IF(AA60="○",①基本情報【名簿入力前に必須入力】!$E$15,"")</f>
        <v/>
      </c>
      <c r="AD60" s="399" t="str">
        <f>③職員名簿【中間実績】!BX69</f>
        <v/>
      </c>
      <c r="AE60" s="398" t="str">
        <f>③職員名簿【中間実績】!BH69</f>
        <v/>
      </c>
      <c r="AF60" s="159" t="str">
        <f>IF(AD60="○",①基本情報【名簿入力前に必須入力】!$E$15,"")</f>
        <v/>
      </c>
      <c r="AG60" s="399" t="str">
        <f>③職員名簿【中間実績】!BY69</f>
        <v/>
      </c>
      <c r="AH60" s="398" t="str">
        <f>③職員名簿【中間実績】!BI69</f>
        <v/>
      </c>
      <c r="AI60" s="159" t="str">
        <f>IF(AG60="○",①基本情報【名簿入力前に必須入力】!$E$15,"")</f>
        <v/>
      </c>
      <c r="AJ60" s="399" t="str">
        <f>③職員名簿【中間実績】!BZ69</f>
        <v/>
      </c>
      <c r="AK60" s="398" t="str">
        <f>③職員名簿【中間実績】!BJ69</f>
        <v/>
      </c>
      <c r="AL60" s="159" t="str">
        <f>IF(AJ60="○",①基本情報【名簿入力前に必須入力】!$E$15,"")</f>
        <v/>
      </c>
    </row>
    <row r="61" spans="1:38" ht="30" customHeight="1">
      <c r="A61">
        <v>57</v>
      </c>
      <c r="B61" s="144" t="str">
        <f>③職員名簿【中間実績】!BN70</f>
        <v/>
      </c>
      <c r="C61" s="397" t="str">
        <f>③職員名簿【中間実績】!BO70</f>
        <v/>
      </c>
      <c r="D61" s="398" t="str">
        <f>③職員名簿【中間実績】!AY70</f>
        <v/>
      </c>
      <c r="E61" s="159" t="str">
        <f>IF(C61="○",①基本情報【名簿入力前に必須入力】!$E$15,"")</f>
        <v/>
      </c>
      <c r="F61" s="399" t="str">
        <f>③職員名簿【中間実績】!BP70</f>
        <v/>
      </c>
      <c r="G61" s="398" t="str">
        <f>③職員名簿【中間実績】!AZ70</f>
        <v/>
      </c>
      <c r="H61" s="159" t="str">
        <f>IF(F61="○",①基本情報【名簿入力前に必須入力】!$E$15,"")</f>
        <v/>
      </c>
      <c r="I61" s="399" t="str">
        <f>③職員名簿【中間実績】!BQ70</f>
        <v/>
      </c>
      <c r="J61" s="398" t="str">
        <f>③職員名簿【中間実績】!BA70</f>
        <v/>
      </c>
      <c r="K61" s="159" t="str">
        <f>IF(I61="○",①基本情報【名簿入力前に必須入力】!$E$15,"")</f>
        <v/>
      </c>
      <c r="L61" s="399" t="str">
        <f>③職員名簿【中間実績】!BR70</f>
        <v/>
      </c>
      <c r="M61" s="398" t="str">
        <f>③職員名簿【中間実績】!BB70</f>
        <v/>
      </c>
      <c r="N61" s="159" t="str">
        <f>IF(L61="○",①基本情報【名簿入力前に必須入力】!$E$15,"")</f>
        <v/>
      </c>
      <c r="O61" s="399" t="str">
        <f>③職員名簿【中間実績】!BS70</f>
        <v/>
      </c>
      <c r="P61" s="398" t="str">
        <f>③職員名簿【中間実績】!BC70</f>
        <v/>
      </c>
      <c r="Q61" s="159" t="str">
        <f>IF(O61="○",①基本情報【名簿入力前に必須入力】!$E$15,"")</f>
        <v/>
      </c>
      <c r="R61" s="399" t="str">
        <f>③職員名簿【中間実績】!BT70</f>
        <v/>
      </c>
      <c r="S61" s="398" t="str">
        <f>③職員名簿【中間実績】!BD70</f>
        <v/>
      </c>
      <c r="T61" s="159" t="str">
        <f>IF(R61="○",①基本情報【名簿入力前に必須入力】!$E$15,"")</f>
        <v/>
      </c>
      <c r="U61" s="399" t="str">
        <f>③職員名簿【中間実績】!BU70</f>
        <v/>
      </c>
      <c r="V61" s="398" t="str">
        <f>③職員名簿【中間実績】!BE70</f>
        <v/>
      </c>
      <c r="W61" s="159" t="str">
        <f>IF(U61="○",①基本情報【名簿入力前に必須入力】!$E$15,"")</f>
        <v/>
      </c>
      <c r="X61" s="399" t="str">
        <f>③職員名簿【中間実績】!BV70</f>
        <v/>
      </c>
      <c r="Y61" s="398" t="str">
        <f>③職員名簿【中間実績】!BF70</f>
        <v/>
      </c>
      <c r="Z61" s="159" t="str">
        <f>IF(X61="○",①基本情報【名簿入力前に必須入力】!$E$15,"")</f>
        <v/>
      </c>
      <c r="AA61" s="399" t="str">
        <f>③職員名簿【中間実績】!BW70</f>
        <v/>
      </c>
      <c r="AB61" s="398" t="str">
        <f>③職員名簿【中間実績】!BG70</f>
        <v/>
      </c>
      <c r="AC61" s="159" t="str">
        <f>IF(AA61="○",①基本情報【名簿入力前に必須入力】!$E$15,"")</f>
        <v/>
      </c>
      <c r="AD61" s="399" t="str">
        <f>③職員名簿【中間実績】!BX70</f>
        <v/>
      </c>
      <c r="AE61" s="398" t="str">
        <f>③職員名簿【中間実績】!BH70</f>
        <v/>
      </c>
      <c r="AF61" s="159" t="str">
        <f>IF(AD61="○",①基本情報【名簿入力前に必須入力】!$E$15,"")</f>
        <v/>
      </c>
      <c r="AG61" s="399" t="str">
        <f>③職員名簿【中間実績】!BY70</f>
        <v/>
      </c>
      <c r="AH61" s="398" t="str">
        <f>③職員名簿【中間実績】!BI70</f>
        <v/>
      </c>
      <c r="AI61" s="159" t="str">
        <f>IF(AG61="○",①基本情報【名簿入力前に必須入力】!$E$15,"")</f>
        <v/>
      </c>
      <c r="AJ61" s="399" t="str">
        <f>③職員名簿【中間実績】!BZ70</f>
        <v/>
      </c>
      <c r="AK61" s="398" t="str">
        <f>③職員名簿【中間実績】!BJ70</f>
        <v/>
      </c>
      <c r="AL61" s="159" t="str">
        <f>IF(AJ61="○",①基本情報【名簿入力前に必須入力】!$E$15,"")</f>
        <v/>
      </c>
    </row>
    <row r="62" spans="1:38" ht="30" customHeight="1">
      <c r="A62">
        <v>58</v>
      </c>
      <c r="B62" s="144" t="str">
        <f>③職員名簿【中間実績】!BN71</f>
        <v/>
      </c>
      <c r="C62" s="397" t="str">
        <f>③職員名簿【中間実績】!BO71</f>
        <v/>
      </c>
      <c r="D62" s="398" t="str">
        <f>③職員名簿【中間実績】!AY71</f>
        <v/>
      </c>
      <c r="E62" s="159" t="str">
        <f>IF(C62="○",①基本情報【名簿入力前に必須入力】!$E$15,"")</f>
        <v/>
      </c>
      <c r="F62" s="399" t="str">
        <f>③職員名簿【中間実績】!BP71</f>
        <v/>
      </c>
      <c r="G62" s="398" t="str">
        <f>③職員名簿【中間実績】!AZ71</f>
        <v/>
      </c>
      <c r="H62" s="159" t="str">
        <f>IF(F62="○",①基本情報【名簿入力前に必須入力】!$E$15,"")</f>
        <v/>
      </c>
      <c r="I62" s="399" t="str">
        <f>③職員名簿【中間実績】!BQ71</f>
        <v/>
      </c>
      <c r="J62" s="398" t="str">
        <f>③職員名簿【中間実績】!BA71</f>
        <v/>
      </c>
      <c r="K62" s="159" t="str">
        <f>IF(I62="○",①基本情報【名簿入力前に必須入力】!$E$15,"")</f>
        <v/>
      </c>
      <c r="L62" s="399" t="str">
        <f>③職員名簿【中間実績】!BR71</f>
        <v/>
      </c>
      <c r="M62" s="398" t="str">
        <f>③職員名簿【中間実績】!BB71</f>
        <v/>
      </c>
      <c r="N62" s="159" t="str">
        <f>IF(L62="○",①基本情報【名簿入力前に必須入力】!$E$15,"")</f>
        <v/>
      </c>
      <c r="O62" s="399" t="str">
        <f>③職員名簿【中間実績】!BS71</f>
        <v/>
      </c>
      <c r="P62" s="398" t="str">
        <f>③職員名簿【中間実績】!BC71</f>
        <v/>
      </c>
      <c r="Q62" s="159" t="str">
        <f>IF(O62="○",①基本情報【名簿入力前に必須入力】!$E$15,"")</f>
        <v/>
      </c>
      <c r="R62" s="399" t="str">
        <f>③職員名簿【中間実績】!BT71</f>
        <v/>
      </c>
      <c r="S62" s="398" t="str">
        <f>③職員名簿【中間実績】!BD71</f>
        <v/>
      </c>
      <c r="T62" s="159" t="str">
        <f>IF(R62="○",①基本情報【名簿入力前に必須入力】!$E$15,"")</f>
        <v/>
      </c>
      <c r="U62" s="399" t="str">
        <f>③職員名簿【中間実績】!BU71</f>
        <v/>
      </c>
      <c r="V62" s="398" t="str">
        <f>③職員名簿【中間実績】!BE71</f>
        <v/>
      </c>
      <c r="W62" s="159" t="str">
        <f>IF(U62="○",①基本情報【名簿入力前に必須入力】!$E$15,"")</f>
        <v/>
      </c>
      <c r="X62" s="399" t="str">
        <f>③職員名簿【中間実績】!BV71</f>
        <v/>
      </c>
      <c r="Y62" s="398" t="str">
        <f>③職員名簿【中間実績】!BF71</f>
        <v/>
      </c>
      <c r="Z62" s="159" t="str">
        <f>IF(X62="○",①基本情報【名簿入力前に必須入力】!$E$15,"")</f>
        <v/>
      </c>
      <c r="AA62" s="399" t="str">
        <f>③職員名簿【中間実績】!BW71</f>
        <v/>
      </c>
      <c r="AB62" s="398" t="str">
        <f>③職員名簿【中間実績】!BG71</f>
        <v/>
      </c>
      <c r="AC62" s="159" t="str">
        <f>IF(AA62="○",①基本情報【名簿入力前に必須入力】!$E$15,"")</f>
        <v/>
      </c>
      <c r="AD62" s="399" t="str">
        <f>③職員名簿【中間実績】!BX71</f>
        <v/>
      </c>
      <c r="AE62" s="398" t="str">
        <f>③職員名簿【中間実績】!BH71</f>
        <v/>
      </c>
      <c r="AF62" s="159" t="str">
        <f>IF(AD62="○",①基本情報【名簿入力前に必須入力】!$E$15,"")</f>
        <v/>
      </c>
      <c r="AG62" s="399" t="str">
        <f>③職員名簿【中間実績】!BY71</f>
        <v/>
      </c>
      <c r="AH62" s="398" t="str">
        <f>③職員名簿【中間実績】!BI71</f>
        <v/>
      </c>
      <c r="AI62" s="159" t="str">
        <f>IF(AG62="○",①基本情報【名簿入力前に必須入力】!$E$15,"")</f>
        <v/>
      </c>
      <c r="AJ62" s="399" t="str">
        <f>③職員名簿【中間実績】!BZ71</f>
        <v/>
      </c>
      <c r="AK62" s="398" t="str">
        <f>③職員名簿【中間実績】!BJ71</f>
        <v/>
      </c>
      <c r="AL62" s="159" t="str">
        <f>IF(AJ62="○",①基本情報【名簿入力前に必須入力】!$E$15,"")</f>
        <v/>
      </c>
    </row>
    <row r="63" spans="1:38" ht="30" customHeight="1">
      <c r="A63">
        <v>59</v>
      </c>
      <c r="B63" s="144" t="str">
        <f>③職員名簿【中間実績】!BN72</f>
        <v/>
      </c>
      <c r="C63" s="397" t="str">
        <f>③職員名簿【中間実績】!BO72</f>
        <v/>
      </c>
      <c r="D63" s="398" t="str">
        <f>③職員名簿【中間実績】!AY72</f>
        <v/>
      </c>
      <c r="E63" s="159" t="str">
        <f>IF(C63="○",①基本情報【名簿入力前に必須入力】!$E$15,"")</f>
        <v/>
      </c>
      <c r="F63" s="399" t="str">
        <f>③職員名簿【中間実績】!BP72</f>
        <v/>
      </c>
      <c r="G63" s="398" t="str">
        <f>③職員名簿【中間実績】!AZ72</f>
        <v/>
      </c>
      <c r="H63" s="159" t="str">
        <f>IF(F63="○",①基本情報【名簿入力前に必須入力】!$E$15,"")</f>
        <v/>
      </c>
      <c r="I63" s="399" t="str">
        <f>③職員名簿【中間実績】!BQ72</f>
        <v/>
      </c>
      <c r="J63" s="398" t="str">
        <f>③職員名簿【中間実績】!BA72</f>
        <v/>
      </c>
      <c r="K63" s="159" t="str">
        <f>IF(I63="○",①基本情報【名簿入力前に必須入力】!$E$15,"")</f>
        <v/>
      </c>
      <c r="L63" s="399" t="str">
        <f>③職員名簿【中間実績】!BR72</f>
        <v/>
      </c>
      <c r="M63" s="398" t="str">
        <f>③職員名簿【中間実績】!BB72</f>
        <v/>
      </c>
      <c r="N63" s="159" t="str">
        <f>IF(L63="○",①基本情報【名簿入力前に必須入力】!$E$15,"")</f>
        <v/>
      </c>
      <c r="O63" s="399" t="str">
        <f>③職員名簿【中間実績】!BS72</f>
        <v/>
      </c>
      <c r="P63" s="398" t="str">
        <f>③職員名簿【中間実績】!BC72</f>
        <v/>
      </c>
      <c r="Q63" s="159" t="str">
        <f>IF(O63="○",①基本情報【名簿入力前に必須入力】!$E$15,"")</f>
        <v/>
      </c>
      <c r="R63" s="399" t="str">
        <f>③職員名簿【中間実績】!BT72</f>
        <v/>
      </c>
      <c r="S63" s="398" t="str">
        <f>③職員名簿【中間実績】!BD72</f>
        <v/>
      </c>
      <c r="T63" s="159" t="str">
        <f>IF(R63="○",①基本情報【名簿入力前に必須入力】!$E$15,"")</f>
        <v/>
      </c>
      <c r="U63" s="399" t="str">
        <f>③職員名簿【中間実績】!BU72</f>
        <v/>
      </c>
      <c r="V63" s="398" t="str">
        <f>③職員名簿【中間実績】!BE72</f>
        <v/>
      </c>
      <c r="W63" s="159" t="str">
        <f>IF(U63="○",①基本情報【名簿入力前に必須入力】!$E$15,"")</f>
        <v/>
      </c>
      <c r="X63" s="399" t="str">
        <f>③職員名簿【中間実績】!BV72</f>
        <v/>
      </c>
      <c r="Y63" s="398" t="str">
        <f>③職員名簿【中間実績】!BF72</f>
        <v/>
      </c>
      <c r="Z63" s="159" t="str">
        <f>IF(X63="○",①基本情報【名簿入力前に必須入力】!$E$15,"")</f>
        <v/>
      </c>
      <c r="AA63" s="399" t="str">
        <f>③職員名簿【中間実績】!BW72</f>
        <v/>
      </c>
      <c r="AB63" s="398" t="str">
        <f>③職員名簿【中間実績】!BG72</f>
        <v/>
      </c>
      <c r="AC63" s="159" t="str">
        <f>IF(AA63="○",①基本情報【名簿入力前に必須入力】!$E$15,"")</f>
        <v/>
      </c>
      <c r="AD63" s="399" t="str">
        <f>③職員名簿【中間実績】!BX72</f>
        <v/>
      </c>
      <c r="AE63" s="398" t="str">
        <f>③職員名簿【中間実績】!BH72</f>
        <v/>
      </c>
      <c r="AF63" s="159" t="str">
        <f>IF(AD63="○",①基本情報【名簿入力前に必須入力】!$E$15,"")</f>
        <v/>
      </c>
      <c r="AG63" s="399" t="str">
        <f>③職員名簿【中間実績】!BY72</f>
        <v/>
      </c>
      <c r="AH63" s="398" t="str">
        <f>③職員名簿【中間実績】!BI72</f>
        <v/>
      </c>
      <c r="AI63" s="159" t="str">
        <f>IF(AG63="○",①基本情報【名簿入力前に必須入力】!$E$15,"")</f>
        <v/>
      </c>
      <c r="AJ63" s="399" t="str">
        <f>③職員名簿【中間実績】!BZ72</f>
        <v/>
      </c>
      <c r="AK63" s="398" t="str">
        <f>③職員名簿【中間実績】!BJ72</f>
        <v/>
      </c>
      <c r="AL63" s="159" t="str">
        <f>IF(AJ63="○",①基本情報【名簿入力前に必須入力】!$E$15,"")</f>
        <v/>
      </c>
    </row>
    <row r="64" spans="1:38" ht="30" customHeight="1">
      <c r="A64">
        <v>60</v>
      </c>
      <c r="B64" s="144" t="str">
        <f>③職員名簿【中間実績】!BN73</f>
        <v/>
      </c>
      <c r="C64" s="397" t="str">
        <f>③職員名簿【中間実績】!BO73</f>
        <v/>
      </c>
      <c r="D64" s="398" t="str">
        <f>③職員名簿【中間実績】!AY73</f>
        <v/>
      </c>
      <c r="E64" s="159" t="str">
        <f>IF(C64="○",①基本情報【名簿入力前に必須入力】!$E$15,"")</f>
        <v/>
      </c>
      <c r="F64" s="399" t="str">
        <f>③職員名簿【中間実績】!BP73</f>
        <v/>
      </c>
      <c r="G64" s="398" t="str">
        <f>③職員名簿【中間実績】!AZ73</f>
        <v/>
      </c>
      <c r="H64" s="159" t="str">
        <f>IF(F64="○",①基本情報【名簿入力前に必須入力】!$E$15,"")</f>
        <v/>
      </c>
      <c r="I64" s="399" t="str">
        <f>③職員名簿【中間実績】!BQ73</f>
        <v/>
      </c>
      <c r="J64" s="398" t="str">
        <f>③職員名簿【中間実績】!BA73</f>
        <v/>
      </c>
      <c r="K64" s="159" t="str">
        <f>IF(I64="○",①基本情報【名簿入力前に必須入力】!$E$15,"")</f>
        <v/>
      </c>
      <c r="L64" s="399" t="str">
        <f>③職員名簿【中間実績】!BR73</f>
        <v/>
      </c>
      <c r="M64" s="398" t="str">
        <f>③職員名簿【中間実績】!BB73</f>
        <v/>
      </c>
      <c r="N64" s="159" t="str">
        <f>IF(L64="○",①基本情報【名簿入力前に必須入力】!$E$15,"")</f>
        <v/>
      </c>
      <c r="O64" s="399" t="str">
        <f>③職員名簿【中間実績】!BS73</f>
        <v/>
      </c>
      <c r="P64" s="398" t="str">
        <f>③職員名簿【中間実績】!BC73</f>
        <v/>
      </c>
      <c r="Q64" s="159" t="str">
        <f>IF(O64="○",①基本情報【名簿入力前に必須入力】!$E$15,"")</f>
        <v/>
      </c>
      <c r="R64" s="399" t="str">
        <f>③職員名簿【中間実績】!BT73</f>
        <v/>
      </c>
      <c r="S64" s="398" t="str">
        <f>③職員名簿【中間実績】!BD73</f>
        <v/>
      </c>
      <c r="T64" s="159" t="str">
        <f>IF(R64="○",①基本情報【名簿入力前に必須入力】!$E$15,"")</f>
        <v/>
      </c>
      <c r="U64" s="399" t="str">
        <f>③職員名簿【中間実績】!BU73</f>
        <v/>
      </c>
      <c r="V64" s="398" t="str">
        <f>③職員名簿【中間実績】!BE73</f>
        <v/>
      </c>
      <c r="W64" s="159" t="str">
        <f>IF(U64="○",①基本情報【名簿入力前に必須入力】!$E$15,"")</f>
        <v/>
      </c>
      <c r="X64" s="399" t="str">
        <f>③職員名簿【中間実績】!BV73</f>
        <v/>
      </c>
      <c r="Y64" s="398" t="str">
        <f>③職員名簿【中間実績】!BF73</f>
        <v/>
      </c>
      <c r="Z64" s="159" t="str">
        <f>IF(X64="○",①基本情報【名簿入力前に必須入力】!$E$15,"")</f>
        <v/>
      </c>
      <c r="AA64" s="399" t="str">
        <f>③職員名簿【中間実績】!BW73</f>
        <v/>
      </c>
      <c r="AB64" s="398" t="str">
        <f>③職員名簿【中間実績】!BG73</f>
        <v/>
      </c>
      <c r="AC64" s="159" t="str">
        <f>IF(AA64="○",①基本情報【名簿入力前に必須入力】!$E$15,"")</f>
        <v/>
      </c>
      <c r="AD64" s="399" t="str">
        <f>③職員名簿【中間実績】!BX73</f>
        <v/>
      </c>
      <c r="AE64" s="398" t="str">
        <f>③職員名簿【中間実績】!BH73</f>
        <v/>
      </c>
      <c r="AF64" s="159" t="str">
        <f>IF(AD64="○",①基本情報【名簿入力前に必須入力】!$E$15,"")</f>
        <v/>
      </c>
      <c r="AG64" s="399" t="str">
        <f>③職員名簿【中間実績】!BY73</f>
        <v/>
      </c>
      <c r="AH64" s="398" t="str">
        <f>③職員名簿【中間実績】!BI73</f>
        <v/>
      </c>
      <c r="AI64" s="159" t="str">
        <f>IF(AG64="○",①基本情報【名簿入力前に必須入力】!$E$15,"")</f>
        <v/>
      </c>
      <c r="AJ64" s="399" t="str">
        <f>③職員名簿【中間実績】!BZ73</f>
        <v/>
      </c>
      <c r="AK64" s="398" t="str">
        <f>③職員名簿【中間実績】!BJ73</f>
        <v/>
      </c>
      <c r="AL64" s="159" t="str">
        <f>IF(AJ64="○",①基本情報【名簿入力前に必須入力】!$E$15,"")</f>
        <v/>
      </c>
    </row>
    <row r="65" spans="1:38" ht="30" customHeight="1">
      <c r="A65">
        <v>61</v>
      </c>
      <c r="B65" s="144" t="str">
        <f>③職員名簿【中間実績】!BN74</f>
        <v/>
      </c>
      <c r="C65" s="397" t="str">
        <f>③職員名簿【中間実績】!BO74</f>
        <v/>
      </c>
      <c r="D65" s="398" t="str">
        <f>③職員名簿【中間実績】!AY74</f>
        <v/>
      </c>
      <c r="E65" s="159" t="str">
        <f>IF(C65="○",①基本情報【名簿入力前に必須入力】!$E$15,"")</f>
        <v/>
      </c>
      <c r="F65" s="399" t="str">
        <f>③職員名簿【中間実績】!BP74</f>
        <v/>
      </c>
      <c r="G65" s="398" t="str">
        <f>③職員名簿【中間実績】!AZ74</f>
        <v/>
      </c>
      <c r="H65" s="159" t="str">
        <f>IF(F65="○",①基本情報【名簿入力前に必須入力】!$E$15,"")</f>
        <v/>
      </c>
      <c r="I65" s="399" t="str">
        <f>③職員名簿【中間実績】!BQ74</f>
        <v/>
      </c>
      <c r="J65" s="398" t="str">
        <f>③職員名簿【中間実績】!BA74</f>
        <v/>
      </c>
      <c r="K65" s="159" t="str">
        <f>IF(I65="○",①基本情報【名簿入力前に必須入力】!$E$15,"")</f>
        <v/>
      </c>
      <c r="L65" s="399" t="str">
        <f>③職員名簿【中間実績】!BR74</f>
        <v/>
      </c>
      <c r="M65" s="398" t="str">
        <f>③職員名簿【中間実績】!BB74</f>
        <v/>
      </c>
      <c r="N65" s="159" t="str">
        <f>IF(L65="○",①基本情報【名簿入力前に必須入力】!$E$15,"")</f>
        <v/>
      </c>
      <c r="O65" s="399" t="str">
        <f>③職員名簿【中間実績】!BS74</f>
        <v/>
      </c>
      <c r="P65" s="398" t="str">
        <f>③職員名簿【中間実績】!BC74</f>
        <v/>
      </c>
      <c r="Q65" s="159" t="str">
        <f>IF(O65="○",①基本情報【名簿入力前に必須入力】!$E$15,"")</f>
        <v/>
      </c>
      <c r="R65" s="399" t="str">
        <f>③職員名簿【中間実績】!BT74</f>
        <v/>
      </c>
      <c r="S65" s="398" t="str">
        <f>③職員名簿【中間実績】!BD74</f>
        <v/>
      </c>
      <c r="T65" s="159" t="str">
        <f>IF(R65="○",①基本情報【名簿入力前に必須入力】!$E$15,"")</f>
        <v/>
      </c>
      <c r="U65" s="399" t="str">
        <f>③職員名簿【中間実績】!BU74</f>
        <v/>
      </c>
      <c r="V65" s="398" t="str">
        <f>③職員名簿【中間実績】!BE74</f>
        <v/>
      </c>
      <c r="W65" s="159" t="str">
        <f>IF(U65="○",①基本情報【名簿入力前に必須入力】!$E$15,"")</f>
        <v/>
      </c>
      <c r="X65" s="399" t="str">
        <f>③職員名簿【中間実績】!BV74</f>
        <v/>
      </c>
      <c r="Y65" s="398" t="str">
        <f>③職員名簿【中間実績】!BF74</f>
        <v/>
      </c>
      <c r="Z65" s="159" t="str">
        <f>IF(X65="○",①基本情報【名簿入力前に必須入力】!$E$15,"")</f>
        <v/>
      </c>
      <c r="AA65" s="399" t="str">
        <f>③職員名簿【中間実績】!BW74</f>
        <v/>
      </c>
      <c r="AB65" s="398" t="str">
        <f>③職員名簿【中間実績】!BG74</f>
        <v/>
      </c>
      <c r="AC65" s="159" t="str">
        <f>IF(AA65="○",①基本情報【名簿入力前に必須入力】!$E$15,"")</f>
        <v/>
      </c>
      <c r="AD65" s="399" t="str">
        <f>③職員名簿【中間実績】!BX74</f>
        <v/>
      </c>
      <c r="AE65" s="398" t="str">
        <f>③職員名簿【中間実績】!BH74</f>
        <v/>
      </c>
      <c r="AF65" s="159" t="str">
        <f>IF(AD65="○",①基本情報【名簿入力前に必須入力】!$E$15,"")</f>
        <v/>
      </c>
      <c r="AG65" s="399" t="str">
        <f>③職員名簿【中間実績】!BY74</f>
        <v/>
      </c>
      <c r="AH65" s="398" t="str">
        <f>③職員名簿【中間実績】!BI74</f>
        <v/>
      </c>
      <c r="AI65" s="159" t="str">
        <f>IF(AG65="○",①基本情報【名簿入力前に必須入力】!$E$15,"")</f>
        <v/>
      </c>
      <c r="AJ65" s="399" t="str">
        <f>③職員名簿【中間実績】!BZ74</f>
        <v/>
      </c>
      <c r="AK65" s="398" t="str">
        <f>③職員名簿【中間実績】!BJ74</f>
        <v/>
      </c>
      <c r="AL65" s="159" t="str">
        <f>IF(AJ65="○",①基本情報【名簿入力前に必須入力】!$E$15,"")</f>
        <v/>
      </c>
    </row>
    <row r="66" spans="1:38" ht="30" customHeight="1">
      <c r="A66">
        <v>62</v>
      </c>
      <c r="B66" s="144" t="str">
        <f>③職員名簿【中間実績】!BN75</f>
        <v/>
      </c>
      <c r="C66" s="397" t="str">
        <f>③職員名簿【中間実績】!BO75</f>
        <v/>
      </c>
      <c r="D66" s="398" t="str">
        <f>③職員名簿【中間実績】!AY75</f>
        <v/>
      </c>
      <c r="E66" s="159" t="str">
        <f>IF(C66="○",①基本情報【名簿入力前に必須入力】!$E$15,"")</f>
        <v/>
      </c>
      <c r="F66" s="399" t="str">
        <f>③職員名簿【中間実績】!BP75</f>
        <v/>
      </c>
      <c r="G66" s="398" t="str">
        <f>③職員名簿【中間実績】!AZ75</f>
        <v/>
      </c>
      <c r="H66" s="159" t="str">
        <f>IF(F66="○",①基本情報【名簿入力前に必須入力】!$E$15,"")</f>
        <v/>
      </c>
      <c r="I66" s="399" t="str">
        <f>③職員名簿【中間実績】!BQ75</f>
        <v/>
      </c>
      <c r="J66" s="398" t="str">
        <f>③職員名簿【中間実績】!BA75</f>
        <v/>
      </c>
      <c r="K66" s="159" t="str">
        <f>IF(I66="○",①基本情報【名簿入力前に必須入力】!$E$15,"")</f>
        <v/>
      </c>
      <c r="L66" s="399" t="str">
        <f>③職員名簿【中間実績】!BR75</f>
        <v/>
      </c>
      <c r="M66" s="398" t="str">
        <f>③職員名簿【中間実績】!BB75</f>
        <v/>
      </c>
      <c r="N66" s="159" t="str">
        <f>IF(L66="○",①基本情報【名簿入力前に必須入力】!$E$15,"")</f>
        <v/>
      </c>
      <c r="O66" s="399" t="str">
        <f>③職員名簿【中間実績】!BS75</f>
        <v/>
      </c>
      <c r="P66" s="398" t="str">
        <f>③職員名簿【中間実績】!BC75</f>
        <v/>
      </c>
      <c r="Q66" s="159" t="str">
        <f>IF(O66="○",①基本情報【名簿入力前に必須入力】!$E$15,"")</f>
        <v/>
      </c>
      <c r="R66" s="399" t="str">
        <f>③職員名簿【中間実績】!BT75</f>
        <v/>
      </c>
      <c r="S66" s="398" t="str">
        <f>③職員名簿【中間実績】!BD75</f>
        <v/>
      </c>
      <c r="T66" s="159" t="str">
        <f>IF(R66="○",①基本情報【名簿入力前に必須入力】!$E$15,"")</f>
        <v/>
      </c>
      <c r="U66" s="399" t="str">
        <f>③職員名簿【中間実績】!BU75</f>
        <v/>
      </c>
      <c r="V66" s="398" t="str">
        <f>③職員名簿【中間実績】!BE75</f>
        <v/>
      </c>
      <c r="W66" s="159" t="str">
        <f>IF(U66="○",①基本情報【名簿入力前に必須入力】!$E$15,"")</f>
        <v/>
      </c>
      <c r="X66" s="399" t="str">
        <f>③職員名簿【中間実績】!BV75</f>
        <v/>
      </c>
      <c r="Y66" s="398" t="str">
        <f>③職員名簿【中間実績】!BF75</f>
        <v/>
      </c>
      <c r="Z66" s="159" t="str">
        <f>IF(X66="○",①基本情報【名簿入力前に必須入力】!$E$15,"")</f>
        <v/>
      </c>
      <c r="AA66" s="399" t="str">
        <f>③職員名簿【中間実績】!BW75</f>
        <v/>
      </c>
      <c r="AB66" s="398" t="str">
        <f>③職員名簿【中間実績】!BG75</f>
        <v/>
      </c>
      <c r="AC66" s="159" t="str">
        <f>IF(AA66="○",①基本情報【名簿入力前に必須入力】!$E$15,"")</f>
        <v/>
      </c>
      <c r="AD66" s="399" t="str">
        <f>③職員名簿【中間実績】!BX75</f>
        <v/>
      </c>
      <c r="AE66" s="398" t="str">
        <f>③職員名簿【中間実績】!BH75</f>
        <v/>
      </c>
      <c r="AF66" s="159" t="str">
        <f>IF(AD66="○",①基本情報【名簿入力前に必須入力】!$E$15,"")</f>
        <v/>
      </c>
      <c r="AG66" s="399" t="str">
        <f>③職員名簿【中間実績】!BY75</f>
        <v/>
      </c>
      <c r="AH66" s="398" t="str">
        <f>③職員名簿【中間実績】!BI75</f>
        <v/>
      </c>
      <c r="AI66" s="159" t="str">
        <f>IF(AG66="○",①基本情報【名簿入力前に必須入力】!$E$15,"")</f>
        <v/>
      </c>
      <c r="AJ66" s="399" t="str">
        <f>③職員名簿【中間実績】!BZ75</f>
        <v/>
      </c>
      <c r="AK66" s="398" t="str">
        <f>③職員名簿【中間実績】!BJ75</f>
        <v/>
      </c>
      <c r="AL66" s="159" t="str">
        <f>IF(AJ66="○",①基本情報【名簿入力前に必須入力】!$E$15,"")</f>
        <v/>
      </c>
    </row>
    <row r="67" spans="1:38" ht="30" customHeight="1">
      <c r="A67">
        <v>63</v>
      </c>
      <c r="B67" s="144" t="str">
        <f>③職員名簿【中間実績】!BN76</f>
        <v/>
      </c>
      <c r="C67" s="397" t="str">
        <f>③職員名簿【中間実績】!BO76</f>
        <v/>
      </c>
      <c r="D67" s="398" t="str">
        <f>③職員名簿【中間実績】!AY76</f>
        <v/>
      </c>
      <c r="E67" s="159" t="str">
        <f>IF(C67="○",①基本情報【名簿入力前に必須入力】!$E$15,"")</f>
        <v/>
      </c>
      <c r="F67" s="399" t="str">
        <f>③職員名簿【中間実績】!BP76</f>
        <v/>
      </c>
      <c r="G67" s="398" t="str">
        <f>③職員名簿【中間実績】!AZ76</f>
        <v/>
      </c>
      <c r="H67" s="159" t="str">
        <f>IF(F67="○",①基本情報【名簿入力前に必須入力】!$E$15,"")</f>
        <v/>
      </c>
      <c r="I67" s="399" t="str">
        <f>③職員名簿【中間実績】!BQ76</f>
        <v/>
      </c>
      <c r="J67" s="398" t="str">
        <f>③職員名簿【中間実績】!BA76</f>
        <v/>
      </c>
      <c r="K67" s="159" t="str">
        <f>IF(I67="○",①基本情報【名簿入力前に必須入力】!$E$15,"")</f>
        <v/>
      </c>
      <c r="L67" s="399" t="str">
        <f>③職員名簿【中間実績】!BR76</f>
        <v/>
      </c>
      <c r="M67" s="398" t="str">
        <f>③職員名簿【中間実績】!BB76</f>
        <v/>
      </c>
      <c r="N67" s="159" t="str">
        <f>IF(L67="○",①基本情報【名簿入力前に必須入力】!$E$15,"")</f>
        <v/>
      </c>
      <c r="O67" s="399" t="str">
        <f>③職員名簿【中間実績】!BS76</f>
        <v/>
      </c>
      <c r="P67" s="398" t="str">
        <f>③職員名簿【中間実績】!BC76</f>
        <v/>
      </c>
      <c r="Q67" s="159" t="str">
        <f>IF(O67="○",①基本情報【名簿入力前に必須入力】!$E$15,"")</f>
        <v/>
      </c>
      <c r="R67" s="399" t="str">
        <f>③職員名簿【中間実績】!BT76</f>
        <v/>
      </c>
      <c r="S67" s="398" t="str">
        <f>③職員名簿【中間実績】!BD76</f>
        <v/>
      </c>
      <c r="T67" s="159" t="str">
        <f>IF(R67="○",①基本情報【名簿入力前に必須入力】!$E$15,"")</f>
        <v/>
      </c>
      <c r="U67" s="399" t="str">
        <f>③職員名簿【中間実績】!BU76</f>
        <v/>
      </c>
      <c r="V67" s="398" t="str">
        <f>③職員名簿【中間実績】!BE76</f>
        <v/>
      </c>
      <c r="W67" s="159" t="str">
        <f>IF(U67="○",①基本情報【名簿入力前に必須入力】!$E$15,"")</f>
        <v/>
      </c>
      <c r="X67" s="399" t="str">
        <f>③職員名簿【中間実績】!BV76</f>
        <v/>
      </c>
      <c r="Y67" s="398" t="str">
        <f>③職員名簿【中間実績】!BF76</f>
        <v/>
      </c>
      <c r="Z67" s="159" t="str">
        <f>IF(X67="○",①基本情報【名簿入力前に必須入力】!$E$15,"")</f>
        <v/>
      </c>
      <c r="AA67" s="399" t="str">
        <f>③職員名簿【中間実績】!BW76</f>
        <v/>
      </c>
      <c r="AB67" s="398" t="str">
        <f>③職員名簿【中間実績】!BG76</f>
        <v/>
      </c>
      <c r="AC67" s="159" t="str">
        <f>IF(AA67="○",①基本情報【名簿入力前に必須入力】!$E$15,"")</f>
        <v/>
      </c>
      <c r="AD67" s="399" t="str">
        <f>③職員名簿【中間実績】!BX76</f>
        <v/>
      </c>
      <c r="AE67" s="398" t="str">
        <f>③職員名簿【中間実績】!BH76</f>
        <v/>
      </c>
      <c r="AF67" s="159" t="str">
        <f>IF(AD67="○",①基本情報【名簿入力前に必須入力】!$E$15,"")</f>
        <v/>
      </c>
      <c r="AG67" s="399" t="str">
        <f>③職員名簿【中間実績】!BY76</f>
        <v/>
      </c>
      <c r="AH67" s="398" t="str">
        <f>③職員名簿【中間実績】!BI76</f>
        <v/>
      </c>
      <c r="AI67" s="159" t="str">
        <f>IF(AG67="○",①基本情報【名簿入力前に必須入力】!$E$15,"")</f>
        <v/>
      </c>
      <c r="AJ67" s="399" t="str">
        <f>③職員名簿【中間実績】!BZ76</f>
        <v/>
      </c>
      <c r="AK67" s="398" t="str">
        <f>③職員名簿【中間実績】!BJ76</f>
        <v/>
      </c>
      <c r="AL67" s="159" t="str">
        <f>IF(AJ67="○",①基本情報【名簿入力前に必須入力】!$E$15,"")</f>
        <v/>
      </c>
    </row>
    <row r="68" spans="1:38" ht="30" customHeight="1">
      <c r="A68">
        <v>64</v>
      </c>
      <c r="B68" s="144" t="str">
        <f>③職員名簿【中間実績】!BN77</f>
        <v/>
      </c>
      <c r="C68" s="397" t="str">
        <f>③職員名簿【中間実績】!BO77</f>
        <v/>
      </c>
      <c r="D68" s="398" t="str">
        <f>③職員名簿【中間実績】!AY77</f>
        <v/>
      </c>
      <c r="E68" s="159" t="str">
        <f>IF(C68="○",①基本情報【名簿入力前に必須入力】!$E$15,"")</f>
        <v/>
      </c>
      <c r="F68" s="399" t="str">
        <f>③職員名簿【中間実績】!BP77</f>
        <v/>
      </c>
      <c r="G68" s="398" t="str">
        <f>③職員名簿【中間実績】!AZ77</f>
        <v/>
      </c>
      <c r="H68" s="159" t="str">
        <f>IF(F68="○",①基本情報【名簿入力前に必須入力】!$E$15,"")</f>
        <v/>
      </c>
      <c r="I68" s="399" t="str">
        <f>③職員名簿【中間実績】!BQ77</f>
        <v/>
      </c>
      <c r="J68" s="398" t="str">
        <f>③職員名簿【中間実績】!BA77</f>
        <v/>
      </c>
      <c r="K68" s="159" t="str">
        <f>IF(I68="○",①基本情報【名簿入力前に必須入力】!$E$15,"")</f>
        <v/>
      </c>
      <c r="L68" s="399" t="str">
        <f>③職員名簿【中間実績】!BR77</f>
        <v/>
      </c>
      <c r="M68" s="398" t="str">
        <f>③職員名簿【中間実績】!BB77</f>
        <v/>
      </c>
      <c r="N68" s="159" t="str">
        <f>IF(L68="○",①基本情報【名簿入力前に必須入力】!$E$15,"")</f>
        <v/>
      </c>
      <c r="O68" s="399" t="str">
        <f>③職員名簿【中間実績】!BS77</f>
        <v/>
      </c>
      <c r="P68" s="398" t="str">
        <f>③職員名簿【中間実績】!BC77</f>
        <v/>
      </c>
      <c r="Q68" s="159" t="str">
        <f>IF(O68="○",①基本情報【名簿入力前に必須入力】!$E$15,"")</f>
        <v/>
      </c>
      <c r="R68" s="399" t="str">
        <f>③職員名簿【中間実績】!BT77</f>
        <v/>
      </c>
      <c r="S68" s="398" t="str">
        <f>③職員名簿【中間実績】!BD77</f>
        <v/>
      </c>
      <c r="T68" s="159" t="str">
        <f>IF(R68="○",①基本情報【名簿入力前に必須入力】!$E$15,"")</f>
        <v/>
      </c>
      <c r="U68" s="399" t="str">
        <f>③職員名簿【中間実績】!BU77</f>
        <v/>
      </c>
      <c r="V68" s="398" t="str">
        <f>③職員名簿【中間実績】!BE77</f>
        <v/>
      </c>
      <c r="W68" s="159" t="str">
        <f>IF(U68="○",①基本情報【名簿入力前に必須入力】!$E$15,"")</f>
        <v/>
      </c>
      <c r="X68" s="399" t="str">
        <f>③職員名簿【中間実績】!BV77</f>
        <v/>
      </c>
      <c r="Y68" s="398" t="str">
        <f>③職員名簿【中間実績】!BF77</f>
        <v/>
      </c>
      <c r="Z68" s="159" t="str">
        <f>IF(X68="○",①基本情報【名簿入力前に必須入力】!$E$15,"")</f>
        <v/>
      </c>
      <c r="AA68" s="399" t="str">
        <f>③職員名簿【中間実績】!BW77</f>
        <v/>
      </c>
      <c r="AB68" s="398" t="str">
        <f>③職員名簿【中間実績】!BG77</f>
        <v/>
      </c>
      <c r="AC68" s="159" t="str">
        <f>IF(AA68="○",①基本情報【名簿入力前に必須入力】!$E$15,"")</f>
        <v/>
      </c>
      <c r="AD68" s="399" t="str">
        <f>③職員名簿【中間実績】!BX77</f>
        <v/>
      </c>
      <c r="AE68" s="398" t="str">
        <f>③職員名簿【中間実績】!BH77</f>
        <v/>
      </c>
      <c r="AF68" s="159" t="str">
        <f>IF(AD68="○",①基本情報【名簿入力前に必須入力】!$E$15,"")</f>
        <v/>
      </c>
      <c r="AG68" s="399" t="str">
        <f>③職員名簿【中間実績】!BY77</f>
        <v/>
      </c>
      <c r="AH68" s="398" t="str">
        <f>③職員名簿【中間実績】!BI77</f>
        <v/>
      </c>
      <c r="AI68" s="159" t="str">
        <f>IF(AG68="○",①基本情報【名簿入力前に必須入力】!$E$15,"")</f>
        <v/>
      </c>
      <c r="AJ68" s="399" t="str">
        <f>③職員名簿【中間実績】!BZ77</f>
        <v/>
      </c>
      <c r="AK68" s="398" t="str">
        <f>③職員名簿【中間実績】!BJ77</f>
        <v/>
      </c>
      <c r="AL68" s="159" t="str">
        <f>IF(AJ68="○",①基本情報【名簿入力前に必須入力】!$E$15,"")</f>
        <v/>
      </c>
    </row>
    <row r="69" spans="1:38" ht="30" customHeight="1">
      <c r="A69">
        <v>65</v>
      </c>
      <c r="B69" s="144" t="str">
        <f>③職員名簿【中間実績】!BN78</f>
        <v/>
      </c>
      <c r="C69" s="397" t="str">
        <f>③職員名簿【中間実績】!BO78</f>
        <v/>
      </c>
      <c r="D69" s="398" t="str">
        <f>③職員名簿【中間実績】!AY78</f>
        <v/>
      </c>
      <c r="E69" s="159" t="str">
        <f>IF(C69="○",①基本情報【名簿入力前に必須入力】!$E$15,"")</f>
        <v/>
      </c>
      <c r="F69" s="399" t="str">
        <f>③職員名簿【中間実績】!BP78</f>
        <v/>
      </c>
      <c r="G69" s="398" t="str">
        <f>③職員名簿【中間実績】!AZ78</f>
        <v/>
      </c>
      <c r="H69" s="159" t="str">
        <f>IF(F69="○",①基本情報【名簿入力前に必須入力】!$E$15,"")</f>
        <v/>
      </c>
      <c r="I69" s="399" t="str">
        <f>③職員名簿【中間実績】!BQ78</f>
        <v/>
      </c>
      <c r="J69" s="398" t="str">
        <f>③職員名簿【中間実績】!BA78</f>
        <v/>
      </c>
      <c r="K69" s="159" t="str">
        <f>IF(I69="○",①基本情報【名簿入力前に必須入力】!$E$15,"")</f>
        <v/>
      </c>
      <c r="L69" s="399" t="str">
        <f>③職員名簿【中間実績】!BR78</f>
        <v/>
      </c>
      <c r="M69" s="398" t="str">
        <f>③職員名簿【中間実績】!BB78</f>
        <v/>
      </c>
      <c r="N69" s="159" t="str">
        <f>IF(L69="○",①基本情報【名簿入力前に必須入力】!$E$15,"")</f>
        <v/>
      </c>
      <c r="O69" s="399" t="str">
        <f>③職員名簿【中間実績】!BS78</f>
        <v/>
      </c>
      <c r="P69" s="398" t="str">
        <f>③職員名簿【中間実績】!BC78</f>
        <v/>
      </c>
      <c r="Q69" s="159" t="str">
        <f>IF(O69="○",①基本情報【名簿入力前に必須入力】!$E$15,"")</f>
        <v/>
      </c>
      <c r="R69" s="399" t="str">
        <f>③職員名簿【中間実績】!BT78</f>
        <v/>
      </c>
      <c r="S69" s="398" t="str">
        <f>③職員名簿【中間実績】!BD78</f>
        <v/>
      </c>
      <c r="T69" s="159" t="str">
        <f>IF(R69="○",①基本情報【名簿入力前に必須入力】!$E$15,"")</f>
        <v/>
      </c>
      <c r="U69" s="399" t="str">
        <f>③職員名簿【中間実績】!BU78</f>
        <v/>
      </c>
      <c r="V69" s="398" t="str">
        <f>③職員名簿【中間実績】!BE78</f>
        <v/>
      </c>
      <c r="W69" s="159" t="str">
        <f>IF(U69="○",①基本情報【名簿入力前に必須入力】!$E$15,"")</f>
        <v/>
      </c>
      <c r="X69" s="399" t="str">
        <f>③職員名簿【中間実績】!BV78</f>
        <v/>
      </c>
      <c r="Y69" s="398" t="str">
        <f>③職員名簿【中間実績】!BF78</f>
        <v/>
      </c>
      <c r="Z69" s="159" t="str">
        <f>IF(X69="○",①基本情報【名簿入力前に必須入力】!$E$15,"")</f>
        <v/>
      </c>
      <c r="AA69" s="399" t="str">
        <f>③職員名簿【中間実績】!BW78</f>
        <v/>
      </c>
      <c r="AB69" s="398" t="str">
        <f>③職員名簿【中間実績】!BG78</f>
        <v/>
      </c>
      <c r="AC69" s="159" t="str">
        <f>IF(AA69="○",①基本情報【名簿入力前に必須入力】!$E$15,"")</f>
        <v/>
      </c>
      <c r="AD69" s="399" t="str">
        <f>③職員名簿【中間実績】!BX78</f>
        <v/>
      </c>
      <c r="AE69" s="398" t="str">
        <f>③職員名簿【中間実績】!BH78</f>
        <v/>
      </c>
      <c r="AF69" s="159" t="str">
        <f>IF(AD69="○",①基本情報【名簿入力前に必須入力】!$E$15,"")</f>
        <v/>
      </c>
      <c r="AG69" s="399" t="str">
        <f>③職員名簿【中間実績】!BY78</f>
        <v/>
      </c>
      <c r="AH69" s="398" t="str">
        <f>③職員名簿【中間実績】!BI78</f>
        <v/>
      </c>
      <c r="AI69" s="159" t="str">
        <f>IF(AG69="○",①基本情報【名簿入力前に必須入力】!$E$15,"")</f>
        <v/>
      </c>
      <c r="AJ69" s="399" t="str">
        <f>③職員名簿【中間実績】!BZ78</f>
        <v/>
      </c>
      <c r="AK69" s="398" t="str">
        <f>③職員名簿【中間実績】!BJ78</f>
        <v/>
      </c>
      <c r="AL69" s="159" t="str">
        <f>IF(AJ69="○",①基本情報【名簿入力前に必須入力】!$E$15,"")</f>
        <v/>
      </c>
    </row>
    <row r="70" spans="1:38" ht="30" customHeight="1">
      <c r="A70">
        <v>66</v>
      </c>
      <c r="B70" s="144" t="str">
        <f>③職員名簿【中間実績】!BN79</f>
        <v/>
      </c>
      <c r="C70" s="397" t="str">
        <f>③職員名簿【中間実績】!BO79</f>
        <v/>
      </c>
      <c r="D70" s="398" t="str">
        <f>③職員名簿【中間実績】!AY79</f>
        <v/>
      </c>
      <c r="E70" s="159" t="str">
        <f>IF(C70="○",①基本情報【名簿入力前に必須入力】!$E$15,"")</f>
        <v/>
      </c>
      <c r="F70" s="399" t="str">
        <f>③職員名簿【中間実績】!BP79</f>
        <v/>
      </c>
      <c r="G70" s="398" t="str">
        <f>③職員名簿【中間実績】!AZ79</f>
        <v/>
      </c>
      <c r="H70" s="159" t="str">
        <f>IF(F70="○",①基本情報【名簿入力前に必須入力】!$E$15,"")</f>
        <v/>
      </c>
      <c r="I70" s="399" t="str">
        <f>③職員名簿【中間実績】!BQ79</f>
        <v/>
      </c>
      <c r="J70" s="398" t="str">
        <f>③職員名簿【中間実績】!BA79</f>
        <v/>
      </c>
      <c r="K70" s="159" t="str">
        <f>IF(I70="○",①基本情報【名簿入力前に必須入力】!$E$15,"")</f>
        <v/>
      </c>
      <c r="L70" s="399" t="str">
        <f>③職員名簿【中間実績】!BR79</f>
        <v/>
      </c>
      <c r="M70" s="398" t="str">
        <f>③職員名簿【中間実績】!BB79</f>
        <v/>
      </c>
      <c r="N70" s="159" t="str">
        <f>IF(L70="○",①基本情報【名簿入力前に必須入力】!$E$15,"")</f>
        <v/>
      </c>
      <c r="O70" s="399" t="str">
        <f>③職員名簿【中間実績】!BS79</f>
        <v/>
      </c>
      <c r="P70" s="398" t="str">
        <f>③職員名簿【中間実績】!BC79</f>
        <v/>
      </c>
      <c r="Q70" s="159" t="str">
        <f>IF(O70="○",①基本情報【名簿入力前に必須入力】!$E$15,"")</f>
        <v/>
      </c>
      <c r="R70" s="399" t="str">
        <f>③職員名簿【中間実績】!BT79</f>
        <v/>
      </c>
      <c r="S70" s="398" t="str">
        <f>③職員名簿【中間実績】!BD79</f>
        <v/>
      </c>
      <c r="T70" s="159" t="str">
        <f>IF(R70="○",①基本情報【名簿入力前に必須入力】!$E$15,"")</f>
        <v/>
      </c>
      <c r="U70" s="399" t="str">
        <f>③職員名簿【中間実績】!BU79</f>
        <v/>
      </c>
      <c r="V70" s="398" t="str">
        <f>③職員名簿【中間実績】!BE79</f>
        <v/>
      </c>
      <c r="W70" s="159" t="str">
        <f>IF(U70="○",①基本情報【名簿入力前に必須入力】!$E$15,"")</f>
        <v/>
      </c>
      <c r="X70" s="399" t="str">
        <f>③職員名簿【中間実績】!BV79</f>
        <v/>
      </c>
      <c r="Y70" s="398" t="str">
        <f>③職員名簿【中間実績】!BF79</f>
        <v/>
      </c>
      <c r="Z70" s="159" t="str">
        <f>IF(X70="○",①基本情報【名簿入力前に必須入力】!$E$15,"")</f>
        <v/>
      </c>
      <c r="AA70" s="399" t="str">
        <f>③職員名簿【中間実績】!BW79</f>
        <v/>
      </c>
      <c r="AB70" s="398" t="str">
        <f>③職員名簿【中間実績】!BG79</f>
        <v/>
      </c>
      <c r="AC70" s="159" t="str">
        <f>IF(AA70="○",①基本情報【名簿入力前に必須入力】!$E$15,"")</f>
        <v/>
      </c>
      <c r="AD70" s="399" t="str">
        <f>③職員名簿【中間実績】!BX79</f>
        <v/>
      </c>
      <c r="AE70" s="398" t="str">
        <f>③職員名簿【中間実績】!BH79</f>
        <v/>
      </c>
      <c r="AF70" s="159" t="str">
        <f>IF(AD70="○",①基本情報【名簿入力前に必須入力】!$E$15,"")</f>
        <v/>
      </c>
      <c r="AG70" s="399" t="str">
        <f>③職員名簿【中間実績】!BY79</f>
        <v/>
      </c>
      <c r="AH70" s="398" t="str">
        <f>③職員名簿【中間実績】!BI79</f>
        <v/>
      </c>
      <c r="AI70" s="159" t="str">
        <f>IF(AG70="○",①基本情報【名簿入力前に必須入力】!$E$15,"")</f>
        <v/>
      </c>
      <c r="AJ70" s="399" t="str">
        <f>③職員名簿【中間実績】!BZ79</f>
        <v/>
      </c>
      <c r="AK70" s="398" t="str">
        <f>③職員名簿【中間実績】!BJ79</f>
        <v/>
      </c>
      <c r="AL70" s="159" t="str">
        <f>IF(AJ70="○",①基本情報【名簿入力前に必須入力】!$E$15,"")</f>
        <v/>
      </c>
    </row>
    <row r="71" spans="1:38" ht="30" customHeight="1">
      <c r="A71">
        <v>67</v>
      </c>
      <c r="B71" s="144" t="str">
        <f>③職員名簿【中間実績】!BN80</f>
        <v/>
      </c>
      <c r="C71" s="397" t="str">
        <f>③職員名簿【中間実績】!BO80</f>
        <v/>
      </c>
      <c r="D71" s="398" t="str">
        <f>③職員名簿【中間実績】!AY80</f>
        <v/>
      </c>
      <c r="E71" s="159" t="str">
        <f>IF(C71="○",①基本情報【名簿入力前に必須入力】!$E$15,"")</f>
        <v/>
      </c>
      <c r="F71" s="399" t="str">
        <f>③職員名簿【中間実績】!BP80</f>
        <v/>
      </c>
      <c r="G71" s="398" t="str">
        <f>③職員名簿【中間実績】!AZ80</f>
        <v/>
      </c>
      <c r="H71" s="159" t="str">
        <f>IF(F71="○",①基本情報【名簿入力前に必須入力】!$E$15,"")</f>
        <v/>
      </c>
      <c r="I71" s="399" t="str">
        <f>③職員名簿【中間実績】!BQ80</f>
        <v/>
      </c>
      <c r="J71" s="398" t="str">
        <f>③職員名簿【中間実績】!BA80</f>
        <v/>
      </c>
      <c r="K71" s="159" t="str">
        <f>IF(I71="○",①基本情報【名簿入力前に必須入力】!$E$15,"")</f>
        <v/>
      </c>
      <c r="L71" s="399" t="str">
        <f>③職員名簿【中間実績】!BR80</f>
        <v/>
      </c>
      <c r="M71" s="398" t="str">
        <f>③職員名簿【中間実績】!BB80</f>
        <v/>
      </c>
      <c r="N71" s="159" t="str">
        <f>IF(L71="○",①基本情報【名簿入力前に必須入力】!$E$15,"")</f>
        <v/>
      </c>
      <c r="O71" s="399" t="str">
        <f>③職員名簿【中間実績】!BS80</f>
        <v/>
      </c>
      <c r="P71" s="398" t="str">
        <f>③職員名簿【中間実績】!BC80</f>
        <v/>
      </c>
      <c r="Q71" s="159" t="str">
        <f>IF(O71="○",①基本情報【名簿入力前に必須入力】!$E$15,"")</f>
        <v/>
      </c>
      <c r="R71" s="399" t="str">
        <f>③職員名簿【中間実績】!BT80</f>
        <v/>
      </c>
      <c r="S71" s="398" t="str">
        <f>③職員名簿【中間実績】!BD80</f>
        <v/>
      </c>
      <c r="T71" s="159" t="str">
        <f>IF(R71="○",①基本情報【名簿入力前に必須入力】!$E$15,"")</f>
        <v/>
      </c>
      <c r="U71" s="399" t="str">
        <f>③職員名簿【中間実績】!BU80</f>
        <v/>
      </c>
      <c r="V71" s="398" t="str">
        <f>③職員名簿【中間実績】!BE80</f>
        <v/>
      </c>
      <c r="W71" s="159" t="str">
        <f>IF(U71="○",①基本情報【名簿入力前に必須入力】!$E$15,"")</f>
        <v/>
      </c>
      <c r="X71" s="399" t="str">
        <f>③職員名簿【中間実績】!BV80</f>
        <v/>
      </c>
      <c r="Y71" s="398" t="str">
        <f>③職員名簿【中間実績】!BF80</f>
        <v/>
      </c>
      <c r="Z71" s="159" t="str">
        <f>IF(X71="○",①基本情報【名簿入力前に必須入力】!$E$15,"")</f>
        <v/>
      </c>
      <c r="AA71" s="399" t="str">
        <f>③職員名簿【中間実績】!BW80</f>
        <v/>
      </c>
      <c r="AB71" s="398" t="str">
        <f>③職員名簿【中間実績】!BG80</f>
        <v/>
      </c>
      <c r="AC71" s="159" t="str">
        <f>IF(AA71="○",①基本情報【名簿入力前に必須入力】!$E$15,"")</f>
        <v/>
      </c>
      <c r="AD71" s="399" t="str">
        <f>③職員名簿【中間実績】!BX80</f>
        <v/>
      </c>
      <c r="AE71" s="398" t="str">
        <f>③職員名簿【中間実績】!BH80</f>
        <v/>
      </c>
      <c r="AF71" s="159" t="str">
        <f>IF(AD71="○",①基本情報【名簿入力前に必須入力】!$E$15,"")</f>
        <v/>
      </c>
      <c r="AG71" s="399" t="str">
        <f>③職員名簿【中間実績】!BY80</f>
        <v/>
      </c>
      <c r="AH71" s="398" t="str">
        <f>③職員名簿【中間実績】!BI80</f>
        <v/>
      </c>
      <c r="AI71" s="159" t="str">
        <f>IF(AG71="○",①基本情報【名簿入力前に必須入力】!$E$15,"")</f>
        <v/>
      </c>
      <c r="AJ71" s="399" t="str">
        <f>③職員名簿【中間実績】!BZ80</f>
        <v/>
      </c>
      <c r="AK71" s="398" t="str">
        <f>③職員名簿【中間実績】!BJ80</f>
        <v/>
      </c>
      <c r="AL71" s="159" t="str">
        <f>IF(AJ71="○",①基本情報【名簿入力前に必須入力】!$E$15,"")</f>
        <v/>
      </c>
    </row>
    <row r="72" spans="1:38" ht="30" customHeight="1">
      <c r="A72">
        <v>68</v>
      </c>
      <c r="B72" s="144" t="str">
        <f>③職員名簿【中間実績】!BN81</f>
        <v/>
      </c>
      <c r="C72" s="397" t="str">
        <f>③職員名簿【中間実績】!BO81</f>
        <v/>
      </c>
      <c r="D72" s="398" t="str">
        <f>③職員名簿【中間実績】!AY81</f>
        <v/>
      </c>
      <c r="E72" s="159" t="str">
        <f>IF(C72="○",①基本情報【名簿入力前に必須入力】!$E$15,"")</f>
        <v/>
      </c>
      <c r="F72" s="399" t="str">
        <f>③職員名簿【中間実績】!BP81</f>
        <v/>
      </c>
      <c r="G72" s="398" t="str">
        <f>③職員名簿【中間実績】!AZ81</f>
        <v/>
      </c>
      <c r="H72" s="159" t="str">
        <f>IF(F72="○",①基本情報【名簿入力前に必須入力】!$E$15,"")</f>
        <v/>
      </c>
      <c r="I72" s="399" t="str">
        <f>③職員名簿【中間実績】!BQ81</f>
        <v/>
      </c>
      <c r="J72" s="398" t="str">
        <f>③職員名簿【中間実績】!BA81</f>
        <v/>
      </c>
      <c r="K72" s="159" t="str">
        <f>IF(I72="○",①基本情報【名簿入力前に必須入力】!$E$15,"")</f>
        <v/>
      </c>
      <c r="L72" s="399" t="str">
        <f>③職員名簿【中間実績】!BR81</f>
        <v/>
      </c>
      <c r="M72" s="398" t="str">
        <f>③職員名簿【中間実績】!BB81</f>
        <v/>
      </c>
      <c r="N72" s="159" t="str">
        <f>IF(L72="○",①基本情報【名簿入力前に必須入力】!$E$15,"")</f>
        <v/>
      </c>
      <c r="O72" s="399" t="str">
        <f>③職員名簿【中間実績】!BS81</f>
        <v/>
      </c>
      <c r="P72" s="398" t="str">
        <f>③職員名簿【中間実績】!BC81</f>
        <v/>
      </c>
      <c r="Q72" s="159" t="str">
        <f>IF(O72="○",①基本情報【名簿入力前に必須入力】!$E$15,"")</f>
        <v/>
      </c>
      <c r="R72" s="399" t="str">
        <f>③職員名簿【中間実績】!BT81</f>
        <v/>
      </c>
      <c r="S72" s="398" t="str">
        <f>③職員名簿【中間実績】!BD81</f>
        <v/>
      </c>
      <c r="T72" s="159" t="str">
        <f>IF(R72="○",①基本情報【名簿入力前に必須入力】!$E$15,"")</f>
        <v/>
      </c>
      <c r="U72" s="399" t="str">
        <f>③職員名簿【中間実績】!BU81</f>
        <v/>
      </c>
      <c r="V72" s="398" t="str">
        <f>③職員名簿【中間実績】!BE81</f>
        <v/>
      </c>
      <c r="W72" s="159" t="str">
        <f>IF(U72="○",①基本情報【名簿入力前に必須入力】!$E$15,"")</f>
        <v/>
      </c>
      <c r="X72" s="399" t="str">
        <f>③職員名簿【中間実績】!BV81</f>
        <v/>
      </c>
      <c r="Y72" s="398" t="str">
        <f>③職員名簿【中間実績】!BF81</f>
        <v/>
      </c>
      <c r="Z72" s="159" t="str">
        <f>IF(X72="○",①基本情報【名簿入力前に必須入力】!$E$15,"")</f>
        <v/>
      </c>
      <c r="AA72" s="399" t="str">
        <f>③職員名簿【中間実績】!BW81</f>
        <v/>
      </c>
      <c r="AB72" s="398" t="str">
        <f>③職員名簿【中間実績】!BG81</f>
        <v/>
      </c>
      <c r="AC72" s="159" t="str">
        <f>IF(AA72="○",①基本情報【名簿入力前に必須入力】!$E$15,"")</f>
        <v/>
      </c>
      <c r="AD72" s="399" t="str">
        <f>③職員名簿【中間実績】!BX81</f>
        <v/>
      </c>
      <c r="AE72" s="398" t="str">
        <f>③職員名簿【中間実績】!BH81</f>
        <v/>
      </c>
      <c r="AF72" s="159" t="str">
        <f>IF(AD72="○",①基本情報【名簿入力前に必須入力】!$E$15,"")</f>
        <v/>
      </c>
      <c r="AG72" s="399" t="str">
        <f>③職員名簿【中間実績】!BY81</f>
        <v/>
      </c>
      <c r="AH72" s="398" t="str">
        <f>③職員名簿【中間実績】!BI81</f>
        <v/>
      </c>
      <c r="AI72" s="159" t="str">
        <f>IF(AG72="○",①基本情報【名簿入力前に必須入力】!$E$15,"")</f>
        <v/>
      </c>
      <c r="AJ72" s="399" t="str">
        <f>③職員名簿【中間実績】!BZ81</f>
        <v/>
      </c>
      <c r="AK72" s="398" t="str">
        <f>③職員名簿【中間実績】!BJ81</f>
        <v/>
      </c>
      <c r="AL72" s="159" t="str">
        <f>IF(AJ72="○",①基本情報【名簿入力前に必須入力】!$E$15,"")</f>
        <v/>
      </c>
    </row>
    <row r="73" spans="1:38" ht="30" customHeight="1">
      <c r="A73">
        <v>69</v>
      </c>
      <c r="B73" s="144" t="str">
        <f>③職員名簿【中間実績】!BN82</f>
        <v/>
      </c>
      <c r="C73" s="397" t="str">
        <f>③職員名簿【中間実績】!BO82</f>
        <v/>
      </c>
      <c r="D73" s="398" t="str">
        <f>③職員名簿【中間実績】!AY82</f>
        <v/>
      </c>
      <c r="E73" s="159" t="str">
        <f>IF(C73="○",①基本情報【名簿入力前に必須入力】!$E$15,"")</f>
        <v/>
      </c>
      <c r="F73" s="399" t="str">
        <f>③職員名簿【中間実績】!BP82</f>
        <v/>
      </c>
      <c r="G73" s="398" t="str">
        <f>③職員名簿【中間実績】!AZ82</f>
        <v/>
      </c>
      <c r="H73" s="159" t="str">
        <f>IF(F73="○",①基本情報【名簿入力前に必須入力】!$E$15,"")</f>
        <v/>
      </c>
      <c r="I73" s="399" t="str">
        <f>③職員名簿【中間実績】!BQ82</f>
        <v/>
      </c>
      <c r="J73" s="398" t="str">
        <f>③職員名簿【中間実績】!BA82</f>
        <v/>
      </c>
      <c r="K73" s="159" t="str">
        <f>IF(I73="○",①基本情報【名簿入力前に必須入力】!$E$15,"")</f>
        <v/>
      </c>
      <c r="L73" s="399" t="str">
        <f>③職員名簿【中間実績】!BR82</f>
        <v/>
      </c>
      <c r="M73" s="398" t="str">
        <f>③職員名簿【中間実績】!BB82</f>
        <v/>
      </c>
      <c r="N73" s="159" t="str">
        <f>IF(L73="○",①基本情報【名簿入力前に必須入力】!$E$15,"")</f>
        <v/>
      </c>
      <c r="O73" s="399" t="str">
        <f>③職員名簿【中間実績】!BS82</f>
        <v/>
      </c>
      <c r="P73" s="398" t="str">
        <f>③職員名簿【中間実績】!BC82</f>
        <v/>
      </c>
      <c r="Q73" s="159" t="str">
        <f>IF(O73="○",①基本情報【名簿入力前に必須入力】!$E$15,"")</f>
        <v/>
      </c>
      <c r="R73" s="399" t="str">
        <f>③職員名簿【中間実績】!BT82</f>
        <v/>
      </c>
      <c r="S73" s="398" t="str">
        <f>③職員名簿【中間実績】!BD82</f>
        <v/>
      </c>
      <c r="T73" s="159" t="str">
        <f>IF(R73="○",①基本情報【名簿入力前に必須入力】!$E$15,"")</f>
        <v/>
      </c>
      <c r="U73" s="399" t="str">
        <f>③職員名簿【中間実績】!BU82</f>
        <v/>
      </c>
      <c r="V73" s="398" t="str">
        <f>③職員名簿【中間実績】!BE82</f>
        <v/>
      </c>
      <c r="W73" s="159" t="str">
        <f>IF(U73="○",①基本情報【名簿入力前に必須入力】!$E$15,"")</f>
        <v/>
      </c>
      <c r="X73" s="399" t="str">
        <f>③職員名簿【中間実績】!BV82</f>
        <v/>
      </c>
      <c r="Y73" s="398" t="str">
        <f>③職員名簿【中間実績】!BF82</f>
        <v/>
      </c>
      <c r="Z73" s="159" t="str">
        <f>IF(X73="○",①基本情報【名簿入力前に必須入力】!$E$15,"")</f>
        <v/>
      </c>
      <c r="AA73" s="399" t="str">
        <f>③職員名簿【中間実績】!BW82</f>
        <v/>
      </c>
      <c r="AB73" s="398" t="str">
        <f>③職員名簿【中間実績】!BG82</f>
        <v/>
      </c>
      <c r="AC73" s="159" t="str">
        <f>IF(AA73="○",①基本情報【名簿入力前に必須入力】!$E$15,"")</f>
        <v/>
      </c>
      <c r="AD73" s="399" t="str">
        <f>③職員名簿【中間実績】!BX82</f>
        <v/>
      </c>
      <c r="AE73" s="398" t="str">
        <f>③職員名簿【中間実績】!BH82</f>
        <v/>
      </c>
      <c r="AF73" s="159" t="str">
        <f>IF(AD73="○",①基本情報【名簿入力前に必須入力】!$E$15,"")</f>
        <v/>
      </c>
      <c r="AG73" s="399" t="str">
        <f>③職員名簿【中間実績】!BY82</f>
        <v/>
      </c>
      <c r="AH73" s="398" t="str">
        <f>③職員名簿【中間実績】!BI82</f>
        <v/>
      </c>
      <c r="AI73" s="159" t="str">
        <f>IF(AG73="○",①基本情報【名簿入力前に必須入力】!$E$15,"")</f>
        <v/>
      </c>
      <c r="AJ73" s="399" t="str">
        <f>③職員名簿【中間実績】!BZ82</f>
        <v/>
      </c>
      <c r="AK73" s="398" t="str">
        <f>③職員名簿【中間実績】!BJ82</f>
        <v/>
      </c>
      <c r="AL73" s="159" t="str">
        <f>IF(AJ73="○",①基本情報【名簿入力前に必須入力】!$E$15,"")</f>
        <v/>
      </c>
    </row>
    <row r="74" spans="1:38" ht="30" customHeight="1">
      <c r="A74">
        <v>70</v>
      </c>
      <c r="B74" s="144" t="str">
        <f>③職員名簿【中間実績】!BN83</f>
        <v/>
      </c>
      <c r="C74" s="397" t="str">
        <f>③職員名簿【中間実績】!BO83</f>
        <v/>
      </c>
      <c r="D74" s="398" t="str">
        <f>③職員名簿【中間実績】!AY83</f>
        <v/>
      </c>
      <c r="E74" s="159" t="str">
        <f>IF(C74="○",①基本情報【名簿入力前に必須入力】!$E$15,"")</f>
        <v/>
      </c>
      <c r="F74" s="399" t="str">
        <f>③職員名簿【中間実績】!BP83</f>
        <v/>
      </c>
      <c r="G74" s="398" t="str">
        <f>③職員名簿【中間実績】!AZ83</f>
        <v/>
      </c>
      <c r="H74" s="159" t="str">
        <f>IF(F74="○",①基本情報【名簿入力前に必須入力】!$E$15,"")</f>
        <v/>
      </c>
      <c r="I74" s="399" t="str">
        <f>③職員名簿【中間実績】!BQ83</f>
        <v/>
      </c>
      <c r="J74" s="398" t="str">
        <f>③職員名簿【中間実績】!BA83</f>
        <v/>
      </c>
      <c r="K74" s="159" t="str">
        <f>IF(I74="○",①基本情報【名簿入力前に必須入力】!$E$15,"")</f>
        <v/>
      </c>
      <c r="L74" s="399" t="str">
        <f>③職員名簿【中間実績】!BR83</f>
        <v/>
      </c>
      <c r="M74" s="398" t="str">
        <f>③職員名簿【中間実績】!BB83</f>
        <v/>
      </c>
      <c r="N74" s="159" t="str">
        <f>IF(L74="○",①基本情報【名簿入力前に必須入力】!$E$15,"")</f>
        <v/>
      </c>
      <c r="O74" s="399" t="str">
        <f>③職員名簿【中間実績】!BS83</f>
        <v/>
      </c>
      <c r="P74" s="398" t="str">
        <f>③職員名簿【中間実績】!BC83</f>
        <v/>
      </c>
      <c r="Q74" s="159" t="str">
        <f>IF(O74="○",①基本情報【名簿入力前に必須入力】!$E$15,"")</f>
        <v/>
      </c>
      <c r="R74" s="399" t="str">
        <f>③職員名簿【中間実績】!BT83</f>
        <v/>
      </c>
      <c r="S74" s="398" t="str">
        <f>③職員名簿【中間実績】!BD83</f>
        <v/>
      </c>
      <c r="T74" s="159" t="str">
        <f>IF(R74="○",①基本情報【名簿入力前に必須入力】!$E$15,"")</f>
        <v/>
      </c>
      <c r="U74" s="399" t="str">
        <f>③職員名簿【中間実績】!BU83</f>
        <v/>
      </c>
      <c r="V74" s="398" t="str">
        <f>③職員名簿【中間実績】!BE83</f>
        <v/>
      </c>
      <c r="W74" s="159" t="str">
        <f>IF(U74="○",①基本情報【名簿入力前に必須入力】!$E$15,"")</f>
        <v/>
      </c>
      <c r="X74" s="399" t="str">
        <f>③職員名簿【中間実績】!BV83</f>
        <v/>
      </c>
      <c r="Y74" s="398" t="str">
        <f>③職員名簿【中間実績】!BF83</f>
        <v/>
      </c>
      <c r="Z74" s="159" t="str">
        <f>IF(X74="○",①基本情報【名簿入力前に必須入力】!$E$15,"")</f>
        <v/>
      </c>
      <c r="AA74" s="399" t="str">
        <f>③職員名簿【中間実績】!BW83</f>
        <v/>
      </c>
      <c r="AB74" s="398" t="str">
        <f>③職員名簿【中間実績】!BG83</f>
        <v/>
      </c>
      <c r="AC74" s="159" t="str">
        <f>IF(AA74="○",①基本情報【名簿入力前に必須入力】!$E$15,"")</f>
        <v/>
      </c>
      <c r="AD74" s="399" t="str">
        <f>③職員名簿【中間実績】!BX83</f>
        <v/>
      </c>
      <c r="AE74" s="398" t="str">
        <f>③職員名簿【中間実績】!BH83</f>
        <v/>
      </c>
      <c r="AF74" s="159" t="str">
        <f>IF(AD74="○",①基本情報【名簿入力前に必須入力】!$E$15,"")</f>
        <v/>
      </c>
      <c r="AG74" s="399" t="str">
        <f>③職員名簿【中間実績】!BY83</f>
        <v/>
      </c>
      <c r="AH74" s="398" t="str">
        <f>③職員名簿【中間実績】!BI83</f>
        <v/>
      </c>
      <c r="AI74" s="159" t="str">
        <f>IF(AG74="○",①基本情報【名簿入力前に必須入力】!$E$15,"")</f>
        <v/>
      </c>
      <c r="AJ74" s="399" t="str">
        <f>③職員名簿【中間実績】!BZ83</f>
        <v/>
      </c>
      <c r="AK74" s="398" t="str">
        <f>③職員名簿【中間実績】!BJ83</f>
        <v/>
      </c>
      <c r="AL74" s="159" t="str">
        <f>IF(AJ74="○",①基本情報【名簿入力前に必須入力】!$E$15,"")</f>
        <v/>
      </c>
    </row>
    <row r="75" spans="1:38" ht="30" customHeight="1">
      <c r="A75">
        <v>71</v>
      </c>
      <c r="B75" s="144" t="str">
        <f>③職員名簿【中間実績】!BN84</f>
        <v/>
      </c>
      <c r="C75" s="397" t="str">
        <f>③職員名簿【中間実績】!BO84</f>
        <v/>
      </c>
      <c r="D75" s="398" t="str">
        <f>③職員名簿【中間実績】!AY84</f>
        <v/>
      </c>
      <c r="E75" s="159" t="str">
        <f>IF(C75="○",①基本情報【名簿入力前に必須入力】!$E$15,"")</f>
        <v/>
      </c>
      <c r="F75" s="399" t="str">
        <f>③職員名簿【中間実績】!BP84</f>
        <v/>
      </c>
      <c r="G75" s="398" t="str">
        <f>③職員名簿【中間実績】!AZ84</f>
        <v/>
      </c>
      <c r="H75" s="159" t="str">
        <f>IF(F75="○",①基本情報【名簿入力前に必須入力】!$E$15,"")</f>
        <v/>
      </c>
      <c r="I75" s="399" t="str">
        <f>③職員名簿【中間実績】!BQ84</f>
        <v/>
      </c>
      <c r="J75" s="398" t="str">
        <f>③職員名簿【中間実績】!BA84</f>
        <v/>
      </c>
      <c r="K75" s="159" t="str">
        <f>IF(I75="○",①基本情報【名簿入力前に必須入力】!$E$15,"")</f>
        <v/>
      </c>
      <c r="L75" s="399" t="str">
        <f>③職員名簿【中間実績】!BR84</f>
        <v/>
      </c>
      <c r="M75" s="398" t="str">
        <f>③職員名簿【中間実績】!BB84</f>
        <v/>
      </c>
      <c r="N75" s="159" t="str">
        <f>IF(L75="○",①基本情報【名簿入力前に必須入力】!$E$15,"")</f>
        <v/>
      </c>
      <c r="O75" s="399" t="str">
        <f>③職員名簿【中間実績】!BS84</f>
        <v/>
      </c>
      <c r="P75" s="398" t="str">
        <f>③職員名簿【中間実績】!BC84</f>
        <v/>
      </c>
      <c r="Q75" s="159" t="str">
        <f>IF(O75="○",①基本情報【名簿入力前に必須入力】!$E$15,"")</f>
        <v/>
      </c>
      <c r="R75" s="399" t="str">
        <f>③職員名簿【中間実績】!BT84</f>
        <v/>
      </c>
      <c r="S75" s="398" t="str">
        <f>③職員名簿【中間実績】!BD84</f>
        <v/>
      </c>
      <c r="T75" s="159" t="str">
        <f>IF(R75="○",①基本情報【名簿入力前に必須入力】!$E$15,"")</f>
        <v/>
      </c>
      <c r="U75" s="399" t="str">
        <f>③職員名簿【中間実績】!BU84</f>
        <v/>
      </c>
      <c r="V75" s="398" t="str">
        <f>③職員名簿【中間実績】!BE84</f>
        <v/>
      </c>
      <c r="W75" s="159" t="str">
        <f>IF(U75="○",①基本情報【名簿入力前に必須入力】!$E$15,"")</f>
        <v/>
      </c>
      <c r="X75" s="399" t="str">
        <f>③職員名簿【中間実績】!BV84</f>
        <v/>
      </c>
      <c r="Y75" s="398" t="str">
        <f>③職員名簿【中間実績】!BF84</f>
        <v/>
      </c>
      <c r="Z75" s="159" t="str">
        <f>IF(X75="○",①基本情報【名簿入力前に必須入力】!$E$15,"")</f>
        <v/>
      </c>
      <c r="AA75" s="399" t="str">
        <f>③職員名簿【中間実績】!BW84</f>
        <v/>
      </c>
      <c r="AB75" s="398" t="str">
        <f>③職員名簿【中間実績】!BG84</f>
        <v/>
      </c>
      <c r="AC75" s="159" t="str">
        <f>IF(AA75="○",①基本情報【名簿入力前に必須入力】!$E$15,"")</f>
        <v/>
      </c>
      <c r="AD75" s="399" t="str">
        <f>③職員名簿【中間実績】!BX84</f>
        <v/>
      </c>
      <c r="AE75" s="398" t="str">
        <f>③職員名簿【中間実績】!BH84</f>
        <v/>
      </c>
      <c r="AF75" s="159" t="str">
        <f>IF(AD75="○",①基本情報【名簿入力前に必須入力】!$E$15,"")</f>
        <v/>
      </c>
      <c r="AG75" s="399" t="str">
        <f>③職員名簿【中間実績】!BY84</f>
        <v/>
      </c>
      <c r="AH75" s="398" t="str">
        <f>③職員名簿【中間実績】!BI84</f>
        <v/>
      </c>
      <c r="AI75" s="159" t="str">
        <f>IF(AG75="○",①基本情報【名簿入力前に必須入力】!$E$15,"")</f>
        <v/>
      </c>
      <c r="AJ75" s="399" t="str">
        <f>③職員名簿【中間実績】!BZ84</f>
        <v/>
      </c>
      <c r="AK75" s="398" t="str">
        <f>③職員名簿【中間実績】!BJ84</f>
        <v/>
      </c>
      <c r="AL75" s="159" t="str">
        <f>IF(AJ75="○",①基本情報【名簿入力前に必須入力】!$E$15,"")</f>
        <v/>
      </c>
    </row>
    <row r="76" spans="1:38" ht="30" customHeight="1">
      <c r="A76">
        <v>72</v>
      </c>
      <c r="B76" s="144" t="str">
        <f>③職員名簿【中間実績】!BN85</f>
        <v/>
      </c>
      <c r="C76" s="397" t="str">
        <f>③職員名簿【中間実績】!BO85</f>
        <v/>
      </c>
      <c r="D76" s="398" t="str">
        <f>③職員名簿【中間実績】!AY85</f>
        <v/>
      </c>
      <c r="E76" s="159" t="str">
        <f>IF(C76="○",①基本情報【名簿入力前に必須入力】!$E$15,"")</f>
        <v/>
      </c>
      <c r="F76" s="399" t="str">
        <f>③職員名簿【中間実績】!BP85</f>
        <v/>
      </c>
      <c r="G76" s="398" t="str">
        <f>③職員名簿【中間実績】!AZ85</f>
        <v/>
      </c>
      <c r="H76" s="159" t="str">
        <f>IF(F76="○",①基本情報【名簿入力前に必須入力】!$E$15,"")</f>
        <v/>
      </c>
      <c r="I76" s="399" t="str">
        <f>③職員名簿【中間実績】!BQ85</f>
        <v/>
      </c>
      <c r="J76" s="398" t="str">
        <f>③職員名簿【中間実績】!BA85</f>
        <v/>
      </c>
      <c r="K76" s="159" t="str">
        <f>IF(I76="○",①基本情報【名簿入力前に必須入力】!$E$15,"")</f>
        <v/>
      </c>
      <c r="L76" s="399" t="str">
        <f>③職員名簿【中間実績】!BR85</f>
        <v/>
      </c>
      <c r="M76" s="398" t="str">
        <f>③職員名簿【中間実績】!BB85</f>
        <v/>
      </c>
      <c r="N76" s="159" t="str">
        <f>IF(L76="○",①基本情報【名簿入力前に必須入力】!$E$15,"")</f>
        <v/>
      </c>
      <c r="O76" s="399" t="str">
        <f>③職員名簿【中間実績】!BS85</f>
        <v/>
      </c>
      <c r="P76" s="398" t="str">
        <f>③職員名簿【中間実績】!BC85</f>
        <v/>
      </c>
      <c r="Q76" s="159" t="str">
        <f>IF(O76="○",①基本情報【名簿入力前に必須入力】!$E$15,"")</f>
        <v/>
      </c>
      <c r="R76" s="399" t="str">
        <f>③職員名簿【中間実績】!BT85</f>
        <v/>
      </c>
      <c r="S76" s="398" t="str">
        <f>③職員名簿【中間実績】!BD85</f>
        <v/>
      </c>
      <c r="T76" s="159" t="str">
        <f>IF(R76="○",①基本情報【名簿入力前に必須入力】!$E$15,"")</f>
        <v/>
      </c>
      <c r="U76" s="399" t="str">
        <f>③職員名簿【中間実績】!BU85</f>
        <v/>
      </c>
      <c r="V76" s="398" t="str">
        <f>③職員名簿【中間実績】!BE85</f>
        <v/>
      </c>
      <c r="W76" s="159" t="str">
        <f>IF(U76="○",①基本情報【名簿入力前に必須入力】!$E$15,"")</f>
        <v/>
      </c>
      <c r="X76" s="399" t="str">
        <f>③職員名簿【中間実績】!BV85</f>
        <v/>
      </c>
      <c r="Y76" s="398" t="str">
        <f>③職員名簿【中間実績】!BF85</f>
        <v/>
      </c>
      <c r="Z76" s="159" t="str">
        <f>IF(X76="○",①基本情報【名簿入力前に必須入力】!$E$15,"")</f>
        <v/>
      </c>
      <c r="AA76" s="399" t="str">
        <f>③職員名簿【中間実績】!BW85</f>
        <v/>
      </c>
      <c r="AB76" s="398" t="str">
        <f>③職員名簿【中間実績】!BG85</f>
        <v/>
      </c>
      <c r="AC76" s="159" t="str">
        <f>IF(AA76="○",①基本情報【名簿入力前に必須入力】!$E$15,"")</f>
        <v/>
      </c>
      <c r="AD76" s="399" t="str">
        <f>③職員名簿【中間実績】!BX85</f>
        <v/>
      </c>
      <c r="AE76" s="398" t="str">
        <f>③職員名簿【中間実績】!BH85</f>
        <v/>
      </c>
      <c r="AF76" s="159" t="str">
        <f>IF(AD76="○",①基本情報【名簿入力前に必須入力】!$E$15,"")</f>
        <v/>
      </c>
      <c r="AG76" s="399" t="str">
        <f>③職員名簿【中間実績】!BY85</f>
        <v/>
      </c>
      <c r="AH76" s="398" t="str">
        <f>③職員名簿【中間実績】!BI85</f>
        <v/>
      </c>
      <c r="AI76" s="159" t="str">
        <f>IF(AG76="○",①基本情報【名簿入力前に必須入力】!$E$15,"")</f>
        <v/>
      </c>
      <c r="AJ76" s="399" t="str">
        <f>③職員名簿【中間実績】!BZ85</f>
        <v/>
      </c>
      <c r="AK76" s="398" t="str">
        <f>③職員名簿【中間実績】!BJ85</f>
        <v/>
      </c>
      <c r="AL76" s="159" t="str">
        <f>IF(AJ76="○",①基本情報【名簿入力前に必須入力】!$E$15,"")</f>
        <v/>
      </c>
    </row>
    <row r="77" spans="1:38" ht="30" customHeight="1">
      <c r="A77">
        <v>73</v>
      </c>
      <c r="B77" s="144" t="str">
        <f>③職員名簿【中間実績】!BN86</f>
        <v/>
      </c>
      <c r="C77" s="397" t="str">
        <f>③職員名簿【中間実績】!BO86</f>
        <v/>
      </c>
      <c r="D77" s="398" t="str">
        <f>③職員名簿【中間実績】!AY86</f>
        <v/>
      </c>
      <c r="E77" s="159" t="str">
        <f>IF(C77="○",①基本情報【名簿入力前に必須入力】!$E$15,"")</f>
        <v/>
      </c>
      <c r="F77" s="399" t="str">
        <f>③職員名簿【中間実績】!BP86</f>
        <v/>
      </c>
      <c r="G77" s="398" t="str">
        <f>③職員名簿【中間実績】!AZ86</f>
        <v/>
      </c>
      <c r="H77" s="159" t="str">
        <f>IF(F77="○",①基本情報【名簿入力前に必須入力】!$E$15,"")</f>
        <v/>
      </c>
      <c r="I77" s="399" t="str">
        <f>③職員名簿【中間実績】!BQ86</f>
        <v/>
      </c>
      <c r="J77" s="398" t="str">
        <f>③職員名簿【中間実績】!BA86</f>
        <v/>
      </c>
      <c r="K77" s="159" t="str">
        <f>IF(I77="○",①基本情報【名簿入力前に必須入力】!$E$15,"")</f>
        <v/>
      </c>
      <c r="L77" s="399" t="str">
        <f>③職員名簿【中間実績】!BR86</f>
        <v/>
      </c>
      <c r="M77" s="398" t="str">
        <f>③職員名簿【中間実績】!BB86</f>
        <v/>
      </c>
      <c r="N77" s="159" t="str">
        <f>IF(L77="○",①基本情報【名簿入力前に必須入力】!$E$15,"")</f>
        <v/>
      </c>
      <c r="O77" s="399" t="str">
        <f>③職員名簿【中間実績】!BS86</f>
        <v/>
      </c>
      <c r="P77" s="398" t="str">
        <f>③職員名簿【中間実績】!BC86</f>
        <v/>
      </c>
      <c r="Q77" s="159" t="str">
        <f>IF(O77="○",①基本情報【名簿入力前に必須入力】!$E$15,"")</f>
        <v/>
      </c>
      <c r="R77" s="399" t="str">
        <f>③職員名簿【中間実績】!BT86</f>
        <v/>
      </c>
      <c r="S77" s="398" t="str">
        <f>③職員名簿【中間実績】!BD86</f>
        <v/>
      </c>
      <c r="T77" s="159" t="str">
        <f>IF(R77="○",①基本情報【名簿入力前に必須入力】!$E$15,"")</f>
        <v/>
      </c>
      <c r="U77" s="399" t="str">
        <f>③職員名簿【中間実績】!BU86</f>
        <v/>
      </c>
      <c r="V77" s="398" t="str">
        <f>③職員名簿【中間実績】!BE86</f>
        <v/>
      </c>
      <c r="W77" s="159" t="str">
        <f>IF(U77="○",①基本情報【名簿入力前に必須入力】!$E$15,"")</f>
        <v/>
      </c>
      <c r="X77" s="399" t="str">
        <f>③職員名簿【中間実績】!BV86</f>
        <v/>
      </c>
      <c r="Y77" s="398" t="str">
        <f>③職員名簿【中間実績】!BF86</f>
        <v/>
      </c>
      <c r="Z77" s="159" t="str">
        <f>IF(X77="○",①基本情報【名簿入力前に必須入力】!$E$15,"")</f>
        <v/>
      </c>
      <c r="AA77" s="399" t="str">
        <f>③職員名簿【中間実績】!BW86</f>
        <v/>
      </c>
      <c r="AB77" s="398" t="str">
        <f>③職員名簿【中間実績】!BG86</f>
        <v/>
      </c>
      <c r="AC77" s="159" t="str">
        <f>IF(AA77="○",①基本情報【名簿入力前に必須入力】!$E$15,"")</f>
        <v/>
      </c>
      <c r="AD77" s="399" t="str">
        <f>③職員名簿【中間実績】!BX86</f>
        <v/>
      </c>
      <c r="AE77" s="398" t="str">
        <f>③職員名簿【中間実績】!BH86</f>
        <v/>
      </c>
      <c r="AF77" s="159" t="str">
        <f>IF(AD77="○",①基本情報【名簿入力前に必須入力】!$E$15,"")</f>
        <v/>
      </c>
      <c r="AG77" s="399" t="str">
        <f>③職員名簿【中間実績】!BY86</f>
        <v/>
      </c>
      <c r="AH77" s="398" t="str">
        <f>③職員名簿【中間実績】!BI86</f>
        <v/>
      </c>
      <c r="AI77" s="159" t="str">
        <f>IF(AG77="○",①基本情報【名簿入力前に必須入力】!$E$15,"")</f>
        <v/>
      </c>
      <c r="AJ77" s="399" t="str">
        <f>③職員名簿【中間実績】!BZ86</f>
        <v/>
      </c>
      <c r="AK77" s="398" t="str">
        <f>③職員名簿【中間実績】!BJ86</f>
        <v/>
      </c>
      <c r="AL77" s="159" t="str">
        <f>IF(AJ77="○",①基本情報【名簿入力前に必須入力】!$E$15,"")</f>
        <v/>
      </c>
    </row>
    <row r="78" spans="1:38" ht="30" customHeight="1">
      <c r="A78">
        <v>74</v>
      </c>
      <c r="B78" s="144" t="str">
        <f>③職員名簿【中間実績】!BN87</f>
        <v/>
      </c>
      <c r="C78" s="397" t="str">
        <f>③職員名簿【中間実績】!BO87</f>
        <v/>
      </c>
      <c r="D78" s="398" t="str">
        <f>③職員名簿【中間実績】!AY87</f>
        <v/>
      </c>
      <c r="E78" s="159" t="str">
        <f>IF(C78="○",①基本情報【名簿入力前に必須入力】!$E$15,"")</f>
        <v/>
      </c>
      <c r="F78" s="399" t="str">
        <f>③職員名簿【中間実績】!BP87</f>
        <v/>
      </c>
      <c r="G78" s="398" t="str">
        <f>③職員名簿【中間実績】!AZ87</f>
        <v/>
      </c>
      <c r="H78" s="159" t="str">
        <f>IF(F78="○",①基本情報【名簿入力前に必須入力】!$E$15,"")</f>
        <v/>
      </c>
      <c r="I78" s="399" t="str">
        <f>③職員名簿【中間実績】!BQ87</f>
        <v/>
      </c>
      <c r="J78" s="398" t="str">
        <f>③職員名簿【中間実績】!BA87</f>
        <v/>
      </c>
      <c r="K78" s="159" t="str">
        <f>IF(I78="○",①基本情報【名簿入力前に必須入力】!$E$15,"")</f>
        <v/>
      </c>
      <c r="L78" s="399" t="str">
        <f>③職員名簿【中間実績】!BR87</f>
        <v/>
      </c>
      <c r="M78" s="398" t="str">
        <f>③職員名簿【中間実績】!BB87</f>
        <v/>
      </c>
      <c r="N78" s="159" t="str">
        <f>IF(L78="○",①基本情報【名簿入力前に必須入力】!$E$15,"")</f>
        <v/>
      </c>
      <c r="O78" s="399" t="str">
        <f>③職員名簿【中間実績】!BS87</f>
        <v/>
      </c>
      <c r="P78" s="398" t="str">
        <f>③職員名簿【中間実績】!BC87</f>
        <v/>
      </c>
      <c r="Q78" s="159" t="str">
        <f>IF(O78="○",①基本情報【名簿入力前に必須入力】!$E$15,"")</f>
        <v/>
      </c>
      <c r="R78" s="399" t="str">
        <f>③職員名簿【中間実績】!BT87</f>
        <v/>
      </c>
      <c r="S78" s="398" t="str">
        <f>③職員名簿【中間実績】!BD87</f>
        <v/>
      </c>
      <c r="T78" s="159" t="str">
        <f>IF(R78="○",①基本情報【名簿入力前に必須入力】!$E$15,"")</f>
        <v/>
      </c>
      <c r="U78" s="399" t="str">
        <f>③職員名簿【中間実績】!BU87</f>
        <v/>
      </c>
      <c r="V78" s="398" t="str">
        <f>③職員名簿【中間実績】!BE87</f>
        <v/>
      </c>
      <c r="W78" s="159" t="str">
        <f>IF(U78="○",①基本情報【名簿入力前に必須入力】!$E$15,"")</f>
        <v/>
      </c>
      <c r="X78" s="399" t="str">
        <f>③職員名簿【中間実績】!BV87</f>
        <v/>
      </c>
      <c r="Y78" s="398" t="str">
        <f>③職員名簿【中間実績】!BF87</f>
        <v/>
      </c>
      <c r="Z78" s="159" t="str">
        <f>IF(X78="○",①基本情報【名簿入力前に必須入力】!$E$15,"")</f>
        <v/>
      </c>
      <c r="AA78" s="399" t="str">
        <f>③職員名簿【中間実績】!BW87</f>
        <v/>
      </c>
      <c r="AB78" s="398" t="str">
        <f>③職員名簿【中間実績】!BG87</f>
        <v/>
      </c>
      <c r="AC78" s="159" t="str">
        <f>IF(AA78="○",①基本情報【名簿入力前に必須入力】!$E$15,"")</f>
        <v/>
      </c>
      <c r="AD78" s="399" t="str">
        <f>③職員名簿【中間実績】!BX87</f>
        <v/>
      </c>
      <c r="AE78" s="398" t="str">
        <f>③職員名簿【中間実績】!BH87</f>
        <v/>
      </c>
      <c r="AF78" s="159" t="str">
        <f>IF(AD78="○",①基本情報【名簿入力前に必須入力】!$E$15,"")</f>
        <v/>
      </c>
      <c r="AG78" s="399" t="str">
        <f>③職員名簿【中間実績】!BY87</f>
        <v/>
      </c>
      <c r="AH78" s="398" t="str">
        <f>③職員名簿【中間実績】!BI87</f>
        <v/>
      </c>
      <c r="AI78" s="159" t="str">
        <f>IF(AG78="○",①基本情報【名簿入力前に必須入力】!$E$15,"")</f>
        <v/>
      </c>
      <c r="AJ78" s="399" t="str">
        <f>③職員名簿【中間実績】!BZ87</f>
        <v/>
      </c>
      <c r="AK78" s="398" t="str">
        <f>③職員名簿【中間実績】!BJ87</f>
        <v/>
      </c>
      <c r="AL78" s="159" t="str">
        <f>IF(AJ78="○",①基本情報【名簿入力前に必須入力】!$E$15,"")</f>
        <v/>
      </c>
    </row>
    <row r="79" spans="1:38" ht="30" customHeight="1">
      <c r="A79">
        <v>75</v>
      </c>
      <c r="B79" s="144" t="str">
        <f>③職員名簿【中間実績】!BN88</f>
        <v/>
      </c>
      <c r="C79" s="397" t="str">
        <f>③職員名簿【中間実績】!BO88</f>
        <v/>
      </c>
      <c r="D79" s="398" t="str">
        <f>③職員名簿【中間実績】!AY88</f>
        <v/>
      </c>
      <c r="E79" s="159" t="str">
        <f>IF(C79="○",①基本情報【名簿入力前に必須入力】!$E$15,"")</f>
        <v/>
      </c>
      <c r="F79" s="399" t="str">
        <f>③職員名簿【中間実績】!BP88</f>
        <v/>
      </c>
      <c r="G79" s="398" t="str">
        <f>③職員名簿【中間実績】!AZ88</f>
        <v/>
      </c>
      <c r="H79" s="159" t="str">
        <f>IF(F79="○",①基本情報【名簿入力前に必須入力】!$E$15,"")</f>
        <v/>
      </c>
      <c r="I79" s="399" t="str">
        <f>③職員名簿【中間実績】!BQ88</f>
        <v/>
      </c>
      <c r="J79" s="398" t="str">
        <f>③職員名簿【中間実績】!BA88</f>
        <v/>
      </c>
      <c r="K79" s="159" t="str">
        <f>IF(I79="○",①基本情報【名簿入力前に必須入力】!$E$15,"")</f>
        <v/>
      </c>
      <c r="L79" s="399" t="str">
        <f>③職員名簿【中間実績】!BR88</f>
        <v/>
      </c>
      <c r="M79" s="398" t="str">
        <f>③職員名簿【中間実績】!BB88</f>
        <v/>
      </c>
      <c r="N79" s="159" t="str">
        <f>IF(L79="○",①基本情報【名簿入力前に必須入力】!$E$15,"")</f>
        <v/>
      </c>
      <c r="O79" s="399" t="str">
        <f>③職員名簿【中間実績】!BS88</f>
        <v/>
      </c>
      <c r="P79" s="398" t="str">
        <f>③職員名簿【中間実績】!BC88</f>
        <v/>
      </c>
      <c r="Q79" s="159" t="str">
        <f>IF(O79="○",①基本情報【名簿入力前に必須入力】!$E$15,"")</f>
        <v/>
      </c>
      <c r="R79" s="399" t="str">
        <f>③職員名簿【中間実績】!BT88</f>
        <v/>
      </c>
      <c r="S79" s="398" t="str">
        <f>③職員名簿【中間実績】!BD88</f>
        <v/>
      </c>
      <c r="T79" s="159" t="str">
        <f>IF(R79="○",①基本情報【名簿入力前に必須入力】!$E$15,"")</f>
        <v/>
      </c>
      <c r="U79" s="399" t="str">
        <f>③職員名簿【中間実績】!BU88</f>
        <v/>
      </c>
      <c r="V79" s="398" t="str">
        <f>③職員名簿【中間実績】!BE88</f>
        <v/>
      </c>
      <c r="W79" s="159" t="str">
        <f>IF(U79="○",①基本情報【名簿入力前に必須入力】!$E$15,"")</f>
        <v/>
      </c>
      <c r="X79" s="399" t="str">
        <f>③職員名簿【中間実績】!BV88</f>
        <v/>
      </c>
      <c r="Y79" s="398" t="str">
        <f>③職員名簿【中間実績】!BF88</f>
        <v/>
      </c>
      <c r="Z79" s="159" t="str">
        <f>IF(X79="○",①基本情報【名簿入力前に必須入力】!$E$15,"")</f>
        <v/>
      </c>
      <c r="AA79" s="399" t="str">
        <f>③職員名簿【中間実績】!BW88</f>
        <v/>
      </c>
      <c r="AB79" s="398" t="str">
        <f>③職員名簿【中間実績】!BG88</f>
        <v/>
      </c>
      <c r="AC79" s="159" t="str">
        <f>IF(AA79="○",①基本情報【名簿入力前に必須入力】!$E$15,"")</f>
        <v/>
      </c>
      <c r="AD79" s="399" t="str">
        <f>③職員名簿【中間実績】!BX88</f>
        <v/>
      </c>
      <c r="AE79" s="398" t="str">
        <f>③職員名簿【中間実績】!BH88</f>
        <v/>
      </c>
      <c r="AF79" s="159" t="str">
        <f>IF(AD79="○",①基本情報【名簿入力前に必須入力】!$E$15,"")</f>
        <v/>
      </c>
      <c r="AG79" s="399" t="str">
        <f>③職員名簿【中間実績】!BY88</f>
        <v/>
      </c>
      <c r="AH79" s="398" t="str">
        <f>③職員名簿【中間実績】!BI88</f>
        <v/>
      </c>
      <c r="AI79" s="159" t="str">
        <f>IF(AG79="○",①基本情報【名簿入力前に必須入力】!$E$15,"")</f>
        <v/>
      </c>
      <c r="AJ79" s="399" t="str">
        <f>③職員名簿【中間実績】!BZ88</f>
        <v/>
      </c>
      <c r="AK79" s="398" t="str">
        <f>③職員名簿【中間実績】!BJ88</f>
        <v/>
      </c>
      <c r="AL79" s="159" t="str">
        <f>IF(AJ79="○",①基本情報【名簿入力前に必須入力】!$E$15,"")</f>
        <v/>
      </c>
    </row>
    <row r="80" spans="1:38" ht="30" customHeight="1">
      <c r="A80">
        <v>76</v>
      </c>
      <c r="B80" s="144" t="str">
        <f>③職員名簿【中間実績】!BN89</f>
        <v/>
      </c>
      <c r="C80" s="397" t="str">
        <f>③職員名簿【中間実績】!BO89</f>
        <v/>
      </c>
      <c r="D80" s="398" t="str">
        <f>③職員名簿【中間実績】!AY89</f>
        <v/>
      </c>
      <c r="E80" s="159" t="str">
        <f>IF(C80="○",①基本情報【名簿入力前に必須入力】!$E$15,"")</f>
        <v/>
      </c>
      <c r="F80" s="399" t="str">
        <f>③職員名簿【中間実績】!BP89</f>
        <v/>
      </c>
      <c r="G80" s="398" t="str">
        <f>③職員名簿【中間実績】!AZ89</f>
        <v/>
      </c>
      <c r="H80" s="159" t="str">
        <f>IF(F80="○",①基本情報【名簿入力前に必須入力】!$E$15,"")</f>
        <v/>
      </c>
      <c r="I80" s="399" t="str">
        <f>③職員名簿【中間実績】!BQ89</f>
        <v/>
      </c>
      <c r="J80" s="398" t="str">
        <f>③職員名簿【中間実績】!BA89</f>
        <v/>
      </c>
      <c r="K80" s="159" t="str">
        <f>IF(I80="○",①基本情報【名簿入力前に必須入力】!$E$15,"")</f>
        <v/>
      </c>
      <c r="L80" s="399" t="str">
        <f>③職員名簿【中間実績】!BR89</f>
        <v/>
      </c>
      <c r="M80" s="398" t="str">
        <f>③職員名簿【中間実績】!BB89</f>
        <v/>
      </c>
      <c r="N80" s="159" t="str">
        <f>IF(L80="○",①基本情報【名簿入力前に必須入力】!$E$15,"")</f>
        <v/>
      </c>
      <c r="O80" s="399" t="str">
        <f>③職員名簿【中間実績】!BS89</f>
        <v/>
      </c>
      <c r="P80" s="398" t="str">
        <f>③職員名簿【中間実績】!BC89</f>
        <v/>
      </c>
      <c r="Q80" s="159" t="str">
        <f>IF(O80="○",①基本情報【名簿入力前に必須入力】!$E$15,"")</f>
        <v/>
      </c>
      <c r="R80" s="399" t="str">
        <f>③職員名簿【中間実績】!BT89</f>
        <v/>
      </c>
      <c r="S80" s="398" t="str">
        <f>③職員名簿【中間実績】!BD89</f>
        <v/>
      </c>
      <c r="T80" s="159" t="str">
        <f>IF(R80="○",①基本情報【名簿入力前に必須入力】!$E$15,"")</f>
        <v/>
      </c>
      <c r="U80" s="399" t="str">
        <f>③職員名簿【中間実績】!BU89</f>
        <v/>
      </c>
      <c r="V80" s="398" t="str">
        <f>③職員名簿【中間実績】!BE89</f>
        <v/>
      </c>
      <c r="W80" s="159" t="str">
        <f>IF(U80="○",①基本情報【名簿入力前に必須入力】!$E$15,"")</f>
        <v/>
      </c>
      <c r="X80" s="399" t="str">
        <f>③職員名簿【中間実績】!BV89</f>
        <v/>
      </c>
      <c r="Y80" s="398" t="str">
        <f>③職員名簿【中間実績】!BF89</f>
        <v/>
      </c>
      <c r="Z80" s="159" t="str">
        <f>IF(X80="○",①基本情報【名簿入力前に必須入力】!$E$15,"")</f>
        <v/>
      </c>
      <c r="AA80" s="399" t="str">
        <f>③職員名簿【中間実績】!BW89</f>
        <v/>
      </c>
      <c r="AB80" s="398" t="str">
        <f>③職員名簿【中間実績】!BG89</f>
        <v/>
      </c>
      <c r="AC80" s="159" t="str">
        <f>IF(AA80="○",①基本情報【名簿入力前に必須入力】!$E$15,"")</f>
        <v/>
      </c>
      <c r="AD80" s="399" t="str">
        <f>③職員名簿【中間実績】!BX89</f>
        <v/>
      </c>
      <c r="AE80" s="398" t="str">
        <f>③職員名簿【中間実績】!BH89</f>
        <v/>
      </c>
      <c r="AF80" s="159" t="str">
        <f>IF(AD80="○",①基本情報【名簿入力前に必須入力】!$E$15,"")</f>
        <v/>
      </c>
      <c r="AG80" s="399" t="str">
        <f>③職員名簿【中間実績】!BY89</f>
        <v/>
      </c>
      <c r="AH80" s="398" t="str">
        <f>③職員名簿【中間実績】!BI89</f>
        <v/>
      </c>
      <c r="AI80" s="159" t="str">
        <f>IF(AG80="○",①基本情報【名簿入力前に必須入力】!$E$15,"")</f>
        <v/>
      </c>
      <c r="AJ80" s="399" t="str">
        <f>③職員名簿【中間実績】!BZ89</f>
        <v/>
      </c>
      <c r="AK80" s="398" t="str">
        <f>③職員名簿【中間実績】!BJ89</f>
        <v/>
      </c>
      <c r="AL80" s="159" t="str">
        <f>IF(AJ80="○",①基本情報【名簿入力前に必須入力】!$E$15,"")</f>
        <v/>
      </c>
    </row>
    <row r="81" spans="1:38" ht="30" customHeight="1">
      <c r="A81">
        <v>77</v>
      </c>
      <c r="B81" s="144" t="str">
        <f>③職員名簿【中間実績】!BN90</f>
        <v/>
      </c>
      <c r="C81" s="397" t="str">
        <f>③職員名簿【中間実績】!BO90</f>
        <v/>
      </c>
      <c r="D81" s="398" t="str">
        <f>③職員名簿【中間実績】!AY90</f>
        <v/>
      </c>
      <c r="E81" s="159" t="str">
        <f>IF(C81="○",①基本情報【名簿入力前に必須入力】!$E$15,"")</f>
        <v/>
      </c>
      <c r="F81" s="399" t="str">
        <f>③職員名簿【中間実績】!BP90</f>
        <v/>
      </c>
      <c r="G81" s="398" t="str">
        <f>③職員名簿【中間実績】!AZ90</f>
        <v/>
      </c>
      <c r="H81" s="159" t="str">
        <f>IF(F81="○",①基本情報【名簿入力前に必須入力】!$E$15,"")</f>
        <v/>
      </c>
      <c r="I81" s="399" t="str">
        <f>③職員名簿【中間実績】!BQ90</f>
        <v/>
      </c>
      <c r="J81" s="398" t="str">
        <f>③職員名簿【中間実績】!BA90</f>
        <v/>
      </c>
      <c r="K81" s="159" t="str">
        <f>IF(I81="○",①基本情報【名簿入力前に必須入力】!$E$15,"")</f>
        <v/>
      </c>
      <c r="L81" s="399" t="str">
        <f>③職員名簿【中間実績】!BR90</f>
        <v/>
      </c>
      <c r="M81" s="398" t="str">
        <f>③職員名簿【中間実績】!BB90</f>
        <v/>
      </c>
      <c r="N81" s="159" t="str">
        <f>IF(L81="○",①基本情報【名簿入力前に必須入力】!$E$15,"")</f>
        <v/>
      </c>
      <c r="O81" s="399" t="str">
        <f>③職員名簿【中間実績】!BS90</f>
        <v/>
      </c>
      <c r="P81" s="398" t="str">
        <f>③職員名簿【中間実績】!BC90</f>
        <v/>
      </c>
      <c r="Q81" s="159" t="str">
        <f>IF(O81="○",①基本情報【名簿入力前に必須入力】!$E$15,"")</f>
        <v/>
      </c>
      <c r="R81" s="399" t="str">
        <f>③職員名簿【中間実績】!BT90</f>
        <v/>
      </c>
      <c r="S81" s="398" t="str">
        <f>③職員名簿【中間実績】!BD90</f>
        <v/>
      </c>
      <c r="T81" s="159" t="str">
        <f>IF(R81="○",①基本情報【名簿入力前に必須入力】!$E$15,"")</f>
        <v/>
      </c>
      <c r="U81" s="399" t="str">
        <f>③職員名簿【中間実績】!BU90</f>
        <v/>
      </c>
      <c r="V81" s="398" t="str">
        <f>③職員名簿【中間実績】!BE90</f>
        <v/>
      </c>
      <c r="W81" s="159" t="str">
        <f>IF(U81="○",①基本情報【名簿入力前に必須入力】!$E$15,"")</f>
        <v/>
      </c>
      <c r="X81" s="399" t="str">
        <f>③職員名簿【中間実績】!BV90</f>
        <v/>
      </c>
      <c r="Y81" s="398" t="str">
        <f>③職員名簿【中間実績】!BF90</f>
        <v/>
      </c>
      <c r="Z81" s="159" t="str">
        <f>IF(X81="○",①基本情報【名簿入力前に必須入力】!$E$15,"")</f>
        <v/>
      </c>
      <c r="AA81" s="399" t="str">
        <f>③職員名簿【中間実績】!BW90</f>
        <v/>
      </c>
      <c r="AB81" s="398" t="str">
        <f>③職員名簿【中間実績】!BG90</f>
        <v/>
      </c>
      <c r="AC81" s="159" t="str">
        <f>IF(AA81="○",①基本情報【名簿入力前に必須入力】!$E$15,"")</f>
        <v/>
      </c>
      <c r="AD81" s="399" t="str">
        <f>③職員名簿【中間実績】!BX90</f>
        <v/>
      </c>
      <c r="AE81" s="398" t="str">
        <f>③職員名簿【中間実績】!BH90</f>
        <v/>
      </c>
      <c r="AF81" s="159" t="str">
        <f>IF(AD81="○",①基本情報【名簿入力前に必須入力】!$E$15,"")</f>
        <v/>
      </c>
      <c r="AG81" s="399" t="str">
        <f>③職員名簿【中間実績】!BY90</f>
        <v/>
      </c>
      <c r="AH81" s="398" t="str">
        <f>③職員名簿【中間実績】!BI90</f>
        <v/>
      </c>
      <c r="AI81" s="159" t="str">
        <f>IF(AG81="○",①基本情報【名簿入力前に必須入力】!$E$15,"")</f>
        <v/>
      </c>
      <c r="AJ81" s="399" t="str">
        <f>③職員名簿【中間実績】!BZ90</f>
        <v/>
      </c>
      <c r="AK81" s="398" t="str">
        <f>③職員名簿【中間実績】!BJ90</f>
        <v/>
      </c>
      <c r="AL81" s="159" t="str">
        <f>IF(AJ81="○",①基本情報【名簿入力前に必須入力】!$E$15,"")</f>
        <v/>
      </c>
    </row>
    <row r="82" spans="1:38" ht="30" customHeight="1">
      <c r="A82">
        <v>78</v>
      </c>
      <c r="B82" s="144" t="str">
        <f>③職員名簿【中間実績】!BN91</f>
        <v/>
      </c>
      <c r="C82" s="397" t="str">
        <f>③職員名簿【中間実績】!BO91</f>
        <v/>
      </c>
      <c r="D82" s="398" t="str">
        <f>③職員名簿【中間実績】!AY91</f>
        <v/>
      </c>
      <c r="E82" s="159" t="str">
        <f>IF(C82="○",①基本情報【名簿入力前に必須入力】!$E$15,"")</f>
        <v/>
      </c>
      <c r="F82" s="399" t="str">
        <f>③職員名簿【中間実績】!BP91</f>
        <v/>
      </c>
      <c r="G82" s="398" t="str">
        <f>③職員名簿【中間実績】!AZ91</f>
        <v/>
      </c>
      <c r="H82" s="159" t="str">
        <f>IF(F82="○",①基本情報【名簿入力前に必須入力】!$E$15,"")</f>
        <v/>
      </c>
      <c r="I82" s="399" t="str">
        <f>③職員名簿【中間実績】!BQ91</f>
        <v/>
      </c>
      <c r="J82" s="398" t="str">
        <f>③職員名簿【中間実績】!BA91</f>
        <v/>
      </c>
      <c r="K82" s="159" t="str">
        <f>IF(I82="○",①基本情報【名簿入力前に必須入力】!$E$15,"")</f>
        <v/>
      </c>
      <c r="L82" s="399" t="str">
        <f>③職員名簿【中間実績】!BR91</f>
        <v/>
      </c>
      <c r="M82" s="398" t="str">
        <f>③職員名簿【中間実績】!BB91</f>
        <v/>
      </c>
      <c r="N82" s="159" t="str">
        <f>IF(L82="○",①基本情報【名簿入力前に必須入力】!$E$15,"")</f>
        <v/>
      </c>
      <c r="O82" s="399" t="str">
        <f>③職員名簿【中間実績】!BS91</f>
        <v/>
      </c>
      <c r="P82" s="398" t="str">
        <f>③職員名簿【中間実績】!BC91</f>
        <v/>
      </c>
      <c r="Q82" s="159" t="str">
        <f>IF(O82="○",①基本情報【名簿入力前に必須入力】!$E$15,"")</f>
        <v/>
      </c>
      <c r="R82" s="399" t="str">
        <f>③職員名簿【中間実績】!BT91</f>
        <v/>
      </c>
      <c r="S82" s="398" t="str">
        <f>③職員名簿【中間実績】!BD91</f>
        <v/>
      </c>
      <c r="T82" s="159" t="str">
        <f>IF(R82="○",①基本情報【名簿入力前に必須入力】!$E$15,"")</f>
        <v/>
      </c>
      <c r="U82" s="399" t="str">
        <f>③職員名簿【中間実績】!BU91</f>
        <v/>
      </c>
      <c r="V82" s="398" t="str">
        <f>③職員名簿【中間実績】!BE91</f>
        <v/>
      </c>
      <c r="W82" s="159" t="str">
        <f>IF(U82="○",①基本情報【名簿入力前に必須入力】!$E$15,"")</f>
        <v/>
      </c>
      <c r="X82" s="399" t="str">
        <f>③職員名簿【中間実績】!BV91</f>
        <v/>
      </c>
      <c r="Y82" s="398" t="str">
        <f>③職員名簿【中間実績】!BF91</f>
        <v/>
      </c>
      <c r="Z82" s="159" t="str">
        <f>IF(X82="○",①基本情報【名簿入力前に必須入力】!$E$15,"")</f>
        <v/>
      </c>
      <c r="AA82" s="399" t="str">
        <f>③職員名簿【中間実績】!BW91</f>
        <v/>
      </c>
      <c r="AB82" s="398" t="str">
        <f>③職員名簿【中間実績】!BG91</f>
        <v/>
      </c>
      <c r="AC82" s="159" t="str">
        <f>IF(AA82="○",①基本情報【名簿入力前に必須入力】!$E$15,"")</f>
        <v/>
      </c>
      <c r="AD82" s="399" t="str">
        <f>③職員名簿【中間実績】!BX91</f>
        <v/>
      </c>
      <c r="AE82" s="398" t="str">
        <f>③職員名簿【中間実績】!BH91</f>
        <v/>
      </c>
      <c r="AF82" s="159" t="str">
        <f>IF(AD82="○",①基本情報【名簿入力前に必須入力】!$E$15,"")</f>
        <v/>
      </c>
      <c r="AG82" s="399" t="str">
        <f>③職員名簿【中間実績】!BY91</f>
        <v/>
      </c>
      <c r="AH82" s="398" t="str">
        <f>③職員名簿【中間実績】!BI91</f>
        <v/>
      </c>
      <c r="AI82" s="159" t="str">
        <f>IF(AG82="○",①基本情報【名簿入力前に必須入力】!$E$15,"")</f>
        <v/>
      </c>
      <c r="AJ82" s="399" t="str">
        <f>③職員名簿【中間実績】!BZ91</f>
        <v/>
      </c>
      <c r="AK82" s="398" t="str">
        <f>③職員名簿【中間実績】!BJ91</f>
        <v/>
      </c>
      <c r="AL82" s="159" t="str">
        <f>IF(AJ82="○",①基本情報【名簿入力前に必須入力】!$E$15,"")</f>
        <v/>
      </c>
    </row>
    <row r="83" spans="1:38" ht="30" customHeight="1">
      <c r="A83">
        <v>79</v>
      </c>
      <c r="B83" s="144" t="str">
        <f>③職員名簿【中間実績】!BN92</f>
        <v/>
      </c>
      <c r="C83" s="397" t="str">
        <f>③職員名簿【中間実績】!BO92</f>
        <v/>
      </c>
      <c r="D83" s="398" t="str">
        <f>③職員名簿【中間実績】!AY92</f>
        <v/>
      </c>
      <c r="E83" s="159" t="str">
        <f>IF(C83="○",①基本情報【名簿入力前に必須入力】!$E$15,"")</f>
        <v/>
      </c>
      <c r="F83" s="399" t="str">
        <f>③職員名簿【中間実績】!BP92</f>
        <v/>
      </c>
      <c r="G83" s="398" t="str">
        <f>③職員名簿【中間実績】!AZ92</f>
        <v/>
      </c>
      <c r="H83" s="159" t="str">
        <f>IF(F83="○",①基本情報【名簿入力前に必須入力】!$E$15,"")</f>
        <v/>
      </c>
      <c r="I83" s="399" t="str">
        <f>③職員名簿【中間実績】!BQ92</f>
        <v/>
      </c>
      <c r="J83" s="398" t="str">
        <f>③職員名簿【中間実績】!BA92</f>
        <v/>
      </c>
      <c r="K83" s="159" t="str">
        <f>IF(I83="○",①基本情報【名簿入力前に必須入力】!$E$15,"")</f>
        <v/>
      </c>
      <c r="L83" s="399" t="str">
        <f>③職員名簿【中間実績】!BR92</f>
        <v/>
      </c>
      <c r="M83" s="398" t="str">
        <f>③職員名簿【中間実績】!BB92</f>
        <v/>
      </c>
      <c r="N83" s="159" t="str">
        <f>IF(L83="○",①基本情報【名簿入力前に必須入力】!$E$15,"")</f>
        <v/>
      </c>
      <c r="O83" s="399" t="str">
        <f>③職員名簿【中間実績】!BS92</f>
        <v/>
      </c>
      <c r="P83" s="398" t="str">
        <f>③職員名簿【中間実績】!BC92</f>
        <v/>
      </c>
      <c r="Q83" s="159" t="str">
        <f>IF(O83="○",①基本情報【名簿入力前に必須入力】!$E$15,"")</f>
        <v/>
      </c>
      <c r="R83" s="399" t="str">
        <f>③職員名簿【中間実績】!BT92</f>
        <v/>
      </c>
      <c r="S83" s="398" t="str">
        <f>③職員名簿【中間実績】!BD92</f>
        <v/>
      </c>
      <c r="T83" s="159" t="str">
        <f>IF(R83="○",①基本情報【名簿入力前に必須入力】!$E$15,"")</f>
        <v/>
      </c>
      <c r="U83" s="399" t="str">
        <f>③職員名簿【中間実績】!BU92</f>
        <v/>
      </c>
      <c r="V83" s="398" t="str">
        <f>③職員名簿【中間実績】!BE92</f>
        <v/>
      </c>
      <c r="W83" s="159" t="str">
        <f>IF(U83="○",①基本情報【名簿入力前に必須入力】!$E$15,"")</f>
        <v/>
      </c>
      <c r="X83" s="399" t="str">
        <f>③職員名簿【中間実績】!BV92</f>
        <v/>
      </c>
      <c r="Y83" s="398" t="str">
        <f>③職員名簿【中間実績】!BF92</f>
        <v/>
      </c>
      <c r="Z83" s="159" t="str">
        <f>IF(X83="○",①基本情報【名簿入力前に必須入力】!$E$15,"")</f>
        <v/>
      </c>
      <c r="AA83" s="399" t="str">
        <f>③職員名簿【中間実績】!BW92</f>
        <v/>
      </c>
      <c r="AB83" s="398" t="str">
        <f>③職員名簿【中間実績】!BG92</f>
        <v/>
      </c>
      <c r="AC83" s="159" t="str">
        <f>IF(AA83="○",①基本情報【名簿入力前に必須入力】!$E$15,"")</f>
        <v/>
      </c>
      <c r="AD83" s="399" t="str">
        <f>③職員名簿【中間実績】!BX92</f>
        <v/>
      </c>
      <c r="AE83" s="398" t="str">
        <f>③職員名簿【中間実績】!BH92</f>
        <v/>
      </c>
      <c r="AF83" s="159" t="str">
        <f>IF(AD83="○",①基本情報【名簿入力前に必須入力】!$E$15,"")</f>
        <v/>
      </c>
      <c r="AG83" s="399" t="str">
        <f>③職員名簿【中間実績】!BY92</f>
        <v/>
      </c>
      <c r="AH83" s="398" t="str">
        <f>③職員名簿【中間実績】!BI92</f>
        <v/>
      </c>
      <c r="AI83" s="159" t="str">
        <f>IF(AG83="○",①基本情報【名簿入力前に必須入力】!$E$15,"")</f>
        <v/>
      </c>
      <c r="AJ83" s="399" t="str">
        <f>③職員名簿【中間実績】!BZ92</f>
        <v/>
      </c>
      <c r="AK83" s="398" t="str">
        <f>③職員名簿【中間実績】!BJ92</f>
        <v/>
      </c>
      <c r="AL83" s="159" t="str">
        <f>IF(AJ83="○",①基本情報【名簿入力前に必須入力】!$E$15,"")</f>
        <v/>
      </c>
    </row>
    <row r="84" spans="1:38" ht="30" customHeight="1">
      <c r="A84">
        <v>80</v>
      </c>
      <c r="B84" s="144" t="str">
        <f>③職員名簿【中間実績】!BN93</f>
        <v/>
      </c>
      <c r="C84" s="397" t="str">
        <f>③職員名簿【中間実績】!BO93</f>
        <v/>
      </c>
      <c r="D84" s="398" t="str">
        <f>③職員名簿【中間実績】!AY93</f>
        <v/>
      </c>
      <c r="E84" s="159" t="str">
        <f>IF(C84="○",①基本情報【名簿入力前に必須入力】!$E$15,"")</f>
        <v/>
      </c>
      <c r="F84" s="399" t="str">
        <f>③職員名簿【中間実績】!BP93</f>
        <v/>
      </c>
      <c r="G84" s="398" t="str">
        <f>③職員名簿【中間実績】!AZ93</f>
        <v/>
      </c>
      <c r="H84" s="159" t="str">
        <f>IF(F84="○",①基本情報【名簿入力前に必須入力】!$E$15,"")</f>
        <v/>
      </c>
      <c r="I84" s="399" t="str">
        <f>③職員名簿【中間実績】!BQ93</f>
        <v/>
      </c>
      <c r="J84" s="398" t="str">
        <f>③職員名簿【中間実績】!BA93</f>
        <v/>
      </c>
      <c r="K84" s="159" t="str">
        <f>IF(I84="○",①基本情報【名簿入力前に必須入力】!$E$15,"")</f>
        <v/>
      </c>
      <c r="L84" s="399" t="str">
        <f>③職員名簿【中間実績】!BR93</f>
        <v/>
      </c>
      <c r="M84" s="398" t="str">
        <f>③職員名簿【中間実績】!BB93</f>
        <v/>
      </c>
      <c r="N84" s="159" t="str">
        <f>IF(L84="○",①基本情報【名簿入力前に必須入力】!$E$15,"")</f>
        <v/>
      </c>
      <c r="O84" s="399" t="str">
        <f>③職員名簿【中間実績】!BS93</f>
        <v/>
      </c>
      <c r="P84" s="398" t="str">
        <f>③職員名簿【中間実績】!BC93</f>
        <v/>
      </c>
      <c r="Q84" s="159" t="str">
        <f>IF(O84="○",①基本情報【名簿入力前に必須入力】!$E$15,"")</f>
        <v/>
      </c>
      <c r="R84" s="399" t="str">
        <f>③職員名簿【中間実績】!BT93</f>
        <v/>
      </c>
      <c r="S84" s="398" t="str">
        <f>③職員名簿【中間実績】!BD93</f>
        <v/>
      </c>
      <c r="T84" s="159" t="str">
        <f>IF(R84="○",①基本情報【名簿入力前に必須入力】!$E$15,"")</f>
        <v/>
      </c>
      <c r="U84" s="399" t="str">
        <f>③職員名簿【中間実績】!BU93</f>
        <v/>
      </c>
      <c r="V84" s="398" t="str">
        <f>③職員名簿【中間実績】!BE93</f>
        <v/>
      </c>
      <c r="W84" s="159" t="str">
        <f>IF(U84="○",①基本情報【名簿入力前に必須入力】!$E$15,"")</f>
        <v/>
      </c>
      <c r="X84" s="399" t="str">
        <f>③職員名簿【中間実績】!BV93</f>
        <v/>
      </c>
      <c r="Y84" s="398" t="str">
        <f>③職員名簿【中間実績】!BF93</f>
        <v/>
      </c>
      <c r="Z84" s="159" t="str">
        <f>IF(X84="○",①基本情報【名簿入力前に必須入力】!$E$15,"")</f>
        <v/>
      </c>
      <c r="AA84" s="399" t="str">
        <f>③職員名簿【中間実績】!BW93</f>
        <v/>
      </c>
      <c r="AB84" s="398" t="str">
        <f>③職員名簿【中間実績】!BG93</f>
        <v/>
      </c>
      <c r="AC84" s="159" t="str">
        <f>IF(AA84="○",①基本情報【名簿入力前に必須入力】!$E$15,"")</f>
        <v/>
      </c>
      <c r="AD84" s="399" t="str">
        <f>③職員名簿【中間実績】!BX93</f>
        <v/>
      </c>
      <c r="AE84" s="398" t="str">
        <f>③職員名簿【中間実績】!BH93</f>
        <v/>
      </c>
      <c r="AF84" s="159" t="str">
        <f>IF(AD84="○",①基本情報【名簿入力前に必須入力】!$E$15,"")</f>
        <v/>
      </c>
      <c r="AG84" s="399" t="str">
        <f>③職員名簿【中間実績】!BY93</f>
        <v/>
      </c>
      <c r="AH84" s="398" t="str">
        <f>③職員名簿【中間実績】!BI93</f>
        <v/>
      </c>
      <c r="AI84" s="159" t="str">
        <f>IF(AG84="○",①基本情報【名簿入力前に必須入力】!$E$15,"")</f>
        <v/>
      </c>
      <c r="AJ84" s="399" t="str">
        <f>③職員名簿【中間実績】!BZ93</f>
        <v/>
      </c>
      <c r="AK84" s="398" t="str">
        <f>③職員名簿【中間実績】!BJ93</f>
        <v/>
      </c>
      <c r="AL84" s="159" t="str">
        <f>IF(AJ84="○",①基本情報【名簿入力前に必須入力】!$E$15,"")</f>
        <v/>
      </c>
    </row>
    <row r="85" spans="1:38" ht="30" customHeight="1">
      <c r="A85">
        <v>81</v>
      </c>
      <c r="B85" s="144" t="str">
        <f>③職員名簿【中間実績】!BN94</f>
        <v/>
      </c>
      <c r="C85" s="397" t="str">
        <f>③職員名簿【中間実績】!BO94</f>
        <v/>
      </c>
      <c r="D85" s="398" t="str">
        <f>③職員名簿【中間実績】!AY94</f>
        <v/>
      </c>
      <c r="E85" s="159" t="str">
        <f>IF(C85="○",①基本情報【名簿入力前に必須入力】!$E$15,"")</f>
        <v/>
      </c>
      <c r="F85" s="399" t="str">
        <f>③職員名簿【中間実績】!BP94</f>
        <v/>
      </c>
      <c r="G85" s="398" t="str">
        <f>③職員名簿【中間実績】!AZ94</f>
        <v/>
      </c>
      <c r="H85" s="159" t="str">
        <f>IF(F85="○",①基本情報【名簿入力前に必須入力】!$E$15,"")</f>
        <v/>
      </c>
      <c r="I85" s="399" t="str">
        <f>③職員名簿【中間実績】!BQ94</f>
        <v/>
      </c>
      <c r="J85" s="398" t="str">
        <f>③職員名簿【中間実績】!BA94</f>
        <v/>
      </c>
      <c r="K85" s="159" t="str">
        <f>IF(I85="○",①基本情報【名簿入力前に必須入力】!$E$15,"")</f>
        <v/>
      </c>
      <c r="L85" s="399" t="str">
        <f>③職員名簿【中間実績】!BR94</f>
        <v/>
      </c>
      <c r="M85" s="398" t="str">
        <f>③職員名簿【中間実績】!BB94</f>
        <v/>
      </c>
      <c r="N85" s="159" t="str">
        <f>IF(L85="○",①基本情報【名簿入力前に必須入力】!$E$15,"")</f>
        <v/>
      </c>
      <c r="O85" s="399" t="str">
        <f>③職員名簿【中間実績】!BS94</f>
        <v/>
      </c>
      <c r="P85" s="398" t="str">
        <f>③職員名簿【中間実績】!BC94</f>
        <v/>
      </c>
      <c r="Q85" s="159" t="str">
        <f>IF(O85="○",①基本情報【名簿入力前に必須入力】!$E$15,"")</f>
        <v/>
      </c>
      <c r="R85" s="399" t="str">
        <f>③職員名簿【中間実績】!BT94</f>
        <v/>
      </c>
      <c r="S85" s="398" t="str">
        <f>③職員名簿【中間実績】!BD94</f>
        <v/>
      </c>
      <c r="T85" s="159" t="str">
        <f>IF(R85="○",①基本情報【名簿入力前に必須入力】!$E$15,"")</f>
        <v/>
      </c>
      <c r="U85" s="399" t="str">
        <f>③職員名簿【中間実績】!BU94</f>
        <v/>
      </c>
      <c r="V85" s="398" t="str">
        <f>③職員名簿【中間実績】!BE94</f>
        <v/>
      </c>
      <c r="W85" s="159" t="str">
        <f>IF(U85="○",①基本情報【名簿入力前に必須入力】!$E$15,"")</f>
        <v/>
      </c>
      <c r="X85" s="399" t="str">
        <f>③職員名簿【中間実績】!BV94</f>
        <v/>
      </c>
      <c r="Y85" s="398" t="str">
        <f>③職員名簿【中間実績】!BF94</f>
        <v/>
      </c>
      <c r="Z85" s="159" t="str">
        <f>IF(X85="○",①基本情報【名簿入力前に必須入力】!$E$15,"")</f>
        <v/>
      </c>
      <c r="AA85" s="399" t="str">
        <f>③職員名簿【中間実績】!BW94</f>
        <v/>
      </c>
      <c r="AB85" s="398" t="str">
        <f>③職員名簿【中間実績】!BG94</f>
        <v/>
      </c>
      <c r="AC85" s="159" t="str">
        <f>IF(AA85="○",①基本情報【名簿入力前に必須入力】!$E$15,"")</f>
        <v/>
      </c>
      <c r="AD85" s="399" t="str">
        <f>③職員名簿【中間実績】!BX94</f>
        <v/>
      </c>
      <c r="AE85" s="398" t="str">
        <f>③職員名簿【中間実績】!BH94</f>
        <v/>
      </c>
      <c r="AF85" s="159" t="str">
        <f>IF(AD85="○",①基本情報【名簿入力前に必須入力】!$E$15,"")</f>
        <v/>
      </c>
      <c r="AG85" s="399" t="str">
        <f>③職員名簿【中間実績】!BY94</f>
        <v/>
      </c>
      <c r="AH85" s="398" t="str">
        <f>③職員名簿【中間実績】!BI94</f>
        <v/>
      </c>
      <c r="AI85" s="159" t="str">
        <f>IF(AG85="○",①基本情報【名簿入力前に必須入力】!$E$15,"")</f>
        <v/>
      </c>
      <c r="AJ85" s="399" t="str">
        <f>③職員名簿【中間実績】!BZ94</f>
        <v/>
      </c>
      <c r="AK85" s="398" t="str">
        <f>③職員名簿【中間実績】!BJ94</f>
        <v/>
      </c>
      <c r="AL85" s="159" t="str">
        <f>IF(AJ85="○",①基本情報【名簿入力前に必須入力】!$E$15,"")</f>
        <v/>
      </c>
    </row>
    <row r="86" spans="1:38" ht="30" customHeight="1">
      <c r="A86">
        <v>82</v>
      </c>
      <c r="B86" s="144" t="str">
        <f>③職員名簿【中間実績】!BN95</f>
        <v/>
      </c>
      <c r="C86" s="397" t="str">
        <f>③職員名簿【中間実績】!BO95</f>
        <v/>
      </c>
      <c r="D86" s="398" t="str">
        <f>③職員名簿【中間実績】!AY95</f>
        <v/>
      </c>
      <c r="E86" s="159" t="str">
        <f>IF(C86="○",①基本情報【名簿入力前に必須入力】!$E$15,"")</f>
        <v/>
      </c>
      <c r="F86" s="399" t="str">
        <f>③職員名簿【中間実績】!BP95</f>
        <v/>
      </c>
      <c r="G86" s="398" t="str">
        <f>③職員名簿【中間実績】!AZ95</f>
        <v/>
      </c>
      <c r="H86" s="159" t="str">
        <f>IF(F86="○",①基本情報【名簿入力前に必須入力】!$E$15,"")</f>
        <v/>
      </c>
      <c r="I86" s="399" t="str">
        <f>③職員名簿【中間実績】!BQ95</f>
        <v/>
      </c>
      <c r="J86" s="398" t="str">
        <f>③職員名簿【中間実績】!BA95</f>
        <v/>
      </c>
      <c r="K86" s="159" t="str">
        <f>IF(I86="○",①基本情報【名簿入力前に必須入力】!$E$15,"")</f>
        <v/>
      </c>
      <c r="L86" s="399" t="str">
        <f>③職員名簿【中間実績】!BR95</f>
        <v/>
      </c>
      <c r="M86" s="398" t="str">
        <f>③職員名簿【中間実績】!BB95</f>
        <v/>
      </c>
      <c r="N86" s="159" t="str">
        <f>IF(L86="○",①基本情報【名簿入力前に必須入力】!$E$15,"")</f>
        <v/>
      </c>
      <c r="O86" s="399" t="str">
        <f>③職員名簿【中間実績】!BS95</f>
        <v/>
      </c>
      <c r="P86" s="398" t="str">
        <f>③職員名簿【中間実績】!BC95</f>
        <v/>
      </c>
      <c r="Q86" s="159" t="str">
        <f>IF(O86="○",①基本情報【名簿入力前に必須入力】!$E$15,"")</f>
        <v/>
      </c>
      <c r="R86" s="399" t="str">
        <f>③職員名簿【中間実績】!BT95</f>
        <v/>
      </c>
      <c r="S86" s="398" t="str">
        <f>③職員名簿【中間実績】!BD95</f>
        <v/>
      </c>
      <c r="T86" s="159" t="str">
        <f>IF(R86="○",①基本情報【名簿入力前に必須入力】!$E$15,"")</f>
        <v/>
      </c>
      <c r="U86" s="399" t="str">
        <f>③職員名簿【中間実績】!BU95</f>
        <v/>
      </c>
      <c r="V86" s="398" t="str">
        <f>③職員名簿【中間実績】!BE95</f>
        <v/>
      </c>
      <c r="W86" s="159" t="str">
        <f>IF(U86="○",①基本情報【名簿入力前に必須入力】!$E$15,"")</f>
        <v/>
      </c>
      <c r="X86" s="399" t="str">
        <f>③職員名簿【中間実績】!BV95</f>
        <v/>
      </c>
      <c r="Y86" s="398" t="str">
        <f>③職員名簿【中間実績】!BF95</f>
        <v/>
      </c>
      <c r="Z86" s="159" t="str">
        <f>IF(X86="○",①基本情報【名簿入力前に必須入力】!$E$15,"")</f>
        <v/>
      </c>
      <c r="AA86" s="399" t="str">
        <f>③職員名簿【中間実績】!BW95</f>
        <v/>
      </c>
      <c r="AB86" s="398" t="str">
        <f>③職員名簿【中間実績】!BG95</f>
        <v/>
      </c>
      <c r="AC86" s="159" t="str">
        <f>IF(AA86="○",①基本情報【名簿入力前に必須入力】!$E$15,"")</f>
        <v/>
      </c>
      <c r="AD86" s="399" t="str">
        <f>③職員名簿【中間実績】!BX95</f>
        <v/>
      </c>
      <c r="AE86" s="398" t="str">
        <f>③職員名簿【中間実績】!BH95</f>
        <v/>
      </c>
      <c r="AF86" s="159" t="str">
        <f>IF(AD86="○",①基本情報【名簿入力前に必須入力】!$E$15,"")</f>
        <v/>
      </c>
      <c r="AG86" s="399" t="str">
        <f>③職員名簿【中間実績】!BY95</f>
        <v/>
      </c>
      <c r="AH86" s="398" t="str">
        <f>③職員名簿【中間実績】!BI95</f>
        <v/>
      </c>
      <c r="AI86" s="159" t="str">
        <f>IF(AG86="○",①基本情報【名簿入力前に必須入力】!$E$15,"")</f>
        <v/>
      </c>
      <c r="AJ86" s="399" t="str">
        <f>③職員名簿【中間実績】!BZ95</f>
        <v/>
      </c>
      <c r="AK86" s="398" t="str">
        <f>③職員名簿【中間実績】!BJ95</f>
        <v/>
      </c>
      <c r="AL86" s="159" t="str">
        <f>IF(AJ86="○",①基本情報【名簿入力前に必須入力】!$E$15,"")</f>
        <v/>
      </c>
    </row>
    <row r="87" spans="1:38" ht="30" customHeight="1">
      <c r="A87">
        <v>83</v>
      </c>
      <c r="B87" s="144" t="str">
        <f>③職員名簿【中間実績】!BN96</f>
        <v/>
      </c>
      <c r="C87" s="397" t="str">
        <f>③職員名簿【中間実績】!BO96</f>
        <v/>
      </c>
      <c r="D87" s="398" t="str">
        <f>③職員名簿【中間実績】!AY96</f>
        <v/>
      </c>
      <c r="E87" s="159" t="str">
        <f>IF(C87="○",①基本情報【名簿入力前に必須入力】!$E$15,"")</f>
        <v/>
      </c>
      <c r="F87" s="399" t="str">
        <f>③職員名簿【中間実績】!BP96</f>
        <v/>
      </c>
      <c r="G87" s="398" t="str">
        <f>③職員名簿【中間実績】!AZ96</f>
        <v/>
      </c>
      <c r="H87" s="159" t="str">
        <f>IF(F87="○",①基本情報【名簿入力前に必須入力】!$E$15,"")</f>
        <v/>
      </c>
      <c r="I87" s="399" t="str">
        <f>③職員名簿【中間実績】!BQ96</f>
        <v/>
      </c>
      <c r="J87" s="398" t="str">
        <f>③職員名簿【中間実績】!BA96</f>
        <v/>
      </c>
      <c r="K87" s="159" t="str">
        <f>IF(I87="○",①基本情報【名簿入力前に必須入力】!$E$15,"")</f>
        <v/>
      </c>
      <c r="L87" s="399" t="str">
        <f>③職員名簿【中間実績】!BR96</f>
        <v/>
      </c>
      <c r="M87" s="398" t="str">
        <f>③職員名簿【中間実績】!BB96</f>
        <v/>
      </c>
      <c r="N87" s="159" t="str">
        <f>IF(L87="○",①基本情報【名簿入力前に必須入力】!$E$15,"")</f>
        <v/>
      </c>
      <c r="O87" s="399" t="str">
        <f>③職員名簿【中間実績】!BS96</f>
        <v/>
      </c>
      <c r="P87" s="398" t="str">
        <f>③職員名簿【中間実績】!BC96</f>
        <v/>
      </c>
      <c r="Q87" s="159" t="str">
        <f>IF(O87="○",①基本情報【名簿入力前に必須入力】!$E$15,"")</f>
        <v/>
      </c>
      <c r="R87" s="399" t="str">
        <f>③職員名簿【中間実績】!BT96</f>
        <v/>
      </c>
      <c r="S87" s="398" t="str">
        <f>③職員名簿【中間実績】!BD96</f>
        <v/>
      </c>
      <c r="T87" s="159" t="str">
        <f>IF(R87="○",①基本情報【名簿入力前に必須入力】!$E$15,"")</f>
        <v/>
      </c>
      <c r="U87" s="399" t="str">
        <f>③職員名簿【中間実績】!BU96</f>
        <v/>
      </c>
      <c r="V87" s="398" t="str">
        <f>③職員名簿【中間実績】!BE96</f>
        <v/>
      </c>
      <c r="W87" s="159" t="str">
        <f>IF(U87="○",①基本情報【名簿入力前に必須入力】!$E$15,"")</f>
        <v/>
      </c>
      <c r="X87" s="399" t="str">
        <f>③職員名簿【中間実績】!BV96</f>
        <v/>
      </c>
      <c r="Y87" s="398" t="str">
        <f>③職員名簿【中間実績】!BF96</f>
        <v/>
      </c>
      <c r="Z87" s="159" t="str">
        <f>IF(X87="○",①基本情報【名簿入力前に必須入力】!$E$15,"")</f>
        <v/>
      </c>
      <c r="AA87" s="399" t="str">
        <f>③職員名簿【中間実績】!BW96</f>
        <v/>
      </c>
      <c r="AB87" s="398" t="str">
        <f>③職員名簿【中間実績】!BG96</f>
        <v/>
      </c>
      <c r="AC87" s="159" t="str">
        <f>IF(AA87="○",①基本情報【名簿入力前に必須入力】!$E$15,"")</f>
        <v/>
      </c>
      <c r="AD87" s="399" t="str">
        <f>③職員名簿【中間実績】!BX96</f>
        <v/>
      </c>
      <c r="AE87" s="398" t="str">
        <f>③職員名簿【中間実績】!BH96</f>
        <v/>
      </c>
      <c r="AF87" s="159" t="str">
        <f>IF(AD87="○",①基本情報【名簿入力前に必須入力】!$E$15,"")</f>
        <v/>
      </c>
      <c r="AG87" s="399" t="str">
        <f>③職員名簿【中間実績】!BY96</f>
        <v/>
      </c>
      <c r="AH87" s="398" t="str">
        <f>③職員名簿【中間実績】!BI96</f>
        <v/>
      </c>
      <c r="AI87" s="159" t="str">
        <f>IF(AG87="○",①基本情報【名簿入力前に必須入力】!$E$15,"")</f>
        <v/>
      </c>
      <c r="AJ87" s="399" t="str">
        <f>③職員名簿【中間実績】!BZ96</f>
        <v/>
      </c>
      <c r="AK87" s="398" t="str">
        <f>③職員名簿【中間実績】!BJ96</f>
        <v/>
      </c>
      <c r="AL87" s="159" t="str">
        <f>IF(AJ87="○",①基本情報【名簿入力前に必須入力】!$E$15,"")</f>
        <v/>
      </c>
    </row>
    <row r="88" spans="1:38" ht="30" customHeight="1">
      <c r="A88">
        <v>84</v>
      </c>
      <c r="B88" s="144" t="str">
        <f>③職員名簿【中間実績】!BN97</f>
        <v/>
      </c>
      <c r="C88" s="397" t="str">
        <f>③職員名簿【中間実績】!BO97</f>
        <v/>
      </c>
      <c r="D88" s="398" t="str">
        <f>③職員名簿【中間実績】!AY97</f>
        <v/>
      </c>
      <c r="E88" s="159" t="str">
        <f>IF(C88="○",①基本情報【名簿入力前に必須入力】!$E$15,"")</f>
        <v/>
      </c>
      <c r="F88" s="399" t="str">
        <f>③職員名簿【中間実績】!BP97</f>
        <v/>
      </c>
      <c r="G88" s="398" t="str">
        <f>③職員名簿【中間実績】!AZ97</f>
        <v/>
      </c>
      <c r="H88" s="159" t="str">
        <f>IF(F88="○",①基本情報【名簿入力前に必須入力】!$E$15,"")</f>
        <v/>
      </c>
      <c r="I88" s="399" t="str">
        <f>③職員名簿【中間実績】!BQ97</f>
        <v/>
      </c>
      <c r="J88" s="398" t="str">
        <f>③職員名簿【中間実績】!BA97</f>
        <v/>
      </c>
      <c r="K88" s="159" t="str">
        <f>IF(I88="○",①基本情報【名簿入力前に必須入力】!$E$15,"")</f>
        <v/>
      </c>
      <c r="L88" s="399" t="str">
        <f>③職員名簿【中間実績】!BR97</f>
        <v/>
      </c>
      <c r="M88" s="398" t="str">
        <f>③職員名簿【中間実績】!BB97</f>
        <v/>
      </c>
      <c r="N88" s="159" t="str">
        <f>IF(L88="○",①基本情報【名簿入力前に必須入力】!$E$15,"")</f>
        <v/>
      </c>
      <c r="O88" s="399" t="str">
        <f>③職員名簿【中間実績】!BS97</f>
        <v/>
      </c>
      <c r="P88" s="398" t="str">
        <f>③職員名簿【中間実績】!BC97</f>
        <v/>
      </c>
      <c r="Q88" s="159" t="str">
        <f>IF(O88="○",①基本情報【名簿入力前に必須入力】!$E$15,"")</f>
        <v/>
      </c>
      <c r="R88" s="399" t="str">
        <f>③職員名簿【中間実績】!BT97</f>
        <v/>
      </c>
      <c r="S88" s="398" t="str">
        <f>③職員名簿【中間実績】!BD97</f>
        <v/>
      </c>
      <c r="T88" s="159" t="str">
        <f>IF(R88="○",①基本情報【名簿入力前に必須入力】!$E$15,"")</f>
        <v/>
      </c>
      <c r="U88" s="399" t="str">
        <f>③職員名簿【中間実績】!BU97</f>
        <v/>
      </c>
      <c r="V88" s="398" t="str">
        <f>③職員名簿【中間実績】!BE97</f>
        <v/>
      </c>
      <c r="W88" s="159" t="str">
        <f>IF(U88="○",①基本情報【名簿入力前に必須入力】!$E$15,"")</f>
        <v/>
      </c>
      <c r="X88" s="399" t="str">
        <f>③職員名簿【中間実績】!BV97</f>
        <v/>
      </c>
      <c r="Y88" s="398" t="str">
        <f>③職員名簿【中間実績】!BF97</f>
        <v/>
      </c>
      <c r="Z88" s="159" t="str">
        <f>IF(X88="○",①基本情報【名簿入力前に必須入力】!$E$15,"")</f>
        <v/>
      </c>
      <c r="AA88" s="399" t="str">
        <f>③職員名簿【中間実績】!BW97</f>
        <v/>
      </c>
      <c r="AB88" s="398" t="str">
        <f>③職員名簿【中間実績】!BG97</f>
        <v/>
      </c>
      <c r="AC88" s="159" t="str">
        <f>IF(AA88="○",①基本情報【名簿入力前に必須入力】!$E$15,"")</f>
        <v/>
      </c>
      <c r="AD88" s="399" t="str">
        <f>③職員名簿【中間実績】!BX97</f>
        <v/>
      </c>
      <c r="AE88" s="398" t="str">
        <f>③職員名簿【中間実績】!BH97</f>
        <v/>
      </c>
      <c r="AF88" s="159" t="str">
        <f>IF(AD88="○",①基本情報【名簿入力前に必須入力】!$E$15,"")</f>
        <v/>
      </c>
      <c r="AG88" s="399" t="str">
        <f>③職員名簿【中間実績】!BY97</f>
        <v/>
      </c>
      <c r="AH88" s="398" t="str">
        <f>③職員名簿【中間実績】!BI97</f>
        <v/>
      </c>
      <c r="AI88" s="159" t="str">
        <f>IF(AG88="○",①基本情報【名簿入力前に必須入力】!$E$15,"")</f>
        <v/>
      </c>
      <c r="AJ88" s="399" t="str">
        <f>③職員名簿【中間実績】!BZ97</f>
        <v/>
      </c>
      <c r="AK88" s="398" t="str">
        <f>③職員名簿【中間実績】!BJ97</f>
        <v/>
      </c>
      <c r="AL88" s="159" t="str">
        <f>IF(AJ88="○",①基本情報【名簿入力前に必須入力】!$E$15,"")</f>
        <v/>
      </c>
    </row>
    <row r="89" spans="1:38" ht="30" customHeight="1">
      <c r="A89">
        <v>85</v>
      </c>
      <c r="B89" s="144" t="str">
        <f>③職員名簿【中間実績】!BN98</f>
        <v/>
      </c>
      <c r="C89" s="397" t="str">
        <f>③職員名簿【中間実績】!BO98</f>
        <v/>
      </c>
      <c r="D89" s="398" t="str">
        <f>③職員名簿【中間実績】!AY98</f>
        <v/>
      </c>
      <c r="E89" s="159" t="str">
        <f>IF(C89="○",①基本情報【名簿入力前に必須入力】!$E$15,"")</f>
        <v/>
      </c>
      <c r="F89" s="399" t="str">
        <f>③職員名簿【中間実績】!BP98</f>
        <v/>
      </c>
      <c r="G89" s="398" t="str">
        <f>③職員名簿【中間実績】!AZ98</f>
        <v/>
      </c>
      <c r="H89" s="159" t="str">
        <f>IF(F89="○",①基本情報【名簿入力前に必須入力】!$E$15,"")</f>
        <v/>
      </c>
      <c r="I89" s="399" t="str">
        <f>③職員名簿【中間実績】!BQ98</f>
        <v/>
      </c>
      <c r="J89" s="398" t="str">
        <f>③職員名簿【中間実績】!BA98</f>
        <v/>
      </c>
      <c r="K89" s="159" t="str">
        <f>IF(I89="○",①基本情報【名簿入力前に必須入力】!$E$15,"")</f>
        <v/>
      </c>
      <c r="L89" s="399" t="str">
        <f>③職員名簿【中間実績】!BR98</f>
        <v/>
      </c>
      <c r="M89" s="398" t="str">
        <f>③職員名簿【中間実績】!BB98</f>
        <v/>
      </c>
      <c r="N89" s="159" t="str">
        <f>IF(L89="○",①基本情報【名簿入力前に必須入力】!$E$15,"")</f>
        <v/>
      </c>
      <c r="O89" s="399" t="str">
        <f>③職員名簿【中間実績】!BS98</f>
        <v/>
      </c>
      <c r="P89" s="398" t="str">
        <f>③職員名簿【中間実績】!BC98</f>
        <v/>
      </c>
      <c r="Q89" s="159" t="str">
        <f>IF(O89="○",①基本情報【名簿入力前に必須入力】!$E$15,"")</f>
        <v/>
      </c>
      <c r="R89" s="399" t="str">
        <f>③職員名簿【中間実績】!BT98</f>
        <v/>
      </c>
      <c r="S89" s="398" t="str">
        <f>③職員名簿【中間実績】!BD98</f>
        <v/>
      </c>
      <c r="T89" s="159" t="str">
        <f>IF(R89="○",①基本情報【名簿入力前に必須入力】!$E$15,"")</f>
        <v/>
      </c>
      <c r="U89" s="399" t="str">
        <f>③職員名簿【中間実績】!BU98</f>
        <v/>
      </c>
      <c r="V89" s="398" t="str">
        <f>③職員名簿【中間実績】!BE98</f>
        <v/>
      </c>
      <c r="W89" s="159" t="str">
        <f>IF(U89="○",①基本情報【名簿入力前に必須入力】!$E$15,"")</f>
        <v/>
      </c>
      <c r="X89" s="399" t="str">
        <f>③職員名簿【中間実績】!BV98</f>
        <v/>
      </c>
      <c r="Y89" s="398" t="str">
        <f>③職員名簿【中間実績】!BF98</f>
        <v/>
      </c>
      <c r="Z89" s="159" t="str">
        <f>IF(X89="○",①基本情報【名簿入力前に必須入力】!$E$15,"")</f>
        <v/>
      </c>
      <c r="AA89" s="399" t="str">
        <f>③職員名簿【中間実績】!BW98</f>
        <v/>
      </c>
      <c r="AB89" s="398" t="str">
        <f>③職員名簿【中間実績】!BG98</f>
        <v/>
      </c>
      <c r="AC89" s="159" t="str">
        <f>IF(AA89="○",①基本情報【名簿入力前に必須入力】!$E$15,"")</f>
        <v/>
      </c>
      <c r="AD89" s="399" t="str">
        <f>③職員名簿【中間実績】!BX98</f>
        <v/>
      </c>
      <c r="AE89" s="398" t="str">
        <f>③職員名簿【中間実績】!BH98</f>
        <v/>
      </c>
      <c r="AF89" s="159" t="str">
        <f>IF(AD89="○",①基本情報【名簿入力前に必須入力】!$E$15,"")</f>
        <v/>
      </c>
      <c r="AG89" s="399" t="str">
        <f>③職員名簿【中間実績】!BY98</f>
        <v/>
      </c>
      <c r="AH89" s="398" t="str">
        <f>③職員名簿【中間実績】!BI98</f>
        <v/>
      </c>
      <c r="AI89" s="159" t="str">
        <f>IF(AG89="○",①基本情報【名簿入力前に必須入力】!$E$15,"")</f>
        <v/>
      </c>
      <c r="AJ89" s="399" t="str">
        <f>③職員名簿【中間実績】!BZ98</f>
        <v/>
      </c>
      <c r="AK89" s="398" t="str">
        <f>③職員名簿【中間実績】!BJ98</f>
        <v/>
      </c>
      <c r="AL89" s="159" t="str">
        <f>IF(AJ89="○",①基本情報【名簿入力前に必須入力】!$E$15,"")</f>
        <v/>
      </c>
    </row>
    <row r="90" spans="1:38" ht="30" customHeight="1">
      <c r="A90">
        <v>86</v>
      </c>
      <c r="B90" s="144" t="str">
        <f>③職員名簿【中間実績】!BN99</f>
        <v/>
      </c>
      <c r="C90" s="397" t="str">
        <f>③職員名簿【中間実績】!BO99</f>
        <v/>
      </c>
      <c r="D90" s="398" t="str">
        <f>③職員名簿【中間実績】!AY99</f>
        <v/>
      </c>
      <c r="E90" s="159" t="str">
        <f>IF(C90="○",①基本情報【名簿入力前に必須入力】!$E$15,"")</f>
        <v/>
      </c>
      <c r="F90" s="399" t="str">
        <f>③職員名簿【中間実績】!BP99</f>
        <v/>
      </c>
      <c r="G90" s="398" t="str">
        <f>③職員名簿【中間実績】!AZ99</f>
        <v/>
      </c>
      <c r="H90" s="159" t="str">
        <f>IF(F90="○",①基本情報【名簿入力前に必須入力】!$E$15,"")</f>
        <v/>
      </c>
      <c r="I90" s="399" t="str">
        <f>③職員名簿【中間実績】!BQ99</f>
        <v/>
      </c>
      <c r="J90" s="398" t="str">
        <f>③職員名簿【中間実績】!BA99</f>
        <v/>
      </c>
      <c r="K90" s="159" t="str">
        <f>IF(I90="○",①基本情報【名簿入力前に必須入力】!$E$15,"")</f>
        <v/>
      </c>
      <c r="L90" s="399" t="str">
        <f>③職員名簿【中間実績】!BR99</f>
        <v/>
      </c>
      <c r="M90" s="398" t="str">
        <f>③職員名簿【中間実績】!BB99</f>
        <v/>
      </c>
      <c r="N90" s="159" t="str">
        <f>IF(L90="○",①基本情報【名簿入力前に必須入力】!$E$15,"")</f>
        <v/>
      </c>
      <c r="O90" s="399" t="str">
        <f>③職員名簿【中間実績】!BS99</f>
        <v/>
      </c>
      <c r="P90" s="398" t="str">
        <f>③職員名簿【中間実績】!BC99</f>
        <v/>
      </c>
      <c r="Q90" s="159" t="str">
        <f>IF(O90="○",①基本情報【名簿入力前に必須入力】!$E$15,"")</f>
        <v/>
      </c>
      <c r="R90" s="399" t="str">
        <f>③職員名簿【中間実績】!BT99</f>
        <v/>
      </c>
      <c r="S90" s="398" t="str">
        <f>③職員名簿【中間実績】!BD99</f>
        <v/>
      </c>
      <c r="T90" s="159" t="str">
        <f>IF(R90="○",①基本情報【名簿入力前に必須入力】!$E$15,"")</f>
        <v/>
      </c>
      <c r="U90" s="399" t="str">
        <f>③職員名簿【中間実績】!BU99</f>
        <v/>
      </c>
      <c r="V90" s="398" t="str">
        <f>③職員名簿【中間実績】!BE99</f>
        <v/>
      </c>
      <c r="W90" s="159" t="str">
        <f>IF(U90="○",①基本情報【名簿入力前に必須入力】!$E$15,"")</f>
        <v/>
      </c>
      <c r="X90" s="399" t="str">
        <f>③職員名簿【中間実績】!BV99</f>
        <v/>
      </c>
      <c r="Y90" s="398" t="str">
        <f>③職員名簿【中間実績】!BF99</f>
        <v/>
      </c>
      <c r="Z90" s="159" t="str">
        <f>IF(X90="○",①基本情報【名簿入力前に必須入力】!$E$15,"")</f>
        <v/>
      </c>
      <c r="AA90" s="399" t="str">
        <f>③職員名簿【中間実績】!BW99</f>
        <v/>
      </c>
      <c r="AB90" s="398" t="str">
        <f>③職員名簿【中間実績】!BG99</f>
        <v/>
      </c>
      <c r="AC90" s="159" t="str">
        <f>IF(AA90="○",①基本情報【名簿入力前に必須入力】!$E$15,"")</f>
        <v/>
      </c>
      <c r="AD90" s="399" t="str">
        <f>③職員名簿【中間実績】!BX99</f>
        <v/>
      </c>
      <c r="AE90" s="398" t="str">
        <f>③職員名簿【中間実績】!BH99</f>
        <v/>
      </c>
      <c r="AF90" s="159" t="str">
        <f>IF(AD90="○",①基本情報【名簿入力前に必須入力】!$E$15,"")</f>
        <v/>
      </c>
      <c r="AG90" s="399" t="str">
        <f>③職員名簿【中間実績】!BY99</f>
        <v/>
      </c>
      <c r="AH90" s="398" t="str">
        <f>③職員名簿【中間実績】!BI99</f>
        <v/>
      </c>
      <c r="AI90" s="159" t="str">
        <f>IF(AG90="○",①基本情報【名簿入力前に必須入力】!$E$15,"")</f>
        <v/>
      </c>
      <c r="AJ90" s="399" t="str">
        <f>③職員名簿【中間実績】!BZ99</f>
        <v/>
      </c>
      <c r="AK90" s="398" t="str">
        <f>③職員名簿【中間実績】!BJ99</f>
        <v/>
      </c>
      <c r="AL90" s="159" t="str">
        <f>IF(AJ90="○",①基本情報【名簿入力前に必須入力】!$E$15,"")</f>
        <v/>
      </c>
    </row>
    <row r="91" spans="1:38" ht="30" customHeight="1">
      <c r="A91">
        <v>87</v>
      </c>
      <c r="B91" s="144" t="str">
        <f>③職員名簿【中間実績】!BN100</f>
        <v/>
      </c>
      <c r="C91" s="397" t="str">
        <f>③職員名簿【中間実績】!BO100</f>
        <v/>
      </c>
      <c r="D91" s="398" t="str">
        <f>③職員名簿【中間実績】!AY100</f>
        <v/>
      </c>
      <c r="E91" s="159" t="str">
        <f>IF(C91="○",①基本情報【名簿入力前に必須入力】!$E$15,"")</f>
        <v/>
      </c>
      <c r="F91" s="399" t="str">
        <f>③職員名簿【中間実績】!BP100</f>
        <v/>
      </c>
      <c r="G91" s="398" t="str">
        <f>③職員名簿【中間実績】!AZ100</f>
        <v/>
      </c>
      <c r="H91" s="159" t="str">
        <f>IF(F91="○",①基本情報【名簿入力前に必須入力】!$E$15,"")</f>
        <v/>
      </c>
      <c r="I91" s="399" t="str">
        <f>③職員名簿【中間実績】!BQ100</f>
        <v/>
      </c>
      <c r="J91" s="398" t="str">
        <f>③職員名簿【中間実績】!BA100</f>
        <v/>
      </c>
      <c r="K91" s="159" t="str">
        <f>IF(I91="○",①基本情報【名簿入力前に必須入力】!$E$15,"")</f>
        <v/>
      </c>
      <c r="L91" s="399" t="str">
        <f>③職員名簿【中間実績】!BR100</f>
        <v/>
      </c>
      <c r="M91" s="398" t="str">
        <f>③職員名簿【中間実績】!BB100</f>
        <v/>
      </c>
      <c r="N91" s="159" t="str">
        <f>IF(L91="○",①基本情報【名簿入力前に必須入力】!$E$15,"")</f>
        <v/>
      </c>
      <c r="O91" s="399" t="str">
        <f>③職員名簿【中間実績】!BS100</f>
        <v/>
      </c>
      <c r="P91" s="398" t="str">
        <f>③職員名簿【中間実績】!BC100</f>
        <v/>
      </c>
      <c r="Q91" s="159" t="str">
        <f>IF(O91="○",①基本情報【名簿入力前に必須入力】!$E$15,"")</f>
        <v/>
      </c>
      <c r="R91" s="399" t="str">
        <f>③職員名簿【中間実績】!BT100</f>
        <v/>
      </c>
      <c r="S91" s="398" t="str">
        <f>③職員名簿【中間実績】!BD100</f>
        <v/>
      </c>
      <c r="T91" s="159" t="str">
        <f>IF(R91="○",①基本情報【名簿入力前に必須入力】!$E$15,"")</f>
        <v/>
      </c>
      <c r="U91" s="399" t="str">
        <f>③職員名簿【中間実績】!BU100</f>
        <v/>
      </c>
      <c r="V91" s="398" t="str">
        <f>③職員名簿【中間実績】!BE100</f>
        <v/>
      </c>
      <c r="W91" s="159" t="str">
        <f>IF(U91="○",①基本情報【名簿入力前に必須入力】!$E$15,"")</f>
        <v/>
      </c>
      <c r="X91" s="399" t="str">
        <f>③職員名簿【中間実績】!BV100</f>
        <v/>
      </c>
      <c r="Y91" s="398" t="str">
        <f>③職員名簿【中間実績】!BF100</f>
        <v/>
      </c>
      <c r="Z91" s="159" t="str">
        <f>IF(X91="○",①基本情報【名簿入力前に必須入力】!$E$15,"")</f>
        <v/>
      </c>
      <c r="AA91" s="399" t="str">
        <f>③職員名簿【中間実績】!BW100</f>
        <v/>
      </c>
      <c r="AB91" s="398" t="str">
        <f>③職員名簿【中間実績】!BG100</f>
        <v/>
      </c>
      <c r="AC91" s="159" t="str">
        <f>IF(AA91="○",①基本情報【名簿入力前に必須入力】!$E$15,"")</f>
        <v/>
      </c>
      <c r="AD91" s="399" t="str">
        <f>③職員名簿【中間実績】!BX100</f>
        <v/>
      </c>
      <c r="AE91" s="398" t="str">
        <f>③職員名簿【中間実績】!BH100</f>
        <v/>
      </c>
      <c r="AF91" s="159" t="str">
        <f>IF(AD91="○",①基本情報【名簿入力前に必須入力】!$E$15,"")</f>
        <v/>
      </c>
      <c r="AG91" s="399" t="str">
        <f>③職員名簿【中間実績】!BY100</f>
        <v/>
      </c>
      <c r="AH91" s="398" t="str">
        <f>③職員名簿【中間実績】!BI100</f>
        <v/>
      </c>
      <c r="AI91" s="159" t="str">
        <f>IF(AG91="○",①基本情報【名簿入力前に必須入力】!$E$15,"")</f>
        <v/>
      </c>
      <c r="AJ91" s="399" t="str">
        <f>③職員名簿【中間実績】!BZ100</f>
        <v/>
      </c>
      <c r="AK91" s="398" t="str">
        <f>③職員名簿【中間実績】!BJ100</f>
        <v/>
      </c>
      <c r="AL91" s="159" t="str">
        <f>IF(AJ91="○",①基本情報【名簿入力前に必須入力】!$E$15,"")</f>
        <v/>
      </c>
    </row>
    <row r="92" spans="1:38" ht="30" customHeight="1">
      <c r="A92">
        <v>88</v>
      </c>
      <c r="B92" s="144" t="str">
        <f>③職員名簿【中間実績】!BN101</f>
        <v/>
      </c>
      <c r="C92" s="397" t="str">
        <f>③職員名簿【中間実績】!BO101</f>
        <v/>
      </c>
      <c r="D92" s="398" t="str">
        <f>③職員名簿【中間実績】!AY101</f>
        <v/>
      </c>
      <c r="E92" s="159" t="str">
        <f>IF(C92="○",①基本情報【名簿入力前に必須入力】!$E$15,"")</f>
        <v/>
      </c>
      <c r="F92" s="399" t="str">
        <f>③職員名簿【中間実績】!BP101</f>
        <v/>
      </c>
      <c r="G92" s="398" t="str">
        <f>③職員名簿【中間実績】!AZ101</f>
        <v/>
      </c>
      <c r="H92" s="159" t="str">
        <f>IF(F92="○",①基本情報【名簿入力前に必須入力】!$E$15,"")</f>
        <v/>
      </c>
      <c r="I92" s="399" t="str">
        <f>③職員名簿【中間実績】!BQ101</f>
        <v/>
      </c>
      <c r="J92" s="398" t="str">
        <f>③職員名簿【中間実績】!BA101</f>
        <v/>
      </c>
      <c r="K92" s="159" t="str">
        <f>IF(I92="○",①基本情報【名簿入力前に必須入力】!$E$15,"")</f>
        <v/>
      </c>
      <c r="L92" s="399" t="str">
        <f>③職員名簿【中間実績】!BR101</f>
        <v/>
      </c>
      <c r="M92" s="398" t="str">
        <f>③職員名簿【中間実績】!BB101</f>
        <v/>
      </c>
      <c r="N92" s="159" t="str">
        <f>IF(L92="○",①基本情報【名簿入力前に必須入力】!$E$15,"")</f>
        <v/>
      </c>
      <c r="O92" s="399" t="str">
        <f>③職員名簿【中間実績】!BS101</f>
        <v/>
      </c>
      <c r="P92" s="398" t="str">
        <f>③職員名簿【中間実績】!BC101</f>
        <v/>
      </c>
      <c r="Q92" s="159" t="str">
        <f>IF(O92="○",①基本情報【名簿入力前に必須入力】!$E$15,"")</f>
        <v/>
      </c>
      <c r="R92" s="399" t="str">
        <f>③職員名簿【中間実績】!BT101</f>
        <v/>
      </c>
      <c r="S92" s="398" t="str">
        <f>③職員名簿【中間実績】!BD101</f>
        <v/>
      </c>
      <c r="T92" s="159" t="str">
        <f>IF(R92="○",①基本情報【名簿入力前に必須入力】!$E$15,"")</f>
        <v/>
      </c>
      <c r="U92" s="399" t="str">
        <f>③職員名簿【中間実績】!BU101</f>
        <v/>
      </c>
      <c r="V92" s="398" t="str">
        <f>③職員名簿【中間実績】!BE101</f>
        <v/>
      </c>
      <c r="W92" s="159" t="str">
        <f>IF(U92="○",①基本情報【名簿入力前に必須入力】!$E$15,"")</f>
        <v/>
      </c>
      <c r="X92" s="399" t="str">
        <f>③職員名簿【中間実績】!BV101</f>
        <v/>
      </c>
      <c r="Y92" s="398" t="str">
        <f>③職員名簿【中間実績】!BF101</f>
        <v/>
      </c>
      <c r="Z92" s="159" t="str">
        <f>IF(X92="○",①基本情報【名簿入力前に必須入力】!$E$15,"")</f>
        <v/>
      </c>
      <c r="AA92" s="399" t="str">
        <f>③職員名簿【中間実績】!BW101</f>
        <v/>
      </c>
      <c r="AB92" s="398" t="str">
        <f>③職員名簿【中間実績】!BG101</f>
        <v/>
      </c>
      <c r="AC92" s="159" t="str">
        <f>IF(AA92="○",①基本情報【名簿入力前に必須入力】!$E$15,"")</f>
        <v/>
      </c>
      <c r="AD92" s="399" t="str">
        <f>③職員名簿【中間実績】!BX101</f>
        <v/>
      </c>
      <c r="AE92" s="398" t="str">
        <f>③職員名簿【中間実績】!BH101</f>
        <v/>
      </c>
      <c r="AF92" s="159" t="str">
        <f>IF(AD92="○",①基本情報【名簿入力前に必須入力】!$E$15,"")</f>
        <v/>
      </c>
      <c r="AG92" s="399" t="str">
        <f>③職員名簿【中間実績】!BY101</f>
        <v/>
      </c>
      <c r="AH92" s="398" t="str">
        <f>③職員名簿【中間実績】!BI101</f>
        <v/>
      </c>
      <c r="AI92" s="159" t="str">
        <f>IF(AG92="○",①基本情報【名簿入力前に必須入力】!$E$15,"")</f>
        <v/>
      </c>
      <c r="AJ92" s="399" t="str">
        <f>③職員名簿【中間実績】!BZ101</f>
        <v/>
      </c>
      <c r="AK92" s="398" t="str">
        <f>③職員名簿【中間実績】!BJ101</f>
        <v/>
      </c>
      <c r="AL92" s="159" t="str">
        <f>IF(AJ92="○",①基本情報【名簿入力前に必須入力】!$E$15,"")</f>
        <v/>
      </c>
    </row>
    <row r="93" spans="1:38" ht="30" customHeight="1">
      <c r="A93">
        <v>89</v>
      </c>
      <c r="B93" s="144" t="str">
        <f>③職員名簿【中間実績】!BN102</f>
        <v/>
      </c>
      <c r="C93" s="397" t="str">
        <f>③職員名簿【中間実績】!BO102</f>
        <v/>
      </c>
      <c r="D93" s="398" t="str">
        <f>③職員名簿【中間実績】!AY102</f>
        <v/>
      </c>
      <c r="E93" s="159" t="str">
        <f>IF(C93="○",①基本情報【名簿入力前に必須入力】!$E$15,"")</f>
        <v/>
      </c>
      <c r="F93" s="399" t="str">
        <f>③職員名簿【中間実績】!BP102</f>
        <v/>
      </c>
      <c r="G93" s="398" t="str">
        <f>③職員名簿【中間実績】!AZ102</f>
        <v/>
      </c>
      <c r="H93" s="159" t="str">
        <f>IF(F93="○",①基本情報【名簿入力前に必須入力】!$E$15,"")</f>
        <v/>
      </c>
      <c r="I93" s="399" t="str">
        <f>③職員名簿【中間実績】!BQ102</f>
        <v/>
      </c>
      <c r="J93" s="398" t="str">
        <f>③職員名簿【中間実績】!BA102</f>
        <v/>
      </c>
      <c r="K93" s="159" t="str">
        <f>IF(I93="○",①基本情報【名簿入力前に必須入力】!$E$15,"")</f>
        <v/>
      </c>
      <c r="L93" s="399" t="str">
        <f>③職員名簿【中間実績】!BR102</f>
        <v/>
      </c>
      <c r="M93" s="398" t="str">
        <f>③職員名簿【中間実績】!BB102</f>
        <v/>
      </c>
      <c r="N93" s="159" t="str">
        <f>IF(L93="○",①基本情報【名簿入力前に必須入力】!$E$15,"")</f>
        <v/>
      </c>
      <c r="O93" s="399" t="str">
        <f>③職員名簿【中間実績】!BS102</f>
        <v/>
      </c>
      <c r="P93" s="398" t="str">
        <f>③職員名簿【中間実績】!BC102</f>
        <v/>
      </c>
      <c r="Q93" s="159" t="str">
        <f>IF(O93="○",①基本情報【名簿入力前に必須入力】!$E$15,"")</f>
        <v/>
      </c>
      <c r="R93" s="399" t="str">
        <f>③職員名簿【中間実績】!BT102</f>
        <v/>
      </c>
      <c r="S93" s="398" t="str">
        <f>③職員名簿【中間実績】!BD102</f>
        <v/>
      </c>
      <c r="T93" s="159" t="str">
        <f>IF(R93="○",①基本情報【名簿入力前に必須入力】!$E$15,"")</f>
        <v/>
      </c>
      <c r="U93" s="399" t="str">
        <f>③職員名簿【中間実績】!BU102</f>
        <v/>
      </c>
      <c r="V93" s="398" t="str">
        <f>③職員名簿【中間実績】!BE102</f>
        <v/>
      </c>
      <c r="W93" s="159" t="str">
        <f>IF(U93="○",①基本情報【名簿入力前に必須入力】!$E$15,"")</f>
        <v/>
      </c>
      <c r="X93" s="399" t="str">
        <f>③職員名簿【中間実績】!BV102</f>
        <v/>
      </c>
      <c r="Y93" s="398" t="str">
        <f>③職員名簿【中間実績】!BF102</f>
        <v/>
      </c>
      <c r="Z93" s="159" t="str">
        <f>IF(X93="○",①基本情報【名簿入力前に必須入力】!$E$15,"")</f>
        <v/>
      </c>
      <c r="AA93" s="399" t="str">
        <f>③職員名簿【中間実績】!BW102</f>
        <v/>
      </c>
      <c r="AB93" s="398" t="str">
        <f>③職員名簿【中間実績】!BG102</f>
        <v/>
      </c>
      <c r="AC93" s="159" t="str">
        <f>IF(AA93="○",①基本情報【名簿入力前に必須入力】!$E$15,"")</f>
        <v/>
      </c>
      <c r="AD93" s="399" t="str">
        <f>③職員名簿【中間実績】!BX102</f>
        <v/>
      </c>
      <c r="AE93" s="398" t="str">
        <f>③職員名簿【中間実績】!BH102</f>
        <v/>
      </c>
      <c r="AF93" s="159" t="str">
        <f>IF(AD93="○",①基本情報【名簿入力前に必須入力】!$E$15,"")</f>
        <v/>
      </c>
      <c r="AG93" s="399" t="str">
        <f>③職員名簿【中間実績】!BY102</f>
        <v/>
      </c>
      <c r="AH93" s="398" t="str">
        <f>③職員名簿【中間実績】!BI102</f>
        <v/>
      </c>
      <c r="AI93" s="159" t="str">
        <f>IF(AG93="○",①基本情報【名簿入力前に必須入力】!$E$15,"")</f>
        <v/>
      </c>
      <c r="AJ93" s="399" t="str">
        <f>③職員名簿【中間実績】!BZ102</f>
        <v/>
      </c>
      <c r="AK93" s="398" t="str">
        <f>③職員名簿【中間実績】!BJ102</f>
        <v/>
      </c>
      <c r="AL93" s="159" t="str">
        <f>IF(AJ93="○",①基本情報【名簿入力前に必須入力】!$E$15,"")</f>
        <v/>
      </c>
    </row>
    <row r="94" spans="1:38" ht="30" customHeight="1">
      <c r="A94">
        <v>90</v>
      </c>
      <c r="B94" s="144" t="str">
        <f>③職員名簿【中間実績】!BN103</f>
        <v/>
      </c>
      <c r="C94" s="397" t="str">
        <f>③職員名簿【中間実績】!BO103</f>
        <v/>
      </c>
      <c r="D94" s="398" t="str">
        <f>③職員名簿【中間実績】!AY103</f>
        <v/>
      </c>
      <c r="E94" s="159" t="str">
        <f>IF(C94="○",①基本情報【名簿入力前に必須入力】!$E$15,"")</f>
        <v/>
      </c>
      <c r="F94" s="399" t="str">
        <f>③職員名簿【中間実績】!BP103</f>
        <v/>
      </c>
      <c r="G94" s="398" t="str">
        <f>③職員名簿【中間実績】!AZ103</f>
        <v/>
      </c>
      <c r="H94" s="159" t="str">
        <f>IF(F94="○",①基本情報【名簿入力前に必須入力】!$E$15,"")</f>
        <v/>
      </c>
      <c r="I94" s="399" t="str">
        <f>③職員名簿【中間実績】!BQ103</f>
        <v/>
      </c>
      <c r="J94" s="398" t="str">
        <f>③職員名簿【中間実績】!BA103</f>
        <v/>
      </c>
      <c r="K94" s="159" t="str">
        <f>IF(I94="○",①基本情報【名簿入力前に必須入力】!$E$15,"")</f>
        <v/>
      </c>
      <c r="L94" s="399" t="str">
        <f>③職員名簿【中間実績】!BR103</f>
        <v/>
      </c>
      <c r="M94" s="398" t="str">
        <f>③職員名簿【中間実績】!BB103</f>
        <v/>
      </c>
      <c r="N94" s="159" t="str">
        <f>IF(L94="○",①基本情報【名簿入力前に必須入力】!$E$15,"")</f>
        <v/>
      </c>
      <c r="O94" s="399" t="str">
        <f>③職員名簿【中間実績】!BS103</f>
        <v/>
      </c>
      <c r="P94" s="398" t="str">
        <f>③職員名簿【中間実績】!BC103</f>
        <v/>
      </c>
      <c r="Q94" s="159" t="str">
        <f>IF(O94="○",①基本情報【名簿入力前に必須入力】!$E$15,"")</f>
        <v/>
      </c>
      <c r="R94" s="399" t="str">
        <f>③職員名簿【中間実績】!BT103</f>
        <v/>
      </c>
      <c r="S94" s="398" t="str">
        <f>③職員名簿【中間実績】!BD103</f>
        <v/>
      </c>
      <c r="T94" s="159" t="str">
        <f>IF(R94="○",①基本情報【名簿入力前に必須入力】!$E$15,"")</f>
        <v/>
      </c>
      <c r="U94" s="399" t="str">
        <f>③職員名簿【中間実績】!BU103</f>
        <v/>
      </c>
      <c r="V94" s="398" t="str">
        <f>③職員名簿【中間実績】!BE103</f>
        <v/>
      </c>
      <c r="W94" s="159" t="str">
        <f>IF(U94="○",①基本情報【名簿入力前に必須入力】!$E$15,"")</f>
        <v/>
      </c>
      <c r="X94" s="399" t="str">
        <f>③職員名簿【中間実績】!BV103</f>
        <v/>
      </c>
      <c r="Y94" s="398" t="str">
        <f>③職員名簿【中間実績】!BF103</f>
        <v/>
      </c>
      <c r="Z94" s="159" t="str">
        <f>IF(X94="○",①基本情報【名簿入力前に必須入力】!$E$15,"")</f>
        <v/>
      </c>
      <c r="AA94" s="399" t="str">
        <f>③職員名簿【中間実績】!BW103</f>
        <v/>
      </c>
      <c r="AB94" s="398" t="str">
        <f>③職員名簿【中間実績】!BG103</f>
        <v/>
      </c>
      <c r="AC94" s="159" t="str">
        <f>IF(AA94="○",①基本情報【名簿入力前に必須入力】!$E$15,"")</f>
        <v/>
      </c>
      <c r="AD94" s="399" t="str">
        <f>③職員名簿【中間実績】!BX103</f>
        <v/>
      </c>
      <c r="AE94" s="398" t="str">
        <f>③職員名簿【中間実績】!BH103</f>
        <v/>
      </c>
      <c r="AF94" s="159" t="str">
        <f>IF(AD94="○",①基本情報【名簿入力前に必須入力】!$E$15,"")</f>
        <v/>
      </c>
      <c r="AG94" s="399" t="str">
        <f>③職員名簿【中間実績】!BY103</f>
        <v/>
      </c>
      <c r="AH94" s="398" t="str">
        <f>③職員名簿【中間実績】!BI103</f>
        <v/>
      </c>
      <c r="AI94" s="159" t="str">
        <f>IF(AG94="○",①基本情報【名簿入力前に必須入力】!$E$15,"")</f>
        <v/>
      </c>
      <c r="AJ94" s="399" t="str">
        <f>③職員名簿【中間実績】!BZ103</f>
        <v/>
      </c>
      <c r="AK94" s="398" t="str">
        <f>③職員名簿【中間実績】!BJ103</f>
        <v/>
      </c>
      <c r="AL94" s="159" t="str">
        <f>IF(AJ94="○",①基本情報【名簿入力前に必須入力】!$E$15,"")</f>
        <v/>
      </c>
    </row>
    <row r="95" spans="1:38" ht="30" customHeight="1">
      <c r="A95">
        <v>91</v>
      </c>
      <c r="B95" s="144" t="str">
        <f>③職員名簿【中間実績】!BN104</f>
        <v/>
      </c>
      <c r="C95" s="397" t="str">
        <f>③職員名簿【中間実績】!BO104</f>
        <v/>
      </c>
      <c r="D95" s="398" t="str">
        <f>③職員名簿【中間実績】!AY104</f>
        <v/>
      </c>
      <c r="E95" s="159" t="str">
        <f>IF(C95="○",①基本情報【名簿入力前に必須入力】!$E$15,"")</f>
        <v/>
      </c>
      <c r="F95" s="399" t="str">
        <f>③職員名簿【中間実績】!BP104</f>
        <v/>
      </c>
      <c r="G95" s="398" t="str">
        <f>③職員名簿【中間実績】!AZ104</f>
        <v/>
      </c>
      <c r="H95" s="159" t="str">
        <f>IF(F95="○",①基本情報【名簿入力前に必須入力】!$E$15,"")</f>
        <v/>
      </c>
      <c r="I95" s="399" t="str">
        <f>③職員名簿【中間実績】!BQ104</f>
        <v/>
      </c>
      <c r="J95" s="398" t="str">
        <f>③職員名簿【中間実績】!BA104</f>
        <v/>
      </c>
      <c r="K95" s="159" t="str">
        <f>IF(I95="○",①基本情報【名簿入力前に必須入力】!$E$15,"")</f>
        <v/>
      </c>
      <c r="L95" s="399" t="str">
        <f>③職員名簿【中間実績】!BR104</f>
        <v/>
      </c>
      <c r="M95" s="398" t="str">
        <f>③職員名簿【中間実績】!BB104</f>
        <v/>
      </c>
      <c r="N95" s="159" t="str">
        <f>IF(L95="○",①基本情報【名簿入力前に必須入力】!$E$15,"")</f>
        <v/>
      </c>
      <c r="O95" s="399" t="str">
        <f>③職員名簿【中間実績】!BS104</f>
        <v/>
      </c>
      <c r="P95" s="398" t="str">
        <f>③職員名簿【中間実績】!BC104</f>
        <v/>
      </c>
      <c r="Q95" s="159" t="str">
        <f>IF(O95="○",①基本情報【名簿入力前に必須入力】!$E$15,"")</f>
        <v/>
      </c>
      <c r="R95" s="399" t="str">
        <f>③職員名簿【中間実績】!BT104</f>
        <v/>
      </c>
      <c r="S95" s="398" t="str">
        <f>③職員名簿【中間実績】!BD104</f>
        <v/>
      </c>
      <c r="T95" s="159" t="str">
        <f>IF(R95="○",①基本情報【名簿入力前に必須入力】!$E$15,"")</f>
        <v/>
      </c>
      <c r="U95" s="399" t="str">
        <f>③職員名簿【中間実績】!BU104</f>
        <v/>
      </c>
      <c r="V95" s="398" t="str">
        <f>③職員名簿【中間実績】!BE104</f>
        <v/>
      </c>
      <c r="W95" s="159" t="str">
        <f>IF(U95="○",①基本情報【名簿入力前に必須入力】!$E$15,"")</f>
        <v/>
      </c>
      <c r="X95" s="399" t="str">
        <f>③職員名簿【中間実績】!BV104</f>
        <v/>
      </c>
      <c r="Y95" s="398" t="str">
        <f>③職員名簿【中間実績】!BF104</f>
        <v/>
      </c>
      <c r="Z95" s="159" t="str">
        <f>IF(X95="○",①基本情報【名簿入力前に必須入力】!$E$15,"")</f>
        <v/>
      </c>
      <c r="AA95" s="399" t="str">
        <f>③職員名簿【中間実績】!BW104</f>
        <v/>
      </c>
      <c r="AB95" s="398" t="str">
        <f>③職員名簿【中間実績】!BG104</f>
        <v/>
      </c>
      <c r="AC95" s="159" t="str">
        <f>IF(AA95="○",①基本情報【名簿入力前に必須入力】!$E$15,"")</f>
        <v/>
      </c>
      <c r="AD95" s="399" t="str">
        <f>③職員名簿【中間実績】!BX104</f>
        <v/>
      </c>
      <c r="AE95" s="398" t="str">
        <f>③職員名簿【中間実績】!BH104</f>
        <v/>
      </c>
      <c r="AF95" s="159" t="str">
        <f>IF(AD95="○",①基本情報【名簿入力前に必須入力】!$E$15,"")</f>
        <v/>
      </c>
      <c r="AG95" s="399" t="str">
        <f>③職員名簿【中間実績】!BY104</f>
        <v/>
      </c>
      <c r="AH95" s="398" t="str">
        <f>③職員名簿【中間実績】!BI104</f>
        <v/>
      </c>
      <c r="AI95" s="159" t="str">
        <f>IF(AG95="○",①基本情報【名簿入力前に必須入力】!$E$15,"")</f>
        <v/>
      </c>
      <c r="AJ95" s="399" t="str">
        <f>③職員名簿【中間実績】!BZ104</f>
        <v/>
      </c>
      <c r="AK95" s="398" t="str">
        <f>③職員名簿【中間実績】!BJ104</f>
        <v/>
      </c>
      <c r="AL95" s="159" t="str">
        <f>IF(AJ95="○",①基本情報【名簿入力前に必須入力】!$E$15,"")</f>
        <v/>
      </c>
    </row>
    <row r="96" spans="1:38" ht="30" customHeight="1">
      <c r="A96">
        <v>92</v>
      </c>
      <c r="B96" s="144" t="str">
        <f>③職員名簿【中間実績】!BN105</f>
        <v/>
      </c>
      <c r="C96" s="397" t="str">
        <f>③職員名簿【中間実績】!BO105</f>
        <v/>
      </c>
      <c r="D96" s="398" t="str">
        <f>③職員名簿【中間実績】!AY105</f>
        <v/>
      </c>
      <c r="E96" s="159" t="str">
        <f>IF(C96="○",①基本情報【名簿入力前に必須入力】!$E$15,"")</f>
        <v/>
      </c>
      <c r="F96" s="399" t="str">
        <f>③職員名簿【中間実績】!BP105</f>
        <v/>
      </c>
      <c r="G96" s="398" t="str">
        <f>③職員名簿【中間実績】!AZ105</f>
        <v/>
      </c>
      <c r="H96" s="159" t="str">
        <f>IF(F96="○",①基本情報【名簿入力前に必須入力】!$E$15,"")</f>
        <v/>
      </c>
      <c r="I96" s="399" t="str">
        <f>③職員名簿【中間実績】!BQ105</f>
        <v/>
      </c>
      <c r="J96" s="398" t="str">
        <f>③職員名簿【中間実績】!BA105</f>
        <v/>
      </c>
      <c r="K96" s="159" t="str">
        <f>IF(I96="○",①基本情報【名簿入力前に必須入力】!$E$15,"")</f>
        <v/>
      </c>
      <c r="L96" s="399" t="str">
        <f>③職員名簿【中間実績】!BR105</f>
        <v/>
      </c>
      <c r="M96" s="398" t="str">
        <f>③職員名簿【中間実績】!BB105</f>
        <v/>
      </c>
      <c r="N96" s="159" t="str">
        <f>IF(L96="○",①基本情報【名簿入力前に必須入力】!$E$15,"")</f>
        <v/>
      </c>
      <c r="O96" s="399" t="str">
        <f>③職員名簿【中間実績】!BS105</f>
        <v/>
      </c>
      <c r="P96" s="398" t="str">
        <f>③職員名簿【中間実績】!BC105</f>
        <v/>
      </c>
      <c r="Q96" s="159" t="str">
        <f>IF(O96="○",①基本情報【名簿入力前に必須入力】!$E$15,"")</f>
        <v/>
      </c>
      <c r="R96" s="399" t="str">
        <f>③職員名簿【中間実績】!BT105</f>
        <v/>
      </c>
      <c r="S96" s="398" t="str">
        <f>③職員名簿【中間実績】!BD105</f>
        <v/>
      </c>
      <c r="T96" s="159" t="str">
        <f>IF(R96="○",①基本情報【名簿入力前に必須入力】!$E$15,"")</f>
        <v/>
      </c>
      <c r="U96" s="399" t="str">
        <f>③職員名簿【中間実績】!BU105</f>
        <v/>
      </c>
      <c r="V96" s="398" t="str">
        <f>③職員名簿【中間実績】!BE105</f>
        <v/>
      </c>
      <c r="W96" s="159" t="str">
        <f>IF(U96="○",①基本情報【名簿入力前に必須入力】!$E$15,"")</f>
        <v/>
      </c>
      <c r="X96" s="399" t="str">
        <f>③職員名簿【中間実績】!BV105</f>
        <v/>
      </c>
      <c r="Y96" s="398" t="str">
        <f>③職員名簿【中間実績】!BF105</f>
        <v/>
      </c>
      <c r="Z96" s="159" t="str">
        <f>IF(X96="○",①基本情報【名簿入力前に必須入力】!$E$15,"")</f>
        <v/>
      </c>
      <c r="AA96" s="399" t="str">
        <f>③職員名簿【中間実績】!BW105</f>
        <v/>
      </c>
      <c r="AB96" s="398" t="str">
        <f>③職員名簿【中間実績】!BG105</f>
        <v/>
      </c>
      <c r="AC96" s="159" t="str">
        <f>IF(AA96="○",①基本情報【名簿入力前に必須入力】!$E$15,"")</f>
        <v/>
      </c>
      <c r="AD96" s="399" t="str">
        <f>③職員名簿【中間実績】!BX105</f>
        <v/>
      </c>
      <c r="AE96" s="398" t="str">
        <f>③職員名簿【中間実績】!BH105</f>
        <v/>
      </c>
      <c r="AF96" s="159" t="str">
        <f>IF(AD96="○",①基本情報【名簿入力前に必須入力】!$E$15,"")</f>
        <v/>
      </c>
      <c r="AG96" s="399" t="str">
        <f>③職員名簿【中間実績】!BY105</f>
        <v/>
      </c>
      <c r="AH96" s="398" t="str">
        <f>③職員名簿【中間実績】!BI105</f>
        <v/>
      </c>
      <c r="AI96" s="159" t="str">
        <f>IF(AG96="○",①基本情報【名簿入力前に必須入力】!$E$15,"")</f>
        <v/>
      </c>
      <c r="AJ96" s="399" t="str">
        <f>③職員名簿【中間実績】!BZ105</f>
        <v/>
      </c>
      <c r="AK96" s="398" t="str">
        <f>③職員名簿【中間実績】!BJ105</f>
        <v/>
      </c>
      <c r="AL96" s="159" t="str">
        <f>IF(AJ96="○",①基本情報【名簿入力前に必須入力】!$E$15,"")</f>
        <v/>
      </c>
    </row>
    <row r="97" spans="1:38" ht="30" customHeight="1">
      <c r="A97">
        <v>93</v>
      </c>
      <c r="B97" s="144" t="str">
        <f>③職員名簿【中間実績】!BN106</f>
        <v/>
      </c>
      <c r="C97" s="397" t="str">
        <f>③職員名簿【中間実績】!BO106</f>
        <v/>
      </c>
      <c r="D97" s="398" t="str">
        <f>③職員名簿【中間実績】!AY106</f>
        <v/>
      </c>
      <c r="E97" s="159" t="str">
        <f>IF(C97="○",①基本情報【名簿入力前に必須入力】!$E$15,"")</f>
        <v/>
      </c>
      <c r="F97" s="399" t="str">
        <f>③職員名簿【中間実績】!BP106</f>
        <v/>
      </c>
      <c r="G97" s="398" t="str">
        <f>③職員名簿【中間実績】!AZ106</f>
        <v/>
      </c>
      <c r="H97" s="159" t="str">
        <f>IF(F97="○",①基本情報【名簿入力前に必須入力】!$E$15,"")</f>
        <v/>
      </c>
      <c r="I97" s="399" t="str">
        <f>③職員名簿【中間実績】!BQ106</f>
        <v/>
      </c>
      <c r="J97" s="398" t="str">
        <f>③職員名簿【中間実績】!BA106</f>
        <v/>
      </c>
      <c r="K97" s="159" t="str">
        <f>IF(I97="○",①基本情報【名簿入力前に必須入力】!$E$15,"")</f>
        <v/>
      </c>
      <c r="L97" s="399" t="str">
        <f>③職員名簿【中間実績】!BR106</f>
        <v/>
      </c>
      <c r="M97" s="398" t="str">
        <f>③職員名簿【中間実績】!BB106</f>
        <v/>
      </c>
      <c r="N97" s="159" t="str">
        <f>IF(L97="○",①基本情報【名簿入力前に必須入力】!$E$15,"")</f>
        <v/>
      </c>
      <c r="O97" s="399" t="str">
        <f>③職員名簿【中間実績】!BS106</f>
        <v/>
      </c>
      <c r="P97" s="398" t="str">
        <f>③職員名簿【中間実績】!BC106</f>
        <v/>
      </c>
      <c r="Q97" s="159" t="str">
        <f>IF(O97="○",①基本情報【名簿入力前に必須入力】!$E$15,"")</f>
        <v/>
      </c>
      <c r="R97" s="399" t="str">
        <f>③職員名簿【中間実績】!BT106</f>
        <v/>
      </c>
      <c r="S97" s="398" t="str">
        <f>③職員名簿【中間実績】!BD106</f>
        <v/>
      </c>
      <c r="T97" s="159" t="str">
        <f>IF(R97="○",①基本情報【名簿入力前に必須入力】!$E$15,"")</f>
        <v/>
      </c>
      <c r="U97" s="399" t="str">
        <f>③職員名簿【中間実績】!BU106</f>
        <v/>
      </c>
      <c r="V97" s="398" t="str">
        <f>③職員名簿【中間実績】!BE106</f>
        <v/>
      </c>
      <c r="W97" s="159" t="str">
        <f>IF(U97="○",①基本情報【名簿入力前に必須入力】!$E$15,"")</f>
        <v/>
      </c>
      <c r="X97" s="399" t="str">
        <f>③職員名簿【中間実績】!BV106</f>
        <v/>
      </c>
      <c r="Y97" s="398" t="str">
        <f>③職員名簿【中間実績】!BF106</f>
        <v/>
      </c>
      <c r="Z97" s="159" t="str">
        <f>IF(X97="○",①基本情報【名簿入力前に必須入力】!$E$15,"")</f>
        <v/>
      </c>
      <c r="AA97" s="399" t="str">
        <f>③職員名簿【中間実績】!BW106</f>
        <v/>
      </c>
      <c r="AB97" s="398" t="str">
        <f>③職員名簿【中間実績】!BG106</f>
        <v/>
      </c>
      <c r="AC97" s="159" t="str">
        <f>IF(AA97="○",①基本情報【名簿入力前に必須入力】!$E$15,"")</f>
        <v/>
      </c>
      <c r="AD97" s="399" t="str">
        <f>③職員名簿【中間実績】!BX106</f>
        <v/>
      </c>
      <c r="AE97" s="398" t="str">
        <f>③職員名簿【中間実績】!BH106</f>
        <v/>
      </c>
      <c r="AF97" s="159" t="str">
        <f>IF(AD97="○",①基本情報【名簿入力前に必須入力】!$E$15,"")</f>
        <v/>
      </c>
      <c r="AG97" s="399" t="str">
        <f>③職員名簿【中間実績】!BY106</f>
        <v/>
      </c>
      <c r="AH97" s="398" t="str">
        <f>③職員名簿【中間実績】!BI106</f>
        <v/>
      </c>
      <c r="AI97" s="159" t="str">
        <f>IF(AG97="○",①基本情報【名簿入力前に必須入力】!$E$15,"")</f>
        <v/>
      </c>
      <c r="AJ97" s="399" t="str">
        <f>③職員名簿【中間実績】!BZ106</f>
        <v/>
      </c>
      <c r="AK97" s="398" t="str">
        <f>③職員名簿【中間実績】!BJ106</f>
        <v/>
      </c>
      <c r="AL97" s="159" t="str">
        <f>IF(AJ97="○",①基本情報【名簿入力前に必須入力】!$E$15,"")</f>
        <v/>
      </c>
    </row>
    <row r="98" spans="1:38" ht="30" customHeight="1">
      <c r="A98">
        <v>94</v>
      </c>
      <c r="B98" s="144" t="str">
        <f>③職員名簿【中間実績】!BN107</f>
        <v/>
      </c>
      <c r="C98" s="397" t="str">
        <f>③職員名簿【中間実績】!BO107</f>
        <v/>
      </c>
      <c r="D98" s="398" t="str">
        <f>③職員名簿【中間実績】!AY107</f>
        <v/>
      </c>
      <c r="E98" s="159" t="str">
        <f>IF(C98="○",①基本情報【名簿入力前に必須入力】!$E$15,"")</f>
        <v/>
      </c>
      <c r="F98" s="399" t="str">
        <f>③職員名簿【中間実績】!BP107</f>
        <v/>
      </c>
      <c r="G98" s="398" t="str">
        <f>③職員名簿【中間実績】!AZ107</f>
        <v/>
      </c>
      <c r="H98" s="159" t="str">
        <f>IF(F98="○",①基本情報【名簿入力前に必須入力】!$E$15,"")</f>
        <v/>
      </c>
      <c r="I98" s="399" t="str">
        <f>③職員名簿【中間実績】!BQ107</f>
        <v/>
      </c>
      <c r="J98" s="398" t="str">
        <f>③職員名簿【中間実績】!BA107</f>
        <v/>
      </c>
      <c r="K98" s="159" t="str">
        <f>IF(I98="○",①基本情報【名簿入力前に必須入力】!$E$15,"")</f>
        <v/>
      </c>
      <c r="L98" s="399" t="str">
        <f>③職員名簿【中間実績】!BR107</f>
        <v/>
      </c>
      <c r="M98" s="398" t="str">
        <f>③職員名簿【中間実績】!BB107</f>
        <v/>
      </c>
      <c r="N98" s="159" t="str">
        <f>IF(L98="○",①基本情報【名簿入力前に必須入力】!$E$15,"")</f>
        <v/>
      </c>
      <c r="O98" s="399" t="str">
        <f>③職員名簿【中間実績】!BS107</f>
        <v/>
      </c>
      <c r="P98" s="398" t="str">
        <f>③職員名簿【中間実績】!BC107</f>
        <v/>
      </c>
      <c r="Q98" s="159" t="str">
        <f>IF(O98="○",①基本情報【名簿入力前に必須入力】!$E$15,"")</f>
        <v/>
      </c>
      <c r="R98" s="399" t="str">
        <f>③職員名簿【中間実績】!BT107</f>
        <v/>
      </c>
      <c r="S98" s="398" t="str">
        <f>③職員名簿【中間実績】!BD107</f>
        <v/>
      </c>
      <c r="T98" s="159" t="str">
        <f>IF(R98="○",①基本情報【名簿入力前に必須入力】!$E$15,"")</f>
        <v/>
      </c>
      <c r="U98" s="399" t="str">
        <f>③職員名簿【中間実績】!BU107</f>
        <v/>
      </c>
      <c r="V98" s="398" t="str">
        <f>③職員名簿【中間実績】!BE107</f>
        <v/>
      </c>
      <c r="W98" s="159" t="str">
        <f>IF(U98="○",①基本情報【名簿入力前に必須入力】!$E$15,"")</f>
        <v/>
      </c>
      <c r="X98" s="399" t="str">
        <f>③職員名簿【中間実績】!BV107</f>
        <v/>
      </c>
      <c r="Y98" s="398" t="str">
        <f>③職員名簿【中間実績】!BF107</f>
        <v/>
      </c>
      <c r="Z98" s="159" t="str">
        <f>IF(X98="○",①基本情報【名簿入力前に必須入力】!$E$15,"")</f>
        <v/>
      </c>
      <c r="AA98" s="399" t="str">
        <f>③職員名簿【中間実績】!BW107</f>
        <v/>
      </c>
      <c r="AB98" s="398" t="str">
        <f>③職員名簿【中間実績】!BG107</f>
        <v/>
      </c>
      <c r="AC98" s="159" t="str">
        <f>IF(AA98="○",①基本情報【名簿入力前に必須入力】!$E$15,"")</f>
        <v/>
      </c>
      <c r="AD98" s="399" t="str">
        <f>③職員名簿【中間実績】!BX107</f>
        <v/>
      </c>
      <c r="AE98" s="398" t="str">
        <f>③職員名簿【中間実績】!BH107</f>
        <v/>
      </c>
      <c r="AF98" s="159" t="str">
        <f>IF(AD98="○",①基本情報【名簿入力前に必須入力】!$E$15,"")</f>
        <v/>
      </c>
      <c r="AG98" s="399" t="str">
        <f>③職員名簿【中間実績】!BY107</f>
        <v/>
      </c>
      <c r="AH98" s="398" t="str">
        <f>③職員名簿【中間実績】!BI107</f>
        <v/>
      </c>
      <c r="AI98" s="159" t="str">
        <f>IF(AG98="○",①基本情報【名簿入力前に必須入力】!$E$15,"")</f>
        <v/>
      </c>
      <c r="AJ98" s="399" t="str">
        <f>③職員名簿【中間実績】!BZ107</f>
        <v/>
      </c>
      <c r="AK98" s="398" t="str">
        <f>③職員名簿【中間実績】!BJ107</f>
        <v/>
      </c>
      <c r="AL98" s="159" t="str">
        <f>IF(AJ98="○",①基本情報【名簿入力前に必須入力】!$E$15,"")</f>
        <v/>
      </c>
    </row>
    <row r="99" spans="1:38" ht="30" customHeight="1">
      <c r="A99">
        <v>95</v>
      </c>
      <c r="B99" s="144" t="str">
        <f>③職員名簿【中間実績】!BN108</f>
        <v/>
      </c>
      <c r="C99" s="397" t="str">
        <f>③職員名簿【中間実績】!BO108</f>
        <v/>
      </c>
      <c r="D99" s="398" t="str">
        <f>③職員名簿【中間実績】!AY108</f>
        <v/>
      </c>
      <c r="E99" s="159" t="str">
        <f>IF(C99="○",①基本情報【名簿入力前に必須入力】!$E$15,"")</f>
        <v/>
      </c>
      <c r="F99" s="399" t="str">
        <f>③職員名簿【中間実績】!BP108</f>
        <v/>
      </c>
      <c r="G99" s="398" t="str">
        <f>③職員名簿【中間実績】!AZ108</f>
        <v/>
      </c>
      <c r="H99" s="159" t="str">
        <f>IF(F99="○",①基本情報【名簿入力前に必須入力】!$E$15,"")</f>
        <v/>
      </c>
      <c r="I99" s="399" t="str">
        <f>③職員名簿【中間実績】!BQ108</f>
        <v/>
      </c>
      <c r="J99" s="398" t="str">
        <f>③職員名簿【中間実績】!BA108</f>
        <v/>
      </c>
      <c r="K99" s="159" t="str">
        <f>IF(I99="○",①基本情報【名簿入力前に必須入力】!$E$15,"")</f>
        <v/>
      </c>
      <c r="L99" s="399" t="str">
        <f>③職員名簿【中間実績】!BR108</f>
        <v/>
      </c>
      <c r="M99" s="398" t="str">
        <f>③職員名簿【中間実績】!BB108</f>
        <v/>
      </c>
      <c r="N99" s="159" t="str">
        <f>IF(L99="○",①基本情報【名簿入力前に必須入力】!$E$15,"")</f>
        <v/>
      </c>
      <c r="O99" s="399" t="str">
        <f>③職員名簿【中間実績】!BS108</f>
        <v/>
      </c>
      <c r="P99" s="398" t="str">
        <f>③職員名簿【中間実績】!BC108</f>
        <v/>
      </c>
      <c r="Q99" s="159" t="str">
        <f>IF(O99="○",①基本情報【名簿入力前に必須入力】!$E$15,"")</f>
        <v/>
      </c>
      <c r="R99" s="399" t="str">
        <f>③職員名簿【中間実績】!BT108</f>
        <v/>
      </c>
      <c r="S99" s="398" t="str">
        <f>③職員名簿【中間実績】!BD108</f>
        <v/>
      </c>
      <c r="T99" s="159" t="str">
        <f>IF(R99="○",①基本情報【名簿入力前に必須入力】!$E$15,"")</f>
        <v/>
      </c>
      <c r="U99" s="399" t="str">
        <f>③職員名簿【中間実績】!BU108</f>
        <v/>
      </c>
      <c r="V99" s="398" t="str">
        <f>③職員名簿【中間実績】!BE108</f>
        <v/>
      </c>
      <c r="W99" s="159" t="str">
        <f>IF(U99="○",①基本情報【名簿入力前に必須入力】!$E$15,"")</f>
        <v/>
      </c>
      <c r="X99" s="399" t="str">
        <f>③職員名簿【中間実績】!BV108</f>
        <v/>
      </c>
      <c r="Y99" s="398" t="str">
        <f>③職員名簿【中間実績】!BF108</f>
        <v/>
      </c>
      <c r="Z99" s="159" t="str">
        <f>IF(X99="○",①基本情報【名簿入力前に必須入力】!$E$15,"")</f>
        <v/>
      </c>
      <c r="AA99" s="399" t="str">
        <f>③職員名簿【中間実績】!BW108</f>
        <v/>
      </c>
      <c r="AB99" s="398" t="str">
        <f>③職員名簿【中間実績】!BG108</f>
        <v/>
      </c>
      <c r="AC99" s="159" t="str">
        <f>IF(AA99="○",①基本情報【名簿入力前に必須入力】!$E$15,"")</f>
        <v/>
      </c>
      <c r="AD99" s="399" t="str">
        <f>③職員名簿【中間実績】!BX108</f>
        <v/>
      </c>
      <c r="AE99" s="398" t="str">
        <f>③職員名簿【中間実績】!BH108</f>
        <v/>
      </c>
      <c r="AF99" s="159" t="str">
        <f>IF(AD99="○",①基本情報【名簿入力前に必須入力】!$E$15,"")</f>
        <v/>
      </c>
      <c r="AG99" s="399" t="str">
        <f>③職員名簿【中間実績】!BY108</f>
        <v/>
      </c>
      <c r="AH99" s="398" t="str">
        <f>③職員名簿【中間実績】!BI108</f>
        <v/>
      </c>
      <c r="AI99" s="159" t="str">
        <f>IF(AG99="○",①基本情報【名簿入力前に必須入力】!$E$15,"")</f>
        <v/>
      </c>
      <c r="AJ99" s="399" t="str">
        <f>③職員名簿【中間実績】!BZ108</f>
        <v/>
      </c>
      <c r="AK99" s="398" t="str">
        <f>③職員名簿【中間実績】!BJ108</f>
        <v/>
      </c>
      <c r="AL99" s="159" t="str">
        <f>IF(AJ99="○",①基本情報【名簿入力前に必須入力】!$E$15,"")</f>
        <v/>
      </c>
    </row>
    <row r="100" spans="1:38" ht="30" customHeight="1">
      <c r="A100">
        <v>96</v>
      </c>
      <c r="B100" s="144" t="str">
        <f>③職員名簿【中間実績】!BN109</f>
        <v/>
      </c>
      <c r="C100" s="397" t="str">
        <f>③職員名簿【中間実績】!BO109</f>
        <v/>
      </c>
      <c r="D100" s="398" t="str">
        <f>③職員名簿【中間実績】!AY109</f>
        <v/>
      </c>
      <c r="E100" s="159" t="str">
        <f>IF(C100="○",①基本情報【名簿入力前に必須入力】!$E$15,"")</f>
        <v/>
      </c>
      <c r="F100" s="399" t="str">
        <f>③職員名簿【中間実績】!BP109</f>
        <v/>
      </c>
      <c r="G100" s="398" t="str">
        <f>③職員名簿【中間実績】!AZ109</f>
        <v/>
      </c>
      <c r="H100" s="159" t="str">
        <f>IF(F100="○",①基本情報【名簿入力前に必須入力】!$E$15,"")</f>
        <v/>
      </c>
      <c r="I100" s="399" t="str">
        <f>③職員名簿【中間実績】!BQ109</f>
        <v/>
      </c>
      <c r="J100" s="398" t="str">
        <f>③職員名簿【中間実績】!BA109</f>
        <v/>
      </c>
      <c r="K100" s="159" t="str">
        <f>IF(I100="○",①基本情報【名簿入力前に必須入力】!$E$15,"")</f>
        <v/>
      </c>
      <c r="L100" s="399" t="str">
        <f>③職員名簿【中間実績】!BR109</f>
        <v/>
      </c>
      <c r="M100" s="398" t="str">
        <f>③職員名簿【中間実績】!BB109</f>
        <v/>
      </c>
      <c r="N100" s="159" t="str">
        <f>IF(L100="○",①基本情報【名簿入力前に必須入力】!$E$15,"")</f>
        <v/>
      </c>
      <c r="O100" s="399" t="str">
        <f>③職員名簿【中間実績】!BS109</f>
        <v/>
      </c>
      <c r="P100" s="398" t="str">
        <f>③職員名簿【中間実績】!BC109</f>
        <v/>
      </c>
      <c r="Q100" s="159" t="str">
        <f>IF(O100="○",①基本情報【名簿入力前に必須入力】!$E$15,"")</f>
        <v/>
      </c>
      <c r="R100" s="399" t="str">
        <f>③職員名簿【中間実績】!BT109</f>
        <v/>
      </c>
      <c r="S100" s="398" t="str">
        <f>③職員名簿【中間実績】!BD109</f>
        <v/>
      </c>
      <c r="T100" s="159" t="str">
        <f>IF(R100="○",①基本情報【名簿入力前に必須入力】!$E$15,"")</f>
        <v/>
      </c>
      <c r="U100" s="399" t="str">
        <f>③職員名簿【中間実績】!BU109</f>
        <v/>
      </c>
      <c r="V100" s="398" t="str">
        <f>③職員名簿【中間実績】!BE109</f>
        <v/>
      </c>
      <c r="W100" s="159" t="str">
        <f>IF(U100="○",①基本情報【名簿入力前に必須入力】!$E$15,"")</f>
        <v/>
      </c>
      <c r="X100" s="399" t="str">
        <f>③職員名簿【中間実績】!BV109</f>
        <v/>
      </c>
      <c r="Y100" s="398" t="str">
        <f>③職員名簿【中間実績】!BF109</f>
        <v/>
      </c>
      <c r="Z100" s="159" t="str">
        <f>IF(X100="○",①基本情報【名簿入力前に必須入力】!$E$15,"")</f>
        <v/>
      </c>
      <c r="AA100" s="399" t="str">
        <f>③職員名簿【中間実績】!BW109</f>
        <v/>
      </c>
      <c r="AB100" s="398" t="str">
        <f>③職員名簿【中間実績】!BG109</f>
        <v/>
      </c>
      <c r="AC100" s="159" t="str">
        <f>IF(AA100="○",①基本情報【名簿入力前に必須入力】!$E$15,"")</f>
        <v/>
      </c>
      <c r="AD100" s="399" t="str">
        <f>③職員名簿【中間実績】!BX109</f>
        <v/>
      </c>
      <c r="AE100" s="398" t="str">
        <f>③職員名簿【中間実績】!BH109</f>
        <v/>
      </c>
      <c r="AF100" s="159" t="str">
        <f>IF(AD100="○",①基本情報【名簿入力前に必須入力】!$E$15,"")</f>
        <v/>
      </c>
      <c r="AG100" s="399" t="str">
        <f>③職員名簿【中間実績】!BY109</f>
        <v/>
      </c>
      <c r="AH100" s="398" t="str">
        <f>③職員名簿【中間実績】!BI109</f>
        <v/>
      </c>
      <c r="AI100" s="159" t="str">
        <f>IF(AG100="○",①基本情報【名簿入力前に必須入力】!$E$15,"")</f>
        <v/>
      </c>
      <c r="AJ100" s="399" t="str">
        <f>③職員名簿【中間実績】!BZ109</f>
        <v/>
      </c>
      <c r="AK100" s="398" t="str">
        <f>③職員名簿【中間実績】!BJ109</f>
        <v/>
      </c>
      <c r="AL100" s="159" t="str">
        <f>IF(AJ100="○",①基本情報【名簿入力前に必須入力】!$E$15,"")</f>
        <v/>
      </c>
    </row>
    <row r="101" spans="1:38" ht="30" customHeight="1">
      <c r="A101">
        <v>97</v>
      </c>
      <c r="B101" s="144" t="str">
        <f>③職員名簿【中間実績】!BN110</f>
        <v/>
      </c>
      <c r="C101" s="397" t="str">
        <f>③職員名簿【中間実績】!BO110</f>
        <v/>
      </c>
      <c r="D101" s="398" t="str">
        <f>③職員名簿【中間実績】!AY110</f>
        <v/>
      </c>
      <c r="E101" s="159" t="str">
        <f>IF(C101="○",①基本情報【名簿入力前に必須入力】!$E$15,"")</f>
        <v/>
      </c>
      <c r="F101" s="399" t="str">
        <f>③職員名簿【中間実績】!BP110</f>
        <v/>
      </c>
      <c r="G101" s="398" t="str">
        <f>③職員名簿【中間実績】!AZ110</f>
        <v/>
      </c>
      <c r="H101" s="159" t="str">
        <f>IF(F101="○",①基本情報【名簿入力前に必須入力】!$E$15,"")</f>
        <v/>
      </c>
      <c r="I101" s="399" t="str">
        <f>③職員名簿【中間実績】!BQ110</f>
        <v/>
      </c>
      <c r="J101" s="398" t="str">
        <f>③職員名簿【中間実績】!BA110</f>
        <v/>
      </c>
      <c r="K101" s="159" t="str">
        <f>IF(I101="○",①基本情報【名簿入力前に必須入力】!$E$15,"")</f>
        <v/>
      </c>
      <c r="L101" s="399" t="str">
        <f>③職員名簿【中間実績】!BR110</f>
        <v/>
      </c>
      <c r="M101" s="398" t="str">
        <f>③職員名簿【中間実績】!BB110</f>
        <v/>
      </c>
      <c r="N101" s="159" t="str">
        <f>IF(L101="○",①基本情報【名簿入力前に必須入力】!$E$15,"")</f>
        <v/>
      </c>
      <c r="O101" s="399" t="str">
        <f>③職員名簿【中間実績】!BS110</f>
        <v/>
      </c>
      <c r="P101" s="398" t="str">
        <f>③職員名簿【中間実績】!BC110</f>
        <v/>
      </c>
      <c r="Q101" s="159" t="str">
        <f>IF(O101="○",①基本情報【名簿入力前に必須入力】!$E$15,"")</f>
        <v/>
      </c>
      <c r="R101" s="399" t="str">
        <f>③職員名簿【中間実績】!BT110</f>
        <v/>
      </c>
      <c r="S101" s="398" t="str">
        <f>③職員名簿【中間実績】!BD110</f>
        <v/>
      </c>
      <c r="T101" s="159" t="str">
        <f>IF(R101="○",①基本情報【名簿入力前に必須入力】!$E$15,"")</f>
        <v/>
      </c>
      <c r="U101" s="399" t="str">
        <f>③職員名簿【中間実績】!BU110</f>
        <v/>
      </c>
      <c r="V101" s="398" t="str">
        <f>③職員名簿【中間実績】!BE110</f>
        <v/>
      </c>
      <c r="W101" s="159" t="str">
        <f>IF(U101="○",①基本情報【名簿入力前に必須入力】!$E$15,"")</f>
        <v/>
      </c>
      <c r="X101" s="399" t="str">
        <f>③職員名簿【中間実績】!BV110</f>
        <v/>
      </c>
      <c r="Y101" s="398" t="str">
        <f>③職員名簿【中間実績】!BF110</f>
        <v/>
      </c>
      <c r="Z101" s="159" t="str">
        <f>IF(X101="○",①基本情報【名簿入力前に必須入力】!$E$15,"")</f>
        <v/>
      </c>
      <c r="AA101" s="399" t="str">
        <f>③職員名簿【中間実績】!BW110</f>
        <v/>
      </c>
      <c r="AB101" s="398" t="str">
        <f>③職員名簿【中間実績】!BG110</f>
        <v/>
      </c>
      <c r="AC101" s="159" t="str">
        <f>IF(AA101="○",①基本情報【名簿入力前に必須入力】!$E$15,"")</f>
        <v/>
      </c>
      <c r="AD101" s="399" t="str">
        <f>③職員名簿【中間実績】!BX110</f>
        <v/>
      </c>
      <c r="AE101" s="398" t="str">
        <f>③職員名簿【中間実績】!BH110</f>
        <v/>
      </c>
      <c r="AF101" s="159" t="str">
        <f>IF(AD101="○",①基本情報【名簿入力前に必須入力】!$E$15,"")</f>
        <v/>
      </c>
      <c r="AG101" s="399" t="str">
        <f>③職員名簿【中間実績】!BY110</f>
        <v/>
      </c>
      <c r="AH101" s="398" t="str">
        <f>③職員名簿【中間実績】!BI110</f>
        <v/>
      </c>
      <c r="AI101" s="159" t="str">
        <f>IF(AG101="○",①基本情報【名簿入力前に必須入力】!$E$15,"")</f>
        <v/>
      </c>
      <c r="AJ101" s="399" t="str">
        <f>③職員名簿【中間実績】!BZ110</f>
        <v/>
      </c>
      <c r="AK101" s="398" t="str">
        <f>③職員名簿【中間実績】!BJ110</f>
        <v/>
      </c>
      <c r="AL101" s="159" t="str">
        <f>IF(AJ101="○",①基本情報【名簿入力前に必須入力】!$E$15,"")</f>
        <v/>
      </c>
    </row>
    <row r="102" spans="1:38" ht="30" customHeight="1">
      <c r="A102">
        <v>98</v>
      </c>
      <c r="B102" s="144" t="str">
        <f>③職員名簿【中間実績】!BN111</f>
        <v/>
      </c>
      <c r="C102" s="397" t="str">
        <f>③職員名簿【中間実績】!BO111</f>
        <v/>
      </c>
      <c r="D102" s="398" t="str">
        <f>③職員名簿【中間実績】!AY111</f>
        <v/>
      </c>
      <c r="E102" s="159" t="str">
        <f>IF(C102="○",①基本情報【名簿入力前に必須入力】!$E$15,"")</f>
        <v/>
      </c>
      <c r="F102" s="399" t="str">
        <f>③職員名簿【中間実績】!BP111</f>
        <v/>
      </c>
      <c r="G102" s="398" t="str">
        <f>③職員名簿【中間実績】!AZ111</f>
        <v/>
      </c>
      <c r="H102" s="159" t="str">
        <f>IF(F102="○",①基本情報【名簿入力前に必須入力】!$E$15,"")</f>
        <v/>
      </c>
      <c r="I102" s="399" t="str">
        <f>③職員名簿【中間実績】!BQ111</f>
        <v/>
      </c>
      <c r="J102" s="398" t="str">
        <f>③職員名簿【中間実績】!BA111</f>
        <v/>
      </c>
      <c r="K102" s="159" t="str">
        <f>IF(I102="○",①基本情報【名簿入力前に必須入力】!$E$15,"")</f>
        <v/>
      </c>
      <c r="L102" s="399" t="str">
        <f>③職員名簿【中間実績】!BR111</f>
        <v/>
      </c>
      <c r="M102" s="398" t="str">
        <f>③職員名簿【中間実績】!BB111</f>
        <v/>
      </c>
      <c r="N102" s="159" t="str">
        <f>IF(L102="○",①基本情報【名簿入力前に必須入力】!$E$15,"")</f>
        <v/>
      </c>
      <c r="O102" s="399" t="str">
        <f>③職員名簿【中間実績】!BS111</f>
        <v/>
      </c>
      <c r="P102" s="398" t="str">
        <f>③職員名簿【中間実績】!BC111</f>
        <v/>
      </c>
      <c r="Q102" s="159" t="str">
        <f>IF(O102="○",①基本情報【名簿入力前に必須入力】!$E$15,"")</f>
        <v/>
      </c>
      <c r="R102" s="399" t="str">
        <f>③職員名簿【中間実績】!BT111</f>
        <v/>
      </c>
      <c r="S102" s="398" t="str">
        <f>③職員名簿【中間実績】!BD111</f>
        <v/>
      </c>
      <c r="T102" s="159" t="str">
        <f>IF(R102="○",①基本情報【名簿入力前に必須入力】!$E$15,"")</f>
        <v/>
      </c>
      <c r="U102" s="399" t="str">
        <f>③職員名簿【中間実績】!BU111</f>
        <v/>
      </c>
      <c r="V102" s="398" t="str">
        <f>③職員名簿【中間実績】!BE111</f>
        <v/>
      </c>
      <c r="W102" s="159" t="str">
        <f>IF(U102="○",①基本情報【名簿入力前に必須入力】!$E$15,"")</f>
        <v/>
      </c>
      <c r="X102" s="399" t="str">
        <f>③職員名簿【中間実績】!BV111</f>
        <v/>
      </c>
      <c r="Y102" s="398" t="str">
        <f>③職員名簿【中間実績】!BF111</f>
        <v/>
      </c>
      <c r="Z102" s="159" t="str">
        <f>IF(X102="○",①基本情報【名簿入力前に必須入力】!$E$15,"")</f>
        <v/>
      </c>
      <c r="AA102" s="399" t="str">
        <f>③職員名簿【中間実績】!BW111</f>
        <v/>
      </c>
      <c r="AB102" s="398" t="str">
        <f>③職員名簿【中間実績】!BG111</f>
        <v/>
      </c>
      <c r="AC102" s="159" t="str">
        <f>IF(AA102="○",①基本情報【名簿入力前に必須入力】!$E$15,"")</f>
        <v/>
      </c>
      <c r="AD102" s="399" t="str">
        <f>③職員名簿【中間実績】!BX111</f>
        <v/>
      </c>
      <c r="AE102" s="398" t="str">
        <f>③職員名簿【中間実績】!BH111</f>
        <v/>
      </c>
      <c r="AF102" s="159" t="str">
        <f>IF(AD102="○",①基本情報【名簿入力前に必須入力】!$E$15,"")</f>
        <v/>
      </c>
      <c r="AG102" s="399" t="str">
        <f>③職員名簿【中間実績】!BY111</f>
        <v/>
      </c>
      <c r="AH102" s="398" t="str">
        <f>③職員名簿【中間実績】!BI111</f>
        <v/>
      </c>
      <c r="AI102" s="159" t="str">
        <f>IF(AG102="○",①基本情報【名簿入力前に必須入力】!$E$15,"")</f>
        <v/>
      </c>
      <c r="AJ102" s="399" t="str">
        <f>③職員名簿【中間実績】!BZ111</f>
        <v/>
      </c>
      <c r="AK102" s="398" t="str">
        <f>③職員名簿【中間実績】!BJ111</f>
        <v/>
      </c>
      <c r="AL102" s="159" t="str">
        <f>IF(AJ102="○",①基本情報【名簿入力前に必須入力】!$E$15,"")</f>
        <v/>
      </c>
    </row>
    <row r="103" spans="1:38" ht="30" customHeight="1">
      <c r="A103">
        <v>99</v>
      </c>
      <c r="B103" s="144" t="str">
        <f>③職員名簿【中間実績】!BN112</f>
        <v/>
      </c>
      <c r="C103" s="397" t="str">
        <f>③職員名簿【中間実績】!BO112</f>
        <v/>
      </c>
      <c r="D103" s="398" t="str">
        <f>③職員名簿【中間実績】!AY112</f>
        <v/>
      </c>
      <c r="E103" s="159" t="str">
        <f>IF(C103="○",①基本情報【名簿入力前に必須入力】!$E$15,"")</f>
        <v/>
      </c>
      <c r="F103" s="399" t="str">
        <f>③職員名簿【中間実績】!BP112</f>
        <v/>
      </c>
      <c r="G103" s="398" t="str">
        <f>③職員名簿【中間実績】!AZ112</f>
        <v/>
      </c>
      <c r="H103" s="159" t="str">
        <f>IF(F103="○",①基本情報【名簿入力前に必須入力】!$E$15,"")</f>
        <v/>
      </c>
      <c r="I103" s="399" t="str">
        <f>③職員名簿【中間実績】!BQ112</f>
        <v/>
      </c>
      <c r="J103" s="398" t="str">
        <f>③職員名簿【中間実績】!BA112</f>
        <v/>
      </c>
      <c r="K103" s="159" t="str">
        <f>IF(I103="○",①基本情報【名簿入力前に必須入力】!$E$15,"")</f>
        <v/>
      </c>
      <c r="L103" s="399" t="str">
        <f>③職員名簿【中間実績】!BR112</f>
        <v/>
      </c>
      <c r="M103" s="398" t="str">
        <f>③職員名簿【中間実績】!BB112</f>
        <v/>
      </c>
      <c r="N103" s="159" t="str">
        <f>IF(L103="○",①基本情報【名簿入力前に必須入力】!$E$15,"")</f>
        <v/>
      </c>
      <c r="O103" s="399" t="str">
        <f>③職員名簿【中間実績】!BS112</f>
        <v/>
      </c>
      <c r="P103" s="398" t="str">
        <f>③職員名簿【中間実績】!BC112</f>
        <v/>
      </c>
      <c r="Q103" s="159" t="str">
        <f>IF(O103="○",①基本情報【名簿入力前に必須入力】!$E$15,"")</f>
        <v/>
      </c>
      <c r="R103" s="399" t="str">
        <f>③職員名簿【中間実績】!BT112</f>
        <v/>
      </c>
      <c r="S103" s="398" t="str">
        <f>③職員名簿【中間実績】!BD112</f>
        <v/>
      </c>
      <c r="T103" s="159" t="str">
        <f>IF(R103="○",①基本情報【名簿入力前に必須入力】!$E$15,"")</f>
        <v/>
      </c>
      <c r="U103" s="399" t="str">
        <f>③職員名簿【中間実績】!BU112</f>
        <v/>
      </c>
      <c r="V103" s="398" t="str">
        <f>③職員名簿【中間実績】!BE112</f>
        <v/>
      </c>
      <c r="W103" s="159" t="str">
        <f>IF(U103="○",①基本情報【名簿入力前に必須入力】!$E$15,"")</f>
        <v/>
      </c>
      <c r="X103" s="399" t="str">
        <f>③職員名簿【中間実績】!BV112</f>
        <v/>
      </c>
      <c r="Y103" s="398" t="str">
        <f>③職員名簿【中間実績】!BF112</f>
        <v/>
      </c>
      <c r="Z103" s="159" t="str">
        <f>IF(X103="○",①基本情報【名簿入力前に必須入力】!$E$15,"")</f>
        <v/>
      </c>
      <c r="AA103" s="399" t="str">
        <f>③職員名簿【中間実績】!BW112</f>
        <v/>
      </c>
      <c r="AB103" s="398" t="str">
        <f>③職員名簿【中間実績】!BG112</f>
        <v/>
      </c>
      <c r="AC103" s="159" t="str">
        <f>IF(AA103="○",①基本情報【名簿入力前に必須入力】!$E$15,"")</f>
        <v/>
      </c>
      <c r="AD103" s="399" t="str">
        <f>③職員名簿【中間実績】!BX112</f>
        <v/>
      </c>
      <c r="AE103" s="398" t="str">
        <f>③職員名簿【中間実績】!BH112</f>
        <v/>
      </c>
      <c r="AF103" s="159" t="str">
        <f>IF(AD103="○",①基本情報【名簿入力前に必須入力】!$E$15,"")</f>
        <v/>
      </c>
      <c r="AG103" s="399" t="str">
        <f>③職員名簿【中間実績】!BY112</f>
        <v/>
      </c>
      <c r="AH103" s="398" t="str">
        <f>③職員名簿【中間実績】!BI112</f>
        <v/>
      </c>
      <c r="AI103" s="159" t="str">
        <f>IF(AG103="○",①基本情報【名簿入力前に必須入力】!$E$15,"")</f>
        <v/>
      </c>
      <c r="AJ103" s="399" t="str">
        <f>③職員名簿【中間実績】!BZ112</f>
        <v/>
      </c>
      <c r="AK103" s="398" t="str">
        <f>③職員名簿【中間実績】!BJ112</f>
        <v/>
      </c>
      <c r="AL103" s="159" t="str">
        <f>IF(AJ103="○",①基本情報【名簿入力前に必須入力】!$E$15,"")</f>
        <v/>
      </c>
    </row>
    <row r="104" spans="1:38" ht="30" customHeight="1">
      <c r="A104">
        <v>100</v>
      </c>
      <c r="B104" s="144" t="str">
        <f>③職員名簿【中間実績】!BN113</f>
        <v/>
      </c>
      <c r="C104" s="397" t="str">
        <f>③職員名簿【中間実績】!BO113</f>
        <v/>
      </c>
      <c r="D104" s="398" t="str">
        <f>③職員名簿【中間実績】!AY113</f>
        <v/>
      </c>
      <c r="E104" s="159" t="str">
        <f>IF(C104="○",①基本情報【名簿入力前に必須入力】!$E$15,"")</f>
        <v/>
      </c>
      <c r="F104" s="399" t="str">
        <f>③職員名簿【中間実績】!BP113</f>
        <v/>
      </c>
      <c r="G104" s="398" t="str">
        <f>③職員名簿【中間実績】!AZ113</f>
        <v/>
      </c>
      <c r="H104" s="159" t="str">
        <f>IF(F104="○",①基本情報【名簿入力前に必須入力】!$E$15,"")</f>
        <v/>
      </c>
      <c r="I104" s="399" t="str">
        <f>③職員名簿【中間実績】!BQ113</f>
        <v/>
      </c>
      <c r="J104" s="398" t="str">
        <f>③職員名簿【中間実績】!BA113</f>
        <v/>
      </c>
      <c r="K104" s="159" t="str">
        <f>IF(I104="○",①基本情報【名簿入力前に必須入力】!$E$15,"")</f>
        <v/>
      </c>
      <c r="L104" s="399" t="str">
        <f>③職員名簿【中間実績】!BR113</f>
        <v/>
      </c>
      <c r="M104" s="398" t="str">
        <f>③職員名簿【中間実績】!BB113</f>
        <v/>
      </c>
      <c r="N104" s="159" t="str">
        <f>IF(L104="○",①基本情報【名簿入力前に必須入力】!$E$15,"")</f>
        <v/>
      </c>
      <c r="O104" s="399" t="str">
        <f>③職員名簿【中間実績】!BS113</f>
        <v/>
      </c>
      <c r="P104" s="398" t="str">
        <f>③職員名簿【中間実績】!BC113</f>
        <v/>
      </c>
      <c r="Q104" s="159" t="str">
        <f>IF(O104="○",①基本情報【名簿入力前に必須入力】!$E$15,"")</f>
        <v/>
      </c>
      <c r="R104" s="399" t="str">
        <f>③職員名簿【中間実績】!BT113</f>
        <v/>
      </c>
      <c r="S104" s="398" t="str">
        <f>③職員名簿【中間実績】!BD113</f>
        <v/>
      </c>
      <c r="T104" s="159" t="str">
        <f>IF(R104="○",①基本情報【名簿入力前に必須入力】!$E$15,"")</f>
        <v/>
      </c>
      <c r="U104" s="399" t="str">
        <f>③職員名簿【中間実績】!BU113</f>
        <v/>
      </c>
      <c r="V104" s="398" t="str">
        <f>③職員名簿【中間実績】!BE113</f>
        <v/>
      </c>
      <c r="W104" s="159" t="str">
        <f>IF(U104="○",①基本情報【名簿入力前に必須入力】!$E$15,"")</f>
        <v/>
      </c>
      <c r="X104" s="399" t="str">
        <f>③職員名簿【中間実績】!BV113</f>
        <v/>
      </c>
      <c r="Y104" s="398" t="str">
        <f>③職員名簿【中間実績】!BF113</f>
        <v/>
      </c>
      <c r="Z104" s="159" t="str">
        <f>IF(X104="○",①基本情報【名簿入力前に必須入力】!$E$15,"")</f>
        <v/>
      </c>
      <c r="AA104" s="399" t="str">
        <f>③職員名簿【中間実績】!BW113</f>
        <v/>
      </c>
      <c r="AB104" s="398" t="str">
        <f>③職員名簿【中間実績】!BG113</f>
        <v/>
      </c>
      <c r="AC104" s="159" t="str">
        <f>IF(AA104="○",①基本情報【名簿入力前に必須入力】!$E$15,"")</f>
        <v/>
      </c>
      <c r="AD104" s="399" t="str">
        <f>③職員名簿【中間実績】!BX113</f>
        <v/>
      </c>
      <c r="AE104" s="398" t="str">
        <f>③職員名簿【中間実績】!BH113</f>
        <v/>
      </c>
      <c r="AF104" s="159" t="str">
        <f>IF(AD104="○",①基本情報【名簿入力前に必須入力】!$E$15,"")</f>
        <v/>
      </c>
      <c r="AG104" s="399" t="str">
        <f>③職員名簿【中間実績】!BY113</f>
        <v/>
      </c>
      <c r="AH104" s="398" t="str">
        <f>③職員名簿【中間実績】!BI113</f>
        <v/>
      </c>
      <c r="AI104" s="159" t="str">
        <f>IF(AG104="○",①基本情報【名簿入力前に必須入力】!$E$15,"")</f>
        <v/>
      </c>
      <c r="AJ104" s="399" t="str">
        <f>③職員名簿【中間実績】!BZ113</f>
        <v/>
      </c>
      <c r="AK104" s="398" t="str">
        <f>③職員名簿【中間実績】!BJ113</f>
        <v/>
      </c>
      <c r="AL104" s="159" t="str">
        <f>IF(AJ104="○",①基本情報【名簿入力前に必須入力】!$E$15,"")</f>
        <v/>
      </c>
    </row>
    <row r="105" spans="1:38" ht="30" customHeight="1">
      <c r="B105" t="s">
        <v>474</v>
      </c>
      <c r="C105" s="149">
        <v>1</v>
      </c>
      <c r="E105" s="150">
        <f>SUMIF($D$5:$D$104,C105,$E$5:$E$104)</f>
        <v>0</v>
      </c>
      <c r="F105" s="151">
        <v>1</v>
      </c>
      <c r="G105" s="151" t="s">
        <v>474</v>
      </c>
      <c r="H105" s="152">
        <f>SUMIF($G$5:$G$104,F105,$H$5:$H$104)</f>
        <v>0</v>
      </c>
      <c r="I105" s="151">
        <v>1</v>
      </c>
      <c r="J105" s="151" t="s">
        <v>474</v>
      </c>
      <c r="K105" s="152">
        <f>SUMIF($J$5:$J$104,I105,$K$5:$K$104)</f>
        <v>0</v>
      </c>
      <c r="L105" s="151">
        <v>1</v>
      </c>
      <c r="M105" s="151" t="s">
        <v>474</v>
      </c>
      <c r="N105" s="152">
        <f>SUMIF($M$5:$M$104,L105,$N$5:$N$104)</f>
        <v>0</v>
      </c>
      <c r="O105" s="151">
        <v>1</v>
      </c>
      <c r="P105" s="151" t="s">
        <v>474</v>
      </c>
      <c r="Q105" s="152">
        <f>SUMIF($P$5:$P$104,O105,$Q$5:$Q$104)</f>
        <v>0</v>
      </c>
      <c r="R105" s="151">
        <v>1</v>
      </c>
      <c r="S105" s="151" t="s">
        <v>474</v>
      </c>
      <c r="T105" s="152">
        <f>SUMIF($S$5:$S$104,R105,$T$5:$T$104)</f>
        <v>0</v>
      </c>
      <c r="U105" s="151">
        <v>1</v>
      </c>
      <c r="V105" s="151" t="s">
        <v>474</v>
      </c>
      <c r="W105" s="152">
        <f>SUMIF($V$5:$V$104,U105,$W$5:$W$104)</f>
        <v>0</v>
      </c>
      <c r="X105" s="151">
        <v>1</v>
      </c>
      <c r="Y105" s="151" t="s">
        <v>474</v>
      </c>
      <c r="Z105" s="152">
        <f>SUMIF($Y$5:$Y$104,X105,$Z$5:$Z$104)</f>
        <v>0</v>
      </c>
      <c r="AA105" s="151">
        <v>1</v>
      </c>
      <c r="AB105" s="151" t="s">
        <v>474</v>
      </c>
      <c r="AC105" s="152">
        <f>SUMIF($AB$5:$AB$104,AA105,$AC$5:$AC$104)</f>
        <v>0</v>
      </c>
      <c r="AD105" s="151">
        <v>1</v>
      </c>
      <c r="AE105" s="151" t="s">
        <v>474</v>
      </c>
      <c r="AF105" s="152">
        <f>SUMIF($AE$5:$AE$104,AD105,$AF$5:$AF$104)</f>
        <v>0</v>
      </c>
      <c r="AG105" s="151">
        <v>1</v>
      </c>
      <c r="AH105" s="151" t="s">
        <v>474</v>
      </c>
      <c r="AI105" s="152">
        <f>SUMIF($AH$5:$AH$104,AG105,$AI$5:$AI$104)</f>
        <v>0</v>
      </c>
      <c r="AJ105" s="151">
        <v>1</v>
      </c>
      <c r="AK105" s="151" t="s">
        <v>474</v>
      </c>
      <c r="AL105" s="152">
        <f>SUMIF($AK$5:$AK$104,AJ105,$AL$5:$AL$104)</f>
        <v>0</v>
      </c>
    </row>
    <row r="106" spans="1:38" ht="30" customHeight="1">
      <c r="B106" t="s">
        <v>475</v>
      </c>
      <c r="C106" s="153">
        <v>2</v>
      </c>
      <c r="E106" s="150">
        <f>SUMIF($D$5:$D$104,C106,$E$5:$E$104)</f>
        <v>0</v>
      </c>
      <c r="F106" s="154">
        <v>2</v>
      </c>
      <c r="G106" s="154" t="s">
        <v>475</v>
      </c>
      <c r="H106" s="152">
        <f>SUMIF($G$5:$G$104,F106,$H$5:$H$104)</f>
        <v>0</v>
      </c>
      <c r="I106" s="154">
        <v>2</v>
      </c>
      <c r="J106" s="154" t="s">
        <v>475</v>
      </c>
      <c r="K106" s="152">
        <f>SUMIF($J$5:$J$104,I106,$K$5:$K$104)</f>
        <v>0</v>
      </c>
      <c r="L106" s="154">
        <v>2</v>
      </c>
      <c r="M106" s="154" t="s">
        <v>475</v>
      </c>
      <c r="N106" s="152">
        <f>SUMIF($M$5:$M$104,L106,$N$5:$N$104)</f>
        <v>0</v>
      </c>
      <c r="O106" s="154">
        <v>2</v>
      </c>
      <c r="P106" s="154" t="s">
        <v>475</v>
      </c>
      <c r="Q106" s="152">
        <f>SUMIF($P$5:$P$104,O106,$Q$5:$Q$104)</f>
        <v>0</v>
      </c>
      <c r="R106" s="154">
        <v>2</v>
      </c>
      <c r="S106" s="154" t="s">
        <v>475</v>
      </c>
      <c r="T106" s="152">
        <f>SUMIF($S$5:$S$104,R106,$T$5:$T$104)</f>
        <v>0</v>
      </c>
      <c r="U106" s="154">
        <v>2</v>
      </c>
      <c r="V106" s="154" t="s">
        <v>475</v>
      </c>
      <c r="W106" s="152">
        <f>SUMIF($V$5:$V$104,U106,$W$5:$W$104)</f>
        <v>0</v>
      </c>
      <c r="X106" s="154">
        <v>2</v>
      </c>
      <c r="Y106" s="154" t="s">
        <v>475</v>
      </c>
      <c r="Z106" s="152">
        <f>SUMIF($Y$5:$Y$104,X106,$Z$5:$Z$104)</f>
        <v>0</v>
      </c>
      <c r="AA106" s="154">
        <v>2</v>
      </c>
      <c r="AB106" s="154" t="s">
        <v>475</v>
      </c>
      <c r="AC106" s="152">
        <f t="shared" ref="AC106:AC108" si="0">SUMIF($AB$5:$AB$104,AA106,$AC$5:$AC$104)</f>
        <v>0</v>
      </c>
      <c r="AD106" s="154">
        <v>2</v>
      </c>
      <c r="AE106" s="154" t="s">
        <v>475</v>
      </c>
      <c r="AF106" s="152">
        <f t="shared" ref="AF106:AF108" si="1">SUMIF($AE$5:$AE$104,AD106,$AF$5:$AF$104)</f>
        <v>0</v>
      </c>
      <c r="AG106" s="154">
        <v>2</v>
      </c>
      <c r="AH106" s="154" t="s">
        <v>475</v>
      </c>
      <c r="AI106" s="152">
        <f>SUMIF($AH$5:$AH$104,AG106,$AI$5:$AI$104)</f>
        <v>0</v>
      </c>
      <c r="AJ106" s="154">
        <v>2</v>
      </c>
      <c r="AK106" s="154" t="s">
        <v>475</v>
      </c>
      <c r="AL106" s="152">
        <f t="shared" ref="AL106:AL107" si="2">SUMIF($AK$5:$AK$104,AJ106,$AL$5:$AL$104)</f>
        <v>0</v>
      </c>
    </row>
    <row r="107" spans="1:38" ht="30" customHeight="1">
      <c r="B107" t="s">
        <v>476</v>
      </c>
      <c r="C107" s="153">
        <v>3</v>
      </c>
      <c r="E107" s="150">
        <f>SUMIF($D$5:$D$104,C107,$E$5:$E$104)</f>
        <v>0</v>
      </c>
      <c r="F107" s="154">
        <v>3</v>
      </c>
      <c r="G107" s="154" t="s">
        <v>476</v>
      </c>
      <c r="H107" s="152">
        <f t="shared" ref="H107" si="3">SUMIF($G$5:$G$104,F107,$H$5:$H$104)</f>
        <v>0</v>
      </c>
      <c r="I107" s="154">
        <v>3</v>
      </c>
      <c r="J107" s="154" t="s">
        <v>476</v>
      </c>
      <c r="K107" s="152">
        <f t="shared" ref="K107:K108" si="4">SUMIF($J$5:$J$104,I107,$K$5:$K$104)</f>
        <v>0</v>
      </c>
      <c r="L107" s="154">
        <v>3</v>
      </c>
      <c r="M107" s="154" t="s">
        <v>476</v>
      </c>
      <c r="N107" s="152">
        <f t="shared" ref="N107:N108" si="5">SUMIF($M$5:$M$104,L107,$N$5:$N$104)</f>
        <v>0</v>
      </c>
      <c r="O107" s="154">
        <v>3</v>
      </c>
      <c r="P107" s="154" t="s">
        <v>476</v>
      </c>
      <c r="Q107" s="152">
        <f t="shared" ref="Q107:Q108" si="6">SUMIF($P$5:$P$104,O107,$Q$5:$Q$104)</f>
        <v>0</v>
      </c>
      <c r="R107" s="154">
        <v>3</v>
      </c>
      <c r="S107" s="154" t="s">
        <v>476</v>
      </c>
      <c r="T107" s="152">
        <f t="shared" ref="T107:T108" si="7">SUMIF($S$5:$S$104,R107,$T$5:$T$104)</f>
        <v>0</v>
      </c>
      <c r="U107" s="154">
        <v>3</v>
      </c>
      <c r="V107" s="154" t="s">
        <v>476</v>
      </c>
      <c r="W107" s="152">
        <f t="shared" ref="W107:W108" si="8">SUMIF($V$5:$V$104,U107,$W$5:$W$104)</f>
        <v>0</v>
      </c>
      <c r="X107" s="154">
        <v>3</v>
      </c>
      <c r="Y107" s="154" t="s">
        <v>476</v>
      </c>
      <c r="Z107" s="152">
        <f t="shared" ref="Z107:Z108" si="9">SUMIF($Y$5:$Y$104,X107,$Z$5:$Z$104)</f>
        <v>0</v>
      </c>
      <c r="AA107" s="154">
        <v>3</v>
      </c>
      <c r="AB107" s="154" t="s">
        <v>476</v>
      </c>
      <c r="AC107" s="152">
        <f t="shared" si="0"/>
        <v>0</v>
      </c>
      <c r="AD107" s="154">
        <v>3</v>
      </c>
      <c r="AE107" s="154" t="s">
        <v>476</v>
      </c>
      <c r="AF107" s="152">
        <f t="shared" si="1"/>
        <v>0</v>
      </c>
      <c r="AG107" s="154">
        <v>3</v>
      </c>
      <c r="AH107" s="154" t="s">
        <v>476</v>
      </c>
      <c r="AI107" s="152">
        <f>SUMIF($AH$5:$AH$104,AG107,$AI$5:$AI$104)</f>
        <v>0</v>
      </c>
      <c r="AJ107" s="154">
        <v>3</v>
      </c>
      <c r="AK107" s="154" t="s">
        <v>476</v>
      </c>
      <c r="AL107" s="152">
        <f t="shared" si="2"/>
        <v>0</v>
      </c>
    </row>
    <row r="108" spans="1:38" ht="30" customHeight="1">
      <c r="B108" t="s">
        <v>477</v>
      </c>
      <c r="C108" s="153">
        <v>4</v>
      </c>
      <c r="E108" s="150">
        <f>SUMIF($D$5:$D$104,C108,$E$5:$E$104)</f>
        <v>0</v>
      </c>
      <c r="F108" s="154">
        <v>4</v>
      </c>
      <c r="G108" s="154" t="s">
        <v>477</v>
      </c>
      <c r="H108" s="152">
        <f>SUMIF($G$5:$G$104,F108,$H$5:$H$104)</f>
        <v>0</v>
      </c>
      <c r="I108" s="154">
        <v>4</v>
      </c>
      <c r="J108" s="154" t="s">
        <v>477</v>
      </c>
      <c r="K108" s="152">
        <f t="shared" si="4"/>
        <v>0</v>
      </c>
      <c r="L108" s="154">
        <v>4</v>
      </c>
      <c r="M108" s="154" t="s">
        <v>477</v>
      </c>
      <c r="N108" s="152">
        <f t="shared" si="5"/>
        <v>0</v>
      </c>
      <c r="O108" s="154">
        <v>4</v>
      </c>
      <c r="P108" s="154" t="s">
        <v>477</v>
      </c>
      <c r="Q108" s="152">
        <f t="shared" si="6"/>
        <v>0</v>
      </c>
      <c r="R108" s="154">
        <v>4</v>
      </c>
      <c r="S108" s="154" t="s">
        <v>477</v>
      </c>
      <c r="T108" s="152">
        <f t="shared" si="7"/>
        <v>0</v>
      </c>
      <c r="U108" s="154">
        <v>4</v>
      </c>
      <c r="V108" s="154" t="s">
        <v>477</v>
      </c>
      <c r="W108" s="152">
        <f t="shared" si="8"/>
        <v>0</v>
      </c>
      <c r="X108" s="154">
        <v>4</v>
      </c>
      <c r="Y108" s="154" t="s">
        <v>477</v>
      </c>
      <c r="Z108" s="152">
        <f t="shared" si="9"/>
        <v>0</v>
      </c>
      <c r="AA108" s="154">
        <v>4</v>
      </c>
      <c r="AB108" s="154" t="s">
        <v>477</v>
      </c>
      <c r="AC108" s="152">
        <f t="shared" si="0"/>
        <v>0</v>
      </c>
      <c r="AD108" s="154">
        <v>4</v>
      </c>
      <c r="AE108" s="154" t="s">
        <v>477</v>
      </c>
      <c r="AF108" s="152">
        <f t="shared" si="1"/>
        <v>0</v>
      </c>
      <c r="AG108" s="154">
        <v>4</v>
      </c>
      <c r="AH108" s="154" t="s">
        <v>477</v>
      </c>
      <c r="AI108" s="152">
        <f t="shared" ref="AI108" si="10">SUMIF($AH$5:$AH$104,AG108,$AI$5:$AI$104)</f>
        <v>0</v>
      </c>
      <c r="AJ108" s="154">
        <v>4</v>
      </c>
      <c r="AK108" s="154" t="s">
        <v>477</v>
      </c>
      <c r="AL108" s="152">
        <f>SUMIF($AK$5:$AK$104,AJ108,$AL$5:$AL$104)</f>
        <v>0</v>
      </c>
    </row>
    <row r="109" spans="1:38" ht="33.75" customHeight="1"/>
  </sheetData>
  <sheetProtection password="CCCF" sheet="1" objects="1" scenarios="1" selectLockedCells="1" selectUnlockedCells="1"/>
  <mergeCells count="28">
    <mergeCell ref="AG3:AH4"/>
    <mergeCell ref="AJ3:AK4"/>
    <mergeCell ref="O3:P4"/>
    <mergeCell ref="R3:S4"/>
    <mergeCell ref="U3:V4"/>
    <mergeCell ref="X3:Y4"/>
    <mergeCell ref="AA3:AB4"/>
    <mergeCell ref="AD3:AE4"/>
    <mergeCell ref="B3:B4"/>
    <mergeCell ref="C3:D4"/>
    <mergeCell ref="F3:G4"/>
    <mergeCell ref="I3:J4"/>
    <mergeCell ref="L3:M4"/>
    <mergeCell ref="C1:F1"/>
    <mergeCell ref="G1:T1"/>
    <mergeCell ref="AJ1:AL1"/>
    <mergeCell ref="C2:E2"/>
    <mergeCell ref="F2:H2"/>
    <mergeCell ref="I2:K2"/>
    <mergeCell ref="L2:N2"/>
    <mergeCell ref="O2:Q2"/>
    <mergeCell ref="R2:T2"/>
    <mergeCell ref="U2:W2"/>
    <mergeCell ref="X2:Z2"/>
    <mergeCell ref="AA2:AC2"/>
    <mergeCell ref="AD2:AF2"/>
    <mergeCell ref="AG2:AI2"/>
    <mergeCell ref="AJ2:AL2"/>
  </mergeCells>
  <phoneticPr fontId="1"/>
  <pageMargins left="0.7" right="0.7" top="0.75" bottom="0.75" header="0.3" footer="0.3"/>
  <pageSetup paperSize="9" scale="37"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90F53BA7-BE9D-4870-B5AE-6E59AD212805}">
            <xm:f>①基本情報【名簿入力前に必須入力】!$S$11=0</xm:f>
            <x14:dxf>
              <fill>
                <patternFill>
                  <bgColor theme="2" tint="-0.499984740745262"/>
                </patternFill>
              </fill>
            </x14:dxf>
          </x14:cfRule>
          <x14:cfRule type="expression" priority="3" id="{EEB2CCBE-5B71-4313-8F9B-AF98C796E0DE}">
            <xm:f>①基本情報【名簿入力前に必須入力】!$S$11=2</xm:f>
            <x14:dxf>
              <fill>
                <patternFill>
                  <bgColor theme="2" tint="-0.499984740745262"/>
                </patternFill>
              </fill>
            </x14:dxf>
          </x14:cfRule>
          <xm:sqref>A1:F1 U1:AL1 A2:AL108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A2F5-8445-4A73-A651-F355DD5876F2}">
  <sheetPr>
    <tabColor rgb="FF92D050"/>
    <pageSetUpPr fitToPage="1"/>
  </sheetPr>
  <dimension ref="A1:AN109"/>
  <sheetViews>
    <sheetView zoomScale="70" zoomScaleNormal="70" zoomScaleSheetLayoutView="70" workbookViewId="0">
      <pane xSplit="2" ySplit="4" topLeftCell="C5" activePane="bottomRight" state="frozen"/>
      <selection activeCell="E38" sqref="E38"/>
      <selection pane="topRight" activeCell="E38" sqref="E38"/>
      <selection pane="bottomLeft" activeCell="E38" sqref="E38"/>
      <selection pane="bottomRight" activeCell="H5" sqref="H5"/>
    </sheetView>
  </sheetViews>
  <sheetFormatPr defaultColWidth="9" defaultRowHeight="13"/>
  <cols>
    <col min="2" max="2" width="28.6328125" customWidth="1"/>
    <col min="3" max="3" width="6" customWidth="1"/>
    <col min="4" max="4" width="3.6328125" customWidth="1"/>
    <col min="5" max="5" width="13.453125" style="136" customWidth="1"/>
    <col min="6" max="6" width="5.90625" customWidth="1"/>
    <col min="7" max="7" width="4.6328125" customWidth="1"/>
    <col min="8" max="8" width="13.453125" style="136" customWidth="1"/>
    <col min="9" max="9" width="5.453125" customWidth="1"/>
    <col min="10" max="10" width="4.7265625" customWidth="1"/>
    <col min="11" max="11" width="13.453125" style="136" customWidth="1"/>
    <col min="12" max="13" width="4.453125" customWidth="1"/>
    <col min="14" max="14" width="13.453125" style="136" customWidth="1"/>
    <col min="15" max="16" width="5.7265625" customWidth="1"/>
    <col min="17" max="17" width="13.453125" style="136" customWidth="1"/>
    <col min="18" max="19" width="5.26953125" customWidth="1"/>
    <col min="20" max="20" width="13.453125" style="136" customWidth="1"/>
    <col min="21" max="22" width="5.36328125" customWidth="1"/>
    <col min="23" max="23" width="13.453125" style="136" customWidth="1"/>
    <col min="24" max="25" width="4.90625" customWidth="1"/>
    <col min="26" max="26" width="13.6328125" style="136" customWidth="1"/>
    <col min="27" max="28" width="5.6328125" customWidth="1"/>
    <col min="29" max="29" width="13.453125" style="136" customWidth="1"/>
    <col min="30" max="31" width="5.36328125" customWidth="1"/>
    <col min="32" max="32" width="13.453125" style="136" customWidth="1"/>
    <col min="33" max="34" width="5.36328125" customWidth="1"/>
    <col min="35" max="35" width="13.453125" style="136" customWidth="1"/>
    <col min="36" max="37" width="5.08984375" customWidth="1"/>
    <col min="38" max="38" width="13.453125" style="136" customWidth="1"/>
  </cols>
  <sheetData>
    <row r="1" spans="1:40" ht="103.5" customHeight="1" thickBot="1">
      <c r="B1" s="141" t="str">
        <f>IF(C1='⑤算出内訳表(1)【自動】'!K31,"○","不一致の為確認必要")</f>
        <v>○</v>
      </c>
      <c r="C1" s="700">
        <f>SUM(E5:E104,H5:H104,K5:K104,N5:N104,Q5:Q104,T5:T104,W5:W104,Z5:Z104,AC5:AC104,AF5:AF104,AI5:AI104,AL5:AL104)</f>
        <v>0</v>
      </c>
      <c r="D1" s="700"/>
      <c r="E1" s="700"/>
      <c r="F1" s="700"/>
      <c r="G1" s="685" t="str">
        <f>_xlfn.IFS(①基本情報【名簿入力前に必須入力】!$S$11=1,"このシートは貴園は対象外ですので入力の必要はありません",①基本情報【名簿入力前に必須入力】!$S$11=2,"各職員の手当額を入力してください。各月すべてが赤い「エラー」欄から緑の「入力済み」欄になっていることを確認してください。",①基本情報【名簿入力前に必須入力】!$S$11=0,"①基本情報シートが未入力です。先に入力してください")</f>
        <v>①基本情報シートが未入力です。先に入力してください</v>
      </c>
      <c r="H1" s="686"/>
      <c r="I1" s="686"/>
      <c r="J1" s="686"/>
      <c r="K1" s="686"/>
      <c r="L1" s="686"/>
      <c r="M1" s="686"/>
      <c r="N1" s="686"/>
      <c r="O1" s="686"/>
      <c r="P1" s="686"/>
      <c r="Q1" s="686"/>
      <c r="R1" s="686"/>
      <c r="S1" s="686"/>
      <c r="T1" s="687"/>
      <c r="U1" s="276"/>
      <c r="V1" s="276"/>
      <c r="W1" s="276"/>
      <c r="X1" s="276"/>
      <c r="Y1" s="276"/>
      <c r="Z1" s="276"/>
      <c r="AJ1" s="701" t="e">
        <f>①基本情報【名簿入力前に必須入力】!P5</f>
        <v>#N/A</v>
      </c>
      <c r="AK1" s="701"/>
      <c r="AL1" s="701"/>
    </row>
    <row r="2" spans="1:40" ht="45" customHeight="1" thickBot="1">
      <c r="B2" s="211">
        <f>③職員名簿【中間実績】!L6</f>
        <v>0</v>
      </c>
      <c r="C2" s="689" t="s">
        <v>460</v>
      </c>
      <c r="D2" s="690"/>
      <c r="E2" s="690"/>
      <c r="F2" s="690" t="s">
        <v>461</v>
      </c>
      <c r="G2" s="691"/>
      <c r="H2" s="691"/>
      <c r="I2" s="691" t="s">
        <v>462</v>
      </c>
      <c r="J2" s="691"/>
      <c r="K2" s="691"/>
      <c r="L2" s="691" t="s">
        <v>463</v>
      </c>
      <c r="M2" s="691"/>
      <c r="N2" s="691"/>
      <c r="O2" s="691" t="s">
        <v>464</v>
      </c>
      <c r="P2" s="691"/>
      <c r="Q2" s="691"/>
      <c r="R2" s="691" t="s">
        <v>465</v>
      </c>
      <c r="S2" s="691"/>
      <c r="T2" s="691"/>
      <c r="U2" s="690" t="s">
        <v>466</v>
      </c>
      <c r="V2" s="690"/>
      <c r="W2" s="690"/>
      <c r="X2" s="690" t="s">
        <v>467</v>
      </c>
      <c r="Y2" s="690"/>
      <c r="Z2" s="690"/>
      <c r="AA2" s="690" t="s">
        <v>468</v>
      </c>
      <c r="AB2" s="690"/>
      <c r="AC2" s="690"/>
      <c r="AD2" s="690" t="s">
        <v>469</v>
      </c>
      <c r="AE2" s="690"/>
      <c r="AF2" s="690"/>
      <c r="AG2" s="690" t="s">
        <v>470</v>
      </c>
      <c r="AH2" s="690"/>
      <c r="AI2" s="690"/>
      <c r="AJ2" s="690" t="s">
        <v>471</v>
      </c>
      <c r="AK2" s="690"/>
      <c r="AL2" s="690"/>
    </row>
    <row r="3" spans="1:40" ht="27.75" customHeight="1">
      <c r="B3" s="692" t="s">
        <v>472</v>
      </c>
      <c r="C3" s="694" t="s">
        <v>473</v>
      </c>
      <c r="D3" s="695"/>
      <c r="E3" s="143" t="str">
        <f>IF(COUNTIF(C5:C104,"○")=COUNT(E5:E104),"入力済み","エラー")</f>
        <v>入力済み</v>
      </c>
      <c r="F3" s="698" t="s">
        <v>473</v>
      </c>
      <c r="G3" s="695"/>
      <c r="H3" s="143" t="str">
        <f>IF(COUNTIF(F5:F104,"○")=COUNT(H5:H104),"入力済み","エラー")</f>
        <v>入力済み</v>
      </c>
      <c r="I3" s="698" t="s">
        <v>473</v>
      </c>
      <c r="J3" s="695"/>
      <c r="K3" s="143" t="str">
        <f>IF(COUNTIF(I5:I104,"○")=COUNT(K5:K104),"入力済み","エラー")</f>
        <v>入力済み</v>
      </c>
      <c r="L3" s="698" t="s">
        <v>473</v>
      </c>
      <c r="M3" s="695"/>
      <c r="N3" s="143" t="str">
        <f>IF(COUNTIF(L5:L104,"○")=COUNT(N5:N104),"入力済み","エラー")</f>
        <v>入力済み</v>
      </c>
      <c r="O3" s="698" t="s">
        <v>473</v>
      </c>
      <c r="P3" s="695"/>
      <c r="Q3" s="143" t="str">
        <f>IF(COUNTIF(O5:O104,"○")=COUNT(Q5:Q104),"入力済み","エラー")</f>
        <v>入力済み</v>
      </c>
      <c r="R3" s="698" t="s">
        <v>473</v>
      </c>
      <c r="S3" s="695"/>
      <c r="T3" s="143" t="str">
        <f>IF(COUNTIF(R5:R104,"○")=COUNT(T5:T104),"入力済み","エラー")</f>
        <v>入力済み</v>
      </c>
      <c r="U3" s="698" t="s">
        <v>473</v>
      </c>
      <c r="V3" s="695"/>
      <c r="W3" s="143" t="str">
        <f>IF(COUNTIF(U5:U104,"○")=COUNT(W5:W104),"入力済み","エラー")</f>
        <v>入力済み</v>
      </c>
      <c r="X3" s="698" t="s">
        <v>473</v>
      </c>
      <c r="Y3" s="695"/>
      <c r="Z3" s="143" t="str">
        <f>IF(COUNTIF(X5:X104,"○")=COUNT(Z5:Z104),"入力済み","エラー")</f>
        <v>入力済み</v>
      </c>
      <c r="AA3" s="698" t="s">
        <v>473</v>
      </c>
      <c r="AB3" s="695"/>
      <c r="AC3" s="143" t="str">
        <f>IF(COUNTIF(AA5:AA104,"○")=COUNT(AC5:AC104),"入力済み","エラー")</f>
        <v>入力済み</v>
      </c>
      <c r="AD3" s="698" t="s">
        <v>473</v>
      </c>
      <c r="AE3" s="695"/>
      <c r="AF3" s="143" t="str">
        <f>IF(COUNTIF(AD5:AD104,"○")=COUNT(AF5:AF104),"入力済み","エラー")</f>
        <v>入力済み</v>
      </c>
      <c r="AG3" s="698" t="s">
        <v>473</v>
      </c>
      <c r="AH3" s="695"/>
      <c r="AI3" s="143" t="str">
        <f>IF(COUNTIF(AG5:AG104,"○")=COUNT(AI5:AI104),"入力済み","エラー")</f>
        <v>入力済み</v>
      </c>
      <c r="AJ3" s="698" t="s">
        <v>473</v>
      </c>
      <c r="AK3" s="695"/>
      <c r="AL3" s="143" t="str">
        <f>IF(COUNTIF(AJ5:AJ104,"○")=COUNT(AL5:AL104),"入力済み","エラー")</f>
        <v>入力済み</v>
      </c>
    </row>
    <row r="4" spans="1:40" ht="27.75" customHeight="1">
      <c r="B4" s="693"/>
      <c r="C4" s="696"/>
      <c r="D4" s="697"/>
      <c r="E4" s="142" t="s">
        <v>1482</v>
      </c>
      <c r="F4" s="699"/>
      <c r="G4" s="697"/>
      <c r="H4" s="142" t="s">
        <v>1481</v>
      </c>
      <c r="I4" s="699"/>
      <c r="J4" s="697"/>
      <c r="K4" s="142" t="s">
        <v>1481</v>
      </c>
      <c r="L4" s="699"/>
      <c r="M4" s="697"/>
      <c r="N4" s="142" t="s">
        <v>1481</v>
      </c>
      <c r="O4" s="699"/>
      <c r="P4" s="697"/>
      <c r="Q4" s="142" t="s">
        <v>1481</v>
      </c>
      <c r="R4" s="699"/>
      <c r="S4" s="697"/>
      <c r="T4" s="142" t="s">
        <v>1481</v>
      </c>
      <c r="U4" s="699"/>
      <c r="V4" s="697"/>
      <c r="W4" s="142" t="s">
        <v>1481</v>
      </c>
      <c r="X4" s="699"/>
      <c r="Y4" s="697"/>
      <c r="Z4" s="142" t="s">
        <v>1481</v>
      </c>
      <c r="AA4" s="699"/>
      <c r="AB4" s="697"/>
      <c r="AC4" s="142" t="s">
        <v>1481</v>
      </c>
      <c r="AD4" s="699"/>
      <c r="AE4" s="697"/>
      <c r="AF4" s="142" t="s">
        <v>1481</v>
      </c>
      <c r="AG4" s="699"/>
      <c r="AH4" s="697"/>
      <c r="AI4" s="142" t="s">
        <v>1481</v>
      </c>
      <c r="AJ4" s="699"/>
      <c r="AK4" s="697"/>
      <c r="AL4" s="142" t="s">
        <v>1481</v>
      </c>
      <c r="AN4" s="137"/>
    </row>
    <row r="5" spans="1:40" ht="30" customHeight="1">
      <c r="A5">
        <v>1</v>
      </c>
      <c r="B5" s="144" t="str">
        <f>③職員名簿【中間実績】!BN14</f>
        <v/>
      </c>
      <c r="C5" s="145" t="str">
        <f>③職員名簿【中間実績】!BO14</f>
        <v/>
      </c>
      <c r="D5" s="146" t="str">
        <f>③職員名簿【中間実績】!AY14</f>
        <v/>
      </c>
      <c r="E5" s="421"/>
      <c r="F5" s="148" t="str">
        <f>③職員名簿【中間実績】!BP14</f>
        <v/>
      </c>
      <c r="G5" s="146" t="str">
        <f>③職員名簿【中間実績】!AZ14</f>
        <v/>
      </c>
      <c r="H5" s="421"/>
      <c r="I5" s="148" t="str">
        <f>③職員名簿【中間実績】!BQ14</f>
        <v/>
      </c>
      <c r="J5" s="146" t="str">
        <f>③職員名簿【中間実績】!BA14</f>
        <v/>
      </c>
      <c r="K5" s="421"/>
      <c r="L5" s="148" t="str">
        <f>③職員名簿【中間実績】!BR14</f>
        <v/>
      </c>
      <c r="M5" s="146" t="str">
        <f>③職員名簿【中間実績】!BB14</f>
        <v/>
      </c>
      <c r="N5" s="421"/>
      <c r="O5" s="148" t="str">
        <f>③職員名簿【中間実績】!BS14</f>
        <v/>
      </c>
      <c r="P5" s="146" t="str">
        <f>③職員名簿【中間実績】!BC14</f>
        <v/>
      </c>
      <c r="Q5" s="421"/>
      <c r="R5" s="148" t="str">
        <f>③職員名簿【中間実績】!BT14</f>
        <v/>
      </c>
      <c r="S5" s="146" t="str">
        <f>③職員名簿【中間実績】!BD14</f>
        <v/>
      </c>
      <c r="T5" s="421"/>
      <c r="U5" s="148" t="str">
        <f>③職員名簿【中間実績】!BU14</f>
        <v/>
      </c>
      <c r="V5" s="146" t="str">
        <f>③職員名簿【中間実績】!BE14</f>
        <v/>
      </c>
      <c r="W5" s="421"/>
      <c r="X5" s="148" t="str">
        <f>③職員名簿【中間実績】!BV14</f>
        <v/>
      </c>
      <c r="Y5" s="146" t="str">
        <f>③職員名簿【中間実績】!BF14</f>
        <v/>
      </c>
      <c r="Z5" s="421"/>
      <c r="AA5" s="148" t="str">
        <f>③職員名簿【中間実績】!BW14</f>
        <v/>
      </c>
      <c r="AB5" s="146" t="str">
        <f>③職員名簿【中間実績】!BG14</f>
        <v/>
      </c>
      <c r="AC5" s="421"/>
      <c r="AD5" s="148" t="str">
        <f>③職員名簿【中間実績】!BX14</f>
        <v/>
      </c>
      <c r="AE5" s="146" t="str">
        <f>③職員名簿【中間実績】!BH14</f>
        <v/>
      </c>
      <c r="AF5" s="421"/>
      <c r="AG5" s="148" t="str">
        <f>③職員名簿【中間実績】!BY14</f>
        <v/>
      </c>
      <c r="AH5" s="146" t="str">
        <f>③職員名簿【中間実績】!BI14</f>
        <v/>
      </c>
      <c r="AI5" s="421"/>
      <c r="AJ5" s="148" t="str">
        <f>③職員名簿【中間実績】!BZ14</f>
        <v/>
      </c>
      <c r="AK5" s="146" t="str">
        <f>③職員名簿【中間実績】!BJ14</f>
        <v/>
      </c>
      <c r="AL5" s="421"/>
    </row>
    <row r="6" spans="1:40" ht="30" customHeight="1">
      <c r="A6">
        <v>2</v>
      </c>
      <c r="B6" s="144" t="str">
        <f>③職員名簿【中間実績】!BN15</f>
        <v/>
      </c>
      <c r="C6" s="397" t="str">
        <f>③職員名簿【中間実績】!BO15</f>
        <v/>
      </c>
      <c r="D6" s="398" t="str">
        <f>③職員名簿【中間実績】!AY15</f>
        <v/>
      </c>
      <c r="E6" s="422"/>
      <c r="F6" s="399" t="str">
        <f>③職員名簿【中間実績】!BP15</f>
        <v/>
      </c>
      <c r="G6" s="398" t="str">
        <f>③職員名簿【中間実績】!AZ15</f>
        <v/>
      </c>
      <c r="H6" s="422"/>
      <c r="I6" s="399" t="str">
        <f>③職員名簿【中間実績】!BQ15</f>
        <v/>
      </c>
      <c r="J6" s="398" t="str">
        <f>③職員名簿【中間実績】!BA15</f>
        <v/>
      </c>
      <c r="K6" s="422"/>
      <c r="L6" s="399" t="str">
        <f>③職員名簿【中間実績】!BR15</f>
        <v/>
      </c>
      <c r="M6" s="398" t="str">
        <f>③職員名簿【中間実績】!BB15</f>
        <v/>
      </c>
      <c r="N6" s="422"/>
      <c r="O6" s="399" t="str">
        <f>③職員名簿【中間実績】!BS15</f>
        <v/>
      </c>
      <c r="P6" s="398" t="str">
        <f>③職員名簿【中間実績】!BC15</f>
        <v/>
      </c>
      <c r="Q6" s="422"/>
      <c r="R6" s="399" t="str">
        <f>③職員名簿【中間実績】!BT15</f>
        <v/>
      </c>
      <c r="S6" s="398" t="str">
        <f>③職員名簿【中間実績】!BD15</f>
        <v/>
      </c>
      <c r="T6" s="422"/>
      <c r="U6" s="399" t="str">
        <f>③職員名簿【中間実績】!BU15</f>
        <v/>
      </c>
      <c r="V6" s="398" t="str">
        <f>③職員名簿【中間実績】!BE15</f>
        <v/>
      </c>
      <c r="W6" s="422"/>
      <c r="X6" s="399" t="str">
        <f>③職員名簿【中間実績】!BV15</f>
        <v/>
      </c>
      <c r="Y6" s="398" t="str">
        <f>③職員名簿【中間実績】!BF15</f>
        <v/>
      </c>
      <c r="Z6" s="422"/>
      <c r="AA6" s="399" t="str">
        <f>③職員名簿【中間実績】!BW15</f>
        <v/>
      </c>
      <c r="AB6" s="398" t="str">
        <f>③職員名簿【中間実績】!BG15</f>
        <v/>
      </c>
      <c r="AC6" s="422"/>
      <c r="AD6" s="399" t="str">
        <f>③職員名簿【中間実績】!BX15</f>
        <v/>
      </c>
      <c r="AE6" s="398" t="str">
        <f>③職員名簿【中間実績】!BH15</f>
        <v/>
      </c>
      <c r="AF6" s="422"/>
      <c r="AG6" s="399" t="str">
        <f>③職員名簿【中間実績】!BY15</f>
        <v/>
      </c>
      <c r="AH6" s="398" t="str">
        <f>③職員名簿【中間実績】!BI15</f>
        <v/>
      </c>
      <c r="AI6" s="422"/>
      <c r="AJ6" s="399" t="str">
        <f>③職員名簿【中間実績】!BZ15</f>
        <v/>
      </c>
      <c r="AK6" s="398" t="str">
        <f>③職員名簿【中間実績】!BJ15</f>
        <v/>
      </c>
      <c r="AL6" s="422"/>
    </row>
    <row r="7" spans="1:40" ht="30" customHeight="1">
      <c r="A7">
        <v>3</v>
      </c>
      <c r="B7" s="144" t="str">
        <f>③職員名簿【中間実績】!BN16</f>
        <v/>
      </c>
      <c r="C7" s="397" t="str">
        <f>③職員名簿【中間実績】!BO16</f>
        <v/>
      </c>
      <c r="D7" s="398" t="str">
        <f>③職員名簿【中間実績】!AY16</f>
        <v/>
      </c>
      <c r="E7" s="422"/>
      <c r="F7" s="399" t="str">
        <f>③職員名簿【中間実績】!BP16</f>
        <v/>
      </c>
      <c r="G7" s="398" t="str">
        <f>③職員名簿【中間実績】!AZ16</f>
        <v/>
      </c>
      <c r="H7" s="422"/>
      <c r="I7" s="399" t="str">
        <f>③職員名簿【中間実績】!BQ16</f>
        <v/>
      </c>
      <c r="J7" s="398" t="str">
        <f>③職員名簿【中間実績】!BA16</f>
        <v/>
      </c>
      <c r="K7" s="422"/>
      <c r="L7" s="399" t="str">
        <f>③職員名簿【中間実績】!BR16</f>
        <v/>
      </c>
      <c r="M7" s="398" t="str">
        <f>③職員名簿【中間実績】!BB16</f>
        <v/>
      </c>
      <c r="N7" s="422"/>
      <c r="O7" s="399" t="str">
        <f>③職員名簿【中間実績】!BS16</f>
        <v/>
      </c>
      <c r="P7" s="398" t="str">
        <f>③職員名簿【中間実績】!BC16</f>
        <v/>
      </c>
      <c r="Q7" s="422"/>
      <c r="R7" s="399" t="str">
        <f>③職員名簿【中間実績】!BT16</f>
        <v/>
      </c>
      <c r="S7" s="398" t="str">
        <f>③職員名簿【中間実績】!BD16</f>
        <v/>
      </c>
      <c r="T7" s="422"/>
      <c r="U7" s="399" t="str">
        <f>③職員名簿【中間実績】!BU16</f>
        <v/>
      </c>
      <c r="V7" s="398" t="str">
        <f>③職員名簿【中間実績】!BE16</f>
        <v/>
      </c>
      <c r="W7" s="422"/>
      <c r="X7" s="399" t="str">
        <f>③職員名簿【中間実績】!BV16</f>
        <v/>
      </c>
      <c r="Y7" s="398" t="str">
        <f>③職員名簿【中間実績】!BF16</f>
        <v/>
      </c>
      <c r="Z7" s="422"/>
      <c r="AA7" s="399" t="str">
        <f>③職員名簿【中間実績】!BW16</f>
        <v/>
      </c>
      <c r="AB7" s="398" t="str">
        <f>③職員名簿【中間実績】!BG16</f>
        <v/>
      </c>
      <c r="AC7" s="422"/>
      <c r="AD7" s="399" t="str">
        <f>③職員名簿【中間実績】!BX16</f>
        <v/>
      </c>
      <c r="AE7" s="398" t="str">
        <f>③職員名簿【中間実績】!BH16</f>
        <v/>
      </c>
      <c r="AF7" s="422"/>
      <c r="AG7" s="399" t="str">
        <f>③職員名簿【中間実績】!BY16</f>
        <v/>
      </c>
      <c r="AH7" s="398" t="str">
        <f>③職員名簿【中間実績】!BI16</f>
        <v/>
      </c>
      <c r="AI7" s="422"/>
      <c r="AJ7" s="399" t="str">
        <f>③職員名簿【中間実績】!BZ16</f>
        <v/>
      </c>
      <c r="AK7" s="398" t="str">
        <f>③職員名簿【中間実績】!BJ16</f>
        <v/>
      </c>
      <c r="AL7" s="422"/>
    </row>
    <row r="8" spans="1:40" ht="30" customHeight="1">
      <c r="A8">
        <v>4</v>
      </c>
      <c r="B8" s="144" t="str">
        <f>③職員名簿【中間実績】!BN17</f>
        <v/>
      </c>
      <c r="C8" s="397" t="str">
        <f>③職員名簿【中間実績】!BO17</f>
        <v/>
      </c>
      <c r="D8" s="398" t="str">
        <f>③職員名簿【中間実績】!AY17</f>
        <v/>
      </c>
      <c r="E8" s="422"/>
      <c r="F8" s="399" t="str">
        <f>③職員名簿【中間実績】!BP17</f>
        <v/>
      </c>
      <c r="G8" s="398" t="str">
        <f>③職員名簿【中間実績】!AZ17</f>
        <v/>
      </c>
      <c r="H8" s="422"/>
      <c r="I8" s="399" t="str">
        <f>③職員名簿【中間実績】!BQ17</f>
        <v/>
      </c>
      <c r="J8" s="398" t="str">
        <f>③職員名簿【中間実績】!BA17</f>
        <v/>
      </c>
      <c r="K8" s="422"/>
      <c r="L8" s="399" t="str">
        <f>③職員名簿【中間実績】!BR17</f>
        <v/>
      </c>
      <c r="M8" s="398" t="str">
        <f>③職員名簿【中間実績】!BB17</f>
        <v/>
      </c>
      <c r="N8" s="422"/>
      <c r="O8" s="399" t="str">
        <f>③職員名簿【中間実績】!BS17</f>
        <v/>
      </c>
      <c r="P8" s="398" t="str">
        <f>③職員名簿【中間実績】!BC17</f>
        <v/>
      </c>
      <c r="Q8" s="422"/>
      <c r="R8" s="399" t="str">
        <f>③職員名簿【中間実績】!BT17</f>
        <v/>
      </c>
      <c r="S8" s="398" t="str">
        <f>③職員名簿【中間実績】!BD17</f>
        <v/>
      </c>
      <c r="T8" s="422"/>
      <c r="U8" s="399" t="str">
        <f>③職員名簿【中間実績】!BU17</f>
        <v/>
      </c>
      <c r="V8" s="398" t="str">
        <f>③職員名簿【中間実績】!BE17</f>
        <v/>
      </c>
      <c r="W8" s="422"/>
      <c r="X8" s="399" t="str">
        <f>③職員名簿【中間実績】!BV17</f>
        <v/>
      </c>
      <c r="Y8" s="398" t="str">
        <f>③職員名簿【中間実績】!BF17</f>
        <v/>
      </c>
      <c r="Z8" s="422"/>
      <c r="AA8" s="399" t="str">
        <f>③職員名簿【中間実績】!BW17</f>
        <v/>
      </c>
      <c r="AB8" s="398" t="str">
        <f>③職員名簿【中間実績】!BG17</f>
        <v/>
      </c>
      <c r="AC8" s="422"/>
      <c r="AD8" s="399" t="str">
        <f>③職員名簿【中間実績】!BX17</f>
        <v/>
      </c>
      <c r="AE8" s="398" t="str">
        <f>③職員名簿【中間実績】!BH17</f>
        <v/>
      </c>
      <c r="AF8" s="422"/>
      <c r="AG8" s="399" t="str">
        <f>③職員名簿【中間実績】!BY17</f>
        <v/>
      </c>
      <c r="AH8" s="398" t="str">
        <f>③職員名簿【中間実績】!BI17</f>
        <v/>
      </c>
      <c r="AI8" s="422"/>
      <c r="AJ8" s="399" t="str">
        <f>③職員名簿【中間実績】!BZ17</f>
        <v/>
      </c>
      <c r="AK8" s="398" t="str">
        <f>③職員名簿【中間実績】!BJ17</f>
        <v/>
      </c>
      <c r="AL8" s="422"/>
    </row>
    <row r="9" spans="1:40" ht="30" customHeight="1">
      <c r="A9">
        <v>5</v>
      </c>
      <c r="B9" s="144" t="str">
        <f>③職員名簿【中間実績】!BN18</f>
        <v/>
      </c>
      <c r="C9" s="397" t="str">
        <f>③職員名簿【中間実績】!BO18</f>
        <v/>
      </c>
      <c r="D9" s="398" t="str">
        <f>③職員名簿【中間実績】!AY18</f>
        <v/>
      </c>
      <c r="E9" s="422"/>
      <c r="F9" s="399" t="str">
        <f>③職員名簿【中間実績】!BP18</f>
        <v/>
      </c>
      <c r="G9" s="398" t="str">
        <f>③職員名簿【中間実績】!AZ18</f>
        <v/>
      </c>
      <c r="H9" s="422"/>
      <c r="I9" s="399" t="str">
        <f>③職員名簿【中間実績】!BQ18</f>
        <v/>
      </c>
      <c r="J9" s="398" t="str">
        <f>③職員名簿【中間実績】!BA18</f>
        <v/>
      </c>
      <c r="K9" s="422"/>
      <c r="L9" s="399" t="str">
        <f>③職員名簿【中間実績】!BR18</f>
        <v/>
      </c>
      <c r="M9" s="398" t="str">
        <f>③職員名簿【中間実績】!BB18</f>
        <v/>
      </c>
      <c r="N9" s="422"/>
      <c r="O9" s="399" t="str">
        <f>③職員名簿【中間実績】!BS18</f>
        <v/>
      </c>
      <c r="P9" s="398" t="str">
        <f>③職員名簿【中間実績】!BC18</f>
        <v/>
      </c>
      <c r="Q9" s="422"/>
      <c r="R9" s="399" t="str">
        <f>③職員名簿【中間実績】!BT18</f>
        <v/>
      </c>
      <c r="S9" s="398" t="str">
        <f>③職員名簿【中間実績】!BD18</f>
        <v/>
      </c>
      <c r="T9" s="422"/>
      <c r="U9" s="399" t="str">
        <f>③職員名簿【中間実績】!BU18</f>
        <v/>
      </c>
      <c r="V9" s="398" t="str">
        <f>③職員名簿【中間実績】!BE18</f>
        <v/>
      </c>
      <c r="W9" s="422"/>
      <c r="X9" s="399" t="str">
        <f>③職員名簿【中間実績】!BV18</f>
        <v/>
      </c>
      <c r="Y9" s="398" t="str">
        <f>③職員名簿【中間実績】!BF18</f>
        <v/>
      </c>
      <c r="Z9" s="422"/>
      <c r="AA9" s="399" t="str">
        <f>③職員名簿【中間実績】!BW18</f>
        <v/>
      </c>
      <c r="AB9" s="398" t="str">
        <f>③職員名簿【中間実績】!BG18</f>
        <v/>
      </c>
      <c r="AC9" s="422"/>
      <c r="AD9" s="399" t="str">
        <f>③職員名簿【中間実績】!BX18</f>
        <v/>
      </c>
      <c r="AE9" s="398" t="str">
        <f>③職員名簿【中間実績】!BH18</f>
        <v/>
      </c>
      <c r="AF9" s="422"/>
      <c r="AG9" s="399" t="str">
        <f>③職員名簿【中間実績】!BY18</f>
        <v/>
      </c>
      <c r="AH9" s="398" t="str">
        <f>③職員名簿【中間実績】!BI18</f>
        <v/>
      </c>
      <c r="AI9" s="422"/>
      <c r="AJ9" s="399" t="str">
        <f>③職員名簿【中間実績】!BZ18</f>
        <v/>
      </c>
      <c r="AK9" s="398" t="str">
        <f>③職員名簿【中間実績】!BJ18</f>
        <v/>
      </c>
      <c r="AL9" s="422"/>
    </row>
    <row r="10" spans="1:40" ht="30" customHeight="1">
      <c r="A10">
        <v>6</v>
      </c>
      <c r="B10" s="144" t="str">
        <f>③職員名簿【中間実績】!BN19</f>
        <v/>
      </c>
      <c r="C10" s="397" t="str">
        <f>③職員名簿【中間実績】!BO19</f>
        <v/>
      </c>
      <c r="D10" s="398" t="str">
        <f>③職員名簿【中間実績】!AY19</f>
        <v/>
      </c>
      <c r="E10" s="422"/>
      <c r="F10" s="399" t="str">
        <f>③職員名簿【中間実績】!BP19</f>
        <v/>
      </c>
      <c r="G10" s="398" t="str">
        <f>③職員名簿【中間実績】!AZ19</f>
        <v/>
      </c>
      <c r="H10" s="422"/>
      <c r="I10" s="399" t="str">
        <f>③職員名簿【中間実績】!BQ19</f>
        <v/>
      </c>
      <c r="J10" s="398" t="str">
        <f>③職員名簿【中間実績】!BA19</f>
        <v/>
      </c>
      <c r="K10" s="422"/>
      <c r="L10" s="399" t="str">
        <f>③職員名簿【中間実績】!BR19</f>
        <v/>
      </c>
      <c r="M10" s="398" t="str">
        <f>③職員名簿【中間実績】!BB19</f>
        <v/>
      </c>
      <c r="N10" s="422"/>
      <c r="O10" s="399" t="str">
        <f>③職員名簿【中間実績】!BS19</f>
        <v/>
      </c>
      <c r="P10" s="398" t="str">
        <f>③職員名簿【中間実績】!BC19</f>
        <v/>
      </c>
      <c r="Q10" s="422"/>
      <c r="R10" s="399" t="str">
        <f>③職員名簿【中間実績】!BT19</f>
        <v/>
      </c>
      <c r="S10" s="398" t="str">
        <f>③職員名簿【中間実績】!BD19</f>
        <v/>
      </c>
      <c r="T10" s="422"/>
      <c r="U10" s="399" t="str">
        <f>③職員名簿【中間実績】!BU19</f>
        <v/>
      </c>
      <c r="V10" s="398" t="str">
        <f>③職員名簿【中間実績】!BE19</f>
        <v/>
      </c>
      <c r="W10" s="422"/>
      <c r="X10" s="399" t="str">
        <f>③職員名簿【中間実績】!BV19</f>
        <v/>
      </c>
      <c r="Y10" s="398" t="str">
        <f>③職員名簿【中間実績】!BF19</f>
        <v/>
      </c>
      <c r="Z10" s="422"/>
      <c r="AA10" s="399" t="str">
        <f>③職員名簿【中間実績】!BW19</f>
        <v/>
      </c>
      <c r="AB10" s="398" t="str">
        <f>③職員名簿【中間実績】!BG19</f>
        <v/>
      </c>
      <c r="AC10" s="422"/>
      <c r="AD10" s="399" t="str">
        <f>③職員名簿【中間実績】!BX19</f>
        <v/>
      </c>
      <c r="AE10" s="398" t="str">
        <f>③職員名簿【中間実績】!BH19</f>
        <v/>
      </c>
      <c r="AF10" s="422"/>
      <c r="AG10" s="399" t="str">
        <f>③職員名簿【中間実績】!BY19</f>
        <v/>
      </c>
      <c r="AH10" s="398" t="str">
        <f>③職員名簿【中間実績】!BI19</f>
        <v/>
      </c>
      <c r="AI10" s="422"/>
      <c r="AJ10" s="399" t="str">
        <f>③職員名簿【中間実績】!BZ19</f>
        <v/>
      </c>
      <c r="AK10" s="398" t="str">
        <f>③職員名簿【中間実績】!BJ19</f>
        <v/>
      </c>
      <c r="AL10" s="422"/>
    </row>
    <row r="11" spans="1:40" ht="30" customHeight="1">
      <c r="A11">
        <v>7</v>
      </c>
      <c r="B11" s="144" t="str">
        <f>③職員名簿【中間実績】!BN20</f>
        <v/>
      </c>
      <c r="C11" s="397" t="str">
        <f>③職員名簿【中間実績】!BO20</f>
        <v/>
      </c>
      <c r="D11" s="398" t="str">
        <f>③職員名簿【中間実績】!AY20</f>
        <v/>
      </c>
      <c r="E11" s="422"/>
      <c r="F11" s="399" t="str">
        <f>③職員名簿【中間実績】!BP20</f>
        <v/>
      </c>
      <c r="G11" s="398" t="str">
        <f>③職員名簿【中間実績】!AZ20</f>
        <v/>
      </c>
      <c r="H11" s="422"/>
      <c r="I11" s="399" t="str">
        <f>③職員名簿【中間実績】!BQ20</f>
        <v/>
      </c>
      <c r="J11" s="398" t="str">
        <f>③職員名簿【中間実績】!BA20</f>
        <v/>
      </c>
      <c r="K11" s="422"/>
      <c r="L11" s="399" t="str">
        <f>③職員名簿【中間実績】!BR20</f>
        <v/>
      </c>
      <c r="M11" s="398" t="str">
        <f>③職員名簿【中間実績】!BB20</f>
        <v/>
      </c>
      <c r="N11" s="422"/>
      <c r="O11" s="399" t="str">
        <f>③職員名簿【中間実績】!BS20</f>
        <v/>
      </c>
      <c r="P11" s="398" t="str">
        <f>③職員名簿【中間実績】!BC20</f>
        <v/>
      </c>
      <c r="Q11" s="422"/>
      <c r="R11" s="399" t="str">
        <f>③職員名簿【中間実績】!BT20</f>
        <v/>
      </c>
      <c r="S11" s="398" t="str">
        <f>③職員名簿【中間実績】!BD20</f>
        <v/>
      </c>
      <c r="T11" s="422"/>
      <c r="U11" s="399" t="str">
        <f>③職員名簿【中間実績】!BU20</f>
        <v/>
      </c>
      <c r="V11" s="398" t="str">
        <f>③職員名簿【中間実績】!BE20</f>
        <v/>
      </c>
      <c r="W11" s="422"/>
      <c r="X11" s="399" t="str">
        <f>③職員名簿【中間実績】!BV20</f>
        <v/>
      </c>
      <c r="Y11" s="398" t="str">
        <f>③職員名簿【中間実績】!BF20</f>
        <v/>
      </c>
      <c r="Z11" s="422"/>
      <c r="AA11" s="399" t="str">
        <f>③職員名簿【中間実績】!BW20</f>
        <v/>
      </c>
      <c r="AB11" s="398" t="str">
        <f>③職員名簿【中間実績】!BG20</f>
        <v/>
      </c>
      <c r="AC11" s="422"/>
      <c r="AD11" s="399" t="str">
        <f>③職員名簿【中間実績】!BX20</f>
        <v/>
      </c>
      <c r="AE11" s="398" t="str">
        <f>③職員名簿【中間実績】!BH20</f>
        <v/>
      </c>
      <c r="AF11" s="422"/>
      <c r="AG11" s="399" t="str">
        <f>③職員名簿【中間実績】!BY20</f>
        <v/>
      </c>
      <c r="AH11" s="398" t="str">
        <f>③職員名簿【中間実績】!BI20</f>
        <v/>
      </c>
      <c r="AI11" s="422"/>
      <c r="AJ11" s="399" t="str">
        <f>③職員名簿【中間実績】!BZ20</f>
        <v/>
      </c>
      <c r="AK11" s="398" t="str">
        <f>③職員名簿【中間実績】!BJ20</f>
        <v/>
      </c>
      <c r="AL11" s="422"/>
    </row>
    <row r="12" spans="1:40" ht="30" customHeight="1">
      <c r="A12">
        <v>8</v>
      </c>
      <c r="B12" s="144" t="str">
        <f>③職員名簿【中間実績】!BN21</f>
        <v/>
      </c>
      <c r="C12" s="397" t="str">
        <f>③職員名簿【中間実績】!BO21</f>
        <v/>
      </c>
      <c r="D12" s="398" t="str">
        <f>③職員名簿【中間実績】!AY21</f>
        <v/>
      </c>
      <c r="E12" s="422"/>
      <c r="F12" s="399" t="str">
        <f>③職員名簿【中間実績】!BP21</f>
        <v/>
      </c>
      <c r="G12" s="398" t="str">
        <f>③職員名簿【中間実績】!AZ21</f>
        <v/>
      </c>
      <c r="H12" s="422"/>
      <c r="I12" s="399" t="str">
        <f>③職員名簿【中間実績】!BQ21</f>
        <v/>
      </c>
      <c r="J12" s="398" t="str">
        <f>③職員名簿【中間実績】!BA21</f>
        <v/>
      </c>
      <c r="K12" s="422"/>
      <c r="L12" s="399" t="str">
        <f>③職員名簿【中間実績】!BR21</f>
        <v/>
      </c>
      <c r="M12" s="398" t="str">
        <f>③職員名簿【中間実績】!BB21</f>
        <v/>
      </c>
      <c r="N12" s="422"/>
      <c r="O12" s="399" t="str">
        <f>③職員名簿【中間実績】!BS21</f>
        <v/>
      </c>
      <c r="P12" s="398" t="str">
        <f>③職員名簿【中間実績】!BC21</f>
        <v/>
      </c>
      <c r="Q12" s="422"/>
      <c r="R12" s="399" t="str">
        <f>③職員名簿【中間実績】!BT21</f>
        <v/>
      </c>
      <c r="S12" s="398" t="str">
        <f>③職員名簿【中間実績】!BD21</f>
        <v/>
      </c>
      <c r="T12" s="422"/>
      <c r="U12" s="399" t="str">
        <f>③職員名簿【中間実績】!BU21</f>
        <v/>
      </c>
      <c r="V12" s="398" t="str">
        <f>③職員名簿【中間実績】!BE21</f>
        <v/>
      </c>
      <c r="W12" s="422"/>
      <c r="X12" s="399" t="str">
        <f>③職員名簿【中間実績】!BV21</f>
        <v/>
      </c>
      <c r="Y12" s="398" t="str">
        <f>③職員名簿【中間実績】!BF21</f>
        <v/>
      </c>
      <c r="Z12" s="422"/>
      <c r="AA12" s="399" t="str">
        <f>③職員名簿【中間実績】!BW21</f>
        <v/>
      </c>
      <c r="AB12" s="398" t="str">
        <f>③職員名簿【中間実績】!BG21</f>
        <v/>
      </c>
      <c r="AC12" s="422"/>
      <c r="AD12" s="399" t="str">
        <f>③職員名簿【中間実績】!BX21</f>
        <v/>
      </c>
      <c r="AE12" s="398" t="str">
        <f>③職員名簿【中間実績】!BH21</f>
        <v/>
      </c>
      <c r="AF12" s="422"/>
      <c r="AG12" s="399" t="str">
        <f>③職員名簿【中間実績】!BY21</f>
        <v/>
      </c>
      <c r="AH12" s="398" t="str">
        <f>③職員名簿【中間実績】!BI21</f>
        <v/>
      </c>
      <c r="AI12" s="422"/>
      <c r="AJ12" s="399" t="str">
        <f>③職員名簿【中間実績】!BZ21</f>
        <v/>
      </c>
      <c r="AK12" s="398" t="str">
        <f>③職員名簿【中間実績】!BJ21</f>
        <v/>
      </c>
      <c r="AL12" s="422"/>
    </row>
    <row r="13" spans="1:40" ht="30" customHeight="1">
      <c r="A13">
        <v>9</v>
      </c>
      <c r="B13" s="144" t="str">
        <f>③職員名簿【中間実績】!BN22</f>
        <v/>
      </c>
      <c r="C13" s="397" t="str">
        <f>③職員名簿【中間実績】!BO22</f>
        <v/>
      </c>
      <c r="D13" s="398" t="str">
        <f>③職員名簿【中間実績】!AY22</f>
        <v/>
      </c>
      <c r="E13" s="422"/>
      <c r="F13" s="399" t="str">
        <f>③職員名簿【中間実績】!BP22</f>
        <v/>
      </c>
      <c r="G13" s="398" t="str">
        <f>③職員名簿【中間実績】!AZ22</f>
        <v/>
      </c>
      <c r="H13" s="422"/>
      <c r="I13" s="399" t="str">
        <f>③職員名簿【中間実績】!BQ22</f>
        <v/>
      </c>
      <c r="J13" s="398" t="str">
        <f>③職員名簿【中間実績】!BA22</f>
        <v/>
      </c>
      <c r="K13" s="422"/>
      <c r="L13" s="399" t="str">
        <f>③職員名簿【中間実績】!BR22</f>
        <v/>
      </c>
      <c r="M13" s="398" t="str">
        <f>③職員名簿【中間実績】!BB22</f>
        <v/>
      </c>
      <c r="N13" s="422"/>
      <c r="O13" s="399" t="str">
        <f>③職員名簿【中間実績】!BS22</f>
        <v/>
      </c>
      <c r="P13" s="398" t="str">
        <f>③職員名簿【中間実績】!BC22</f>
        <v/>
      </c>
      <c r="Q13" s="422"/>
      <c r="R13" s="399" t="str">
        <f>③職員名簿【中間実績】!BT22</f>
        <v/>
      </c>
      <c r="S13" s="398" t="str">
        <f>③職員名簿【中間実績】!BD22</f>
        <v/>
      </c>
      <c r="T13" s="422"/>
      <c r="U13" s="399" t="str">
        <f>③職員名簿【中間実績】!BU22</f>
        <v/>
      </c>
      <c r="V13" s="398" t="str">
        <f>③職員名簿【中間実績】!BE22</f>
        <v/>
      </c>
      <c r="W13" s="422"/>
      <c r="X13" s="399" t="str">
        <f>③職員名簿【中間実績】!BV22</f>
        <v/>
      </c>
      <c r="Y13" s="398" t="str">
        <f>③職員名簿【中間実績】!BF22</f>
        <v/>
      </c>
      <c r="Z13" s="422"/>
      <c r="AA13" s="399" t="str">
        <f>③職員名簿【中間実績】!BW22</f>
        <v/>
      </c>
      <c r="AB13" s="398" t="str">
        <f>③職員名簿【中間実績】!BG22</f>
        <v/>
      </c>
      <c r="AC13" s="422"/>
      <c r="AD13" s="399" t="str">
        <f>③職員名簿【中間実績】!BX22</f>
        <v/>
      </c>
      <c r="AE13" s="398" t="str">
        <f>③職員名簿【中間実績】!BH22</f>
        <v/>
      </c>
      <c r="AF13" s="422"/>
      <c r="AG13" s="399" t="str">
        <f>③職員名簿【中間実績】!BY22</f>
        <v/>
      </c>
      <c r="AH13" s="398" t="str">
        <f>③職員名簿【中間実績】!BI22</f>
        <v/>
      </c>
      <c r="AI13" s="422"/>
      <c r="AJ13" s="399" t="str">
        <f>③職員名簿【中間実績】!BZ22</f>
        <v/>
      </c>
      <c r="AK13" s="398" t="str">
        <f>③職員名簿【中間実績】!BJ22</f>
        <v/>
      </c>
      <c r="AL13" s="422"/>
    </row>
    <row r="14" spans="1:40" ht="30" customHeight="1">
      <c r="A14">
        <v>10</v>
      </c>
      <c r="B14" s="144" t="str">
        <f>③職員名簿【中間実績】!BN23</f>
        <v/>
      </c>
      <c r="C14" s="397" t="str">
        <f>③職員名簿【中間実績】!BO23</f>
        <v/>
      </c>
      <c r="D14" s="398" t="str">
        <f>③職員名簿【中間実績】!AY23</f>
        <v/>
      </c>
      <c r="E14" s="422"/>
      <c r="F14" s="399" t="str">
        <f>③職員名簿【中間実績】!BP23</f>
        <v/>
      </c>
      <c r="G14" s="398" t="str">
        <f>③職員名簿【中間実績】!AZ23</f>
        <v/>
      </c>
      <c r="H14" s="422"/>
      <c r="I14" s="399" t="str">
        <f>③職員名簿【中間実績】!BQ23</f>
        <v/>
      </c>
      <c r="J14" s="398" t="str">
        <f>③職員名簿【中間実績】!BA23</f>
        <v/>
      </c>
      <c r="K14" s="422"/>
      <c r="L14" s="399" t="str">
        <f>③職員名簿【中間実績】!BR23</f>
        <v/>
      </c>
      <c r="M14" s="398" t="str">
        <f>③職員名簿【中間実績】!BB23</f>
        <v/>
      </c>
      <c r="N14" s="422"/>
      <c r="O14" s="399" t="str">
        <f>③職員名簿【中間実績】!BS23</f>
        <v/>
      </c>
      <c r="P14" s="398" t="str">
        <f>③職員名簿【中間実績】!BC23</f>
        <v/>
      </c>
      <c r="Q14" s="422"/>
      <c r="R14" s="399" t="str">
        <f>③職員名簿【中間実績】!BT23</f>
        <v/>
      </c>
      <c r="S14" s="398" t="str">
        <f>③職員名簿【中間実績】!BD23</f>
        <v/>
      </c>
      <c r="T14" s="422"/>
      <c r="U14" s="399" t="str">
        <f>③職員名簿【中間実績】!BU23</f>
        <v/>
      </c>
      <c r="V14" s="398" t="str">
        <f>③職員名簿【中間実績】!BE23</f>
        <v/>
      </c>
      <c r="W14" s="422"/>
      <c r="X14" s="399" t="str">
        <f>③職員名簿【中間実績】!BV23</f>
        <v/>
      </c>
      <c r="Y14" s="398" t="str">
        <f>③職員名簿【中間実績】!BF23</f>
        <v/>
      </c>
      <c r="Z14" s="422"/>
      <c r="AA14" s="399" t="str">
        <f>③職員名簿【中間実績】!BW23</f>
        <v/>
      </c>
      <c r="AB14" s="398" t="str">
        <f>③職員名簿【中間実績】!BG23</f>
        <v/>
      </c>
      <c r="AC14" s="422"/>
      <c r="AD14" s="399" t="str">
        <f>③職員名簿【中間実績】!BX23</f>
        <v/>
      </c>
      <c r="AE14" s="398" t="str">
        <f>③職員名簿【中間実績】!BH23</f>
        <v/>
      </c>
      <c r="AF14" s="422"/>
      <c r="AG14" s="399" t="str">
        <f>③職員名簿【中間実績】!BY23</f>
        <v/>
      </c>
      <c r="AH14" s="398" t="str">
        <f>③職員名簿【中間実績】!BI23</f>
        <v/>
      </c>
      <c r="AI14" s="422"/>
      <c r="AJ14" s="399" t="str">
        <f>③職員名簿【中間実績】!BZ23</f>
        <v/>
      </c>
      <c r="AK14" s="398" t="str">
        <f>③職員名簿【中間実績】!BJ23</f>
        <v/>
      </c>
      <c r="AL14" s="422"/>
    </row>
    <row r="15" spans="1:40" ht="30" customHeight="1">
      <c r="A15">
        <v>11</v>
      </c>
      <c r="B15" s="144" t="str">
        <f>③職員名簿【中間実績】!BN24</f>
        <v/>
      </c>
      <c r="C15" s="397" t="str">
        <f>③職員名簿【中間実績】!BO24</f>
        <v/>
      </c>
      <c r="D15" s="398" t="str">
        <f>③職員名簿【中間実績】!AY24</f>
        <v/>
      </c>
      <c r="E15" s="422"/>
      <c r="F15" s="399" t="str">
        <f>③職員名簿【中間実績】!BP24</f>
        <v/>
      </c>
      <c r="G15" s="398" t="str">
        <f>③職員名簿【中間実績】!AZ24</f>
        <v/>
      </c>
      <c r="H15" s="422"/>
      <c r="I15" s="399" t="str">
        <f>③職員名簿【中間実績】!BQ24</f>
        <v/>
      </c>
      <c r="J15" s="398" t="str">
        <f>③職員名簿【中間実績】!BA24</f>
        <v/>
      </c>
      <c r="K15" s="422"/>
      <c r="L15" s="399" t="str">
        <f>③職員名簿【中間実績】!BR24</f>
        <v/>
      </c>
      <c r="M15" s="398" t="str">
        <f>③職員名簿【中間実績】!BB24</f>
        <v/>
      </c>
      <c r="N15" s="422"/>
      <c r="O15" s="399" t="str">
        <f>③職員名簿【中間実績】!BS24</f>
        <v/>
      </c>
      <c r="P15" s="398" t="str">
        <f>③職員名簿【中間実績】!BC24</f>
        <v/>
      </c>
      <c r="Q15" s="422"/>
      <c r="R15" s="399" t="str">
        <f>③職員名簿【中間実績】!BT24</f>
        <v/>
      </c>
      <c r="S15" s="398" t="str">
        <f>③職員名簿【中間実績】!BD24</f>
        <v/>
      </c>
      <c r="T15" s="422"/>
      <c r="U15" s="399" t="str">
        <f>③職員名簿【中間実績】!BU24</f>
        <v/>
      </c>
      <c r="V15" s="398" t="str">
        <f>③職員名簿【中間実績】!BE24</f>
        <v/>
      </c>
      <c r="W15" s="422"/>
      <c r="X15" s="399" t="str">
        <f>③職員名簿【中間実績】!BV24</f>
        <v/>
      </c>
      <c r="Y15" s="398" t="str">
        <f>③職員名簿【中間実績】!BF24</f>
        <v/>
      </c>
      <c r="Z15" s="422"/>
      <c r="AA15" s="399" t="str">
        <f>③職員名簿【中間実績】!BW24</f>
        <v/>
      </c>
      <c r="AB15" s="398" t="str">
        <f>③職員名簿【中間実績】!BG24</f>
        <v/>
      </c>
      <c r="AC15" s="422"/>
      <c r="AD15" s="399" t="str">
        <f>③職員名簿【中間実績】!BX24</f>
        <v/>
      </c>
      <c r="AE15" s="398" t="str">
        <f>③職員名簿【中間実績】!BH24</f>
        <v/>
      </c>
      <c r="AF15" s="422"/>
      <c r="AG15" s="399" t="str">
        <f>③職員名簿【中間実績】!BY24</f>
        <v/>
      </c>
      <c r="AH15" s="398" t="str">
        <f>③職員名簿【中間実績】!BI24</f>
        <v/>
      </c>
      <c r="AI15" s="422"/>
      <c r="AJ15" s="399" t="str">
        <f>③職員名簿【中間実績】!BZ24</f>
        <v/>
      </c>
      <c r="AK15" s="398" t="str">
        <f>③職員名簿【中間実績】!BJ24</f>
        <v/>
      </c>
      <c r="AL15" s="422"/>
    </row>
    <row r="16" spans="1:40" ht="30" customHeight="1">
      <c r="A16">
        <v>12</v>
      </c>
      <c r="B16" s="144" t="str">
        <f>③職員名簿【中間実績】!BN25</f>
        <v/>
      </c>
      <c r="C16" s="397" t="str">
        <f>③職員名簿【中間実績】!BO25</f>
        <v/>
      </c>
      <c r="D16" s="398" t="str">
        <f>③職員名簿【中間実績】!AY25</f>
        <v/>
      </c>
      <c r="E16" s="422"/>
      <c r="F16" s="399" t="str">
        <f>③職員名簿【中間実績】!BP25</f>
        <v/>
      </c>
      <c r="G16" s="398" t="str">
        <f>③職員名簿【中間実績】!AZ25</f>
        <v/>
      </c>
      <c r="H16" s="422"/>
      <c r="I16" s="399" t="str">
        <f>③職員名簿【中間実績】!BQ25</f>
        <v/>
      </c>
      <c r="J16" s="398" t="str">
        <f>③職員名簿【中間実績】!BA25</f>
        <v/>
      </c>
      <c r="K16" s="422"/>
      <c r="L16" s="399" t="str">
        <f>③職員名簿【中間実績】!BR25</f>
        <v/>
      </c>
      <c r="M16" s="398" t="str">
        <f>③職員名簿【中間実績】!BB25</f>
        <v/>
      </c>
      <c r="N16" s="422"/>
      <c r="O16" s="399" t="str">
        <f>③職員名簿【中間実績】!BS25</f>
        <v/>
      </c>
      <c r="P16" s="398" t="str">
        <f>③職員名簿【中間実績】!BC25</f>
        <v/>
      </c>
      <c r="Q16" s="422"/>
      <c r="R16" s="399" t="str">
        <f>③職員名簿【中間実績】!BT25</f>
        <v/>
      </c>
      <c r="S16" s="398" t="str">
        <f>③職員名簿【中間実績】!BD25</f>
        <v/>
      </c>
      <c r="T16" s="422"/>
      <c r="U16" s="399" t="str">
        <f>③職員名簿【中間実績】!BU25</f>
        <v/>
      </c>
      <c r="V16" s="398" t="str">
        <f>③職員名簿【中間実績】!BE25</f>
        <v/>
      </c>
      <c r="W16" s="422"/>
      <c r="X16" s="399" t="str">
        <f>③職員名簿【中間実績】!BV25</f>
        <v/>
      </c>
      <c r="Y16" s="398" t="str">
        <f>③職員名簿【中間実績】!BF25</f>
        <v/>
      </c>
      <c r="Z16" s="422"/>
      <c r="AA16" s="399" t="str">
        <f>③職員名簿【中間実績】!BW25</f>
        <v/>
      </c>
      <c r="AB16" s="398" t="str">
        <f>③職員名簿【中間実績】!BG25</f>
        <v/>
      </c>
      <c r="AC16" s="422"/>
      <c r="AD16" s="399" t="str">
        <f>③職員名簿【中間実績】!BX25</f>
        <v/>
      </c>
      <c r="AE16" s="398" t="str">
        <f>③職員名簿【中間実績】!BH25</f>
        <v/>
      </c>
      <c r="AF16" s="422"/>
      <c r="AG16" s="399" t="str">
        <f>③職員名簿【中間実績】!BY25</f>
        <v/>
      </c>
      <c r="AH16" s="398" t="str">
        <f>③職員名簿【中間実績】!BI25</f>
        <v/>
      </c>
      <c r="AI16" s="422"/>
      <c r="AJ16" s="399" t="str">
        <f>③職員名簿【中間実績】!BZ25</f>
        <v/>
      </c>
      <c r="AK16" s="398" t="str">
        <f>③職員名簿【中間実績】!BJ25</f>
        <v/>
      </c>
      <c r="AL16" s="422"/>
    </row>
    <row r="17" spans="1:38" ht="30" customHeight="1">
      <c r="A17">
        <v>13</v>
      </c>
      <c r="B17" s="144" t="str">
        <f>③職員名簿【中間実績】!BN26</f>
        <v/>
      </c>
      <c r="C17" s="397" t="str">
        <f>③職員名簿【中間実績】!BO26</f>
        <v/>
      </c>
      <c r="D17" s="398" t="str">
        <f>③職員名簿【中間実績】!AY26</f>
        <v/>
      </c>
      <c r="E17" s="422"/>
      <c r="F17" s="399" t="str">
        <f>③職員名簿【中間実績】!BP26</f>
        <v/>
      </c>
      <c r="G17" s="398" t="str">
        <f>③職員名簿【中間実績】!AZ26</f>
        <v/>
      </c>
      <c r="H17" s="422"/>
      <c r="I17" s="399" t="str">
        <f>③職員名簿【中間実績】!BQ26</f>
        <v/>
      </c>
      <c r="J17" s="398" t="str">
        <f>③職員名簿【中間実績】!BA26</f>
        <v/>
      </c>
      <c r="K17" s="422"/>
      <c r="L17" s="399" t="str">
        <f>③職員名簿【中間実績】!BR26</f>
        <v/>
      </c>
      <c r="M17" s="398" t="str">
        <f>③職員名簿【中間実績】!BB26</f>
        <v/>
      </c>
      <c r="N17" s="422"/>
      <c r="O17" s="399" t="str">
        <f>③職員名簿【中間実績】!BS26</f>
        <v/>
      </c>
      <c r="P17" s="398" t="str">
        <f>③職員名簿【中間実績】!BC26</f>
        <v/>
      </c>
      <c r="Q17" s="422"/>
      <c r="R17" s="399" t="str">
        <f>③職員名簿【中間実績】!BT26</f>
        <v/>
      </c>
      <c r="S17" s="398" t="str">
        <f>③職員名簿【中間実績】!BD26</f>
        <v/>
      </c>
      <c r="T17" s="422"/>
      <c r="U17" s="399" t="str">
        <f>③職員名簿【中間実績】!BU26</f>
        <v/>
      </c>
      <c r="V17" s="398" t="str">
        <f>③職員名簿【中間実績】!BE26</f>
        <v/>
      </c>
      <c r="W17" s="422"/>
      <c r="X17" s="399" t="str">
        <f>③職員名簿【中間実績】!BV26</f>
        <v/>
      </c>
      <c r="Y17" s="398" t="str">
        <f>③職員名簿【中間実績】!BF26</f>
        <v/>
      </c>
      <c r="Z17" s="422"/>
      <c r="AA17" s="399" t="str">
        <f>③職員名簿【中間実績】!BW26</f>
        <v/>
      </c>
      <c r="AB17" s="398" t="str">
        <f>③職員名簿【中間実績】!BG26</f>
        <v/>
      </c>
      <c r="AC17" s="422"/>
      <c r="AD17" s="399" t="str">
        <f>③職員名簿【中間実績】!BX26</f>
        <v/>
      </c>
      <c r="AE17" s="398" t="str">
        <f>③職員名簿【中間実績】!BH26</f>
        <v/>
      </c>
      <c r="AF17" s="422"/>
      <c r="AG17" s="399" t="str">
        <f>③職員名簿【中間実績】!BY26</f>
        <v/>
      </c>
      <c r="AH17" s="398" t="str">
        <f>③職員名簿【中間実績】!BI26</f>
        <v/>
      </c>
      <c r="AI17" s="422"/>
      <c r="AJ17" s="399" t="str">
        <f>③職員名簿【中間実績】!BZ26</f>
        <v/>
      </c>
      <c r="AK17" s="398" t="str">
        <f>③職員名簿【中間実績】!BJ26</f>
        <v/>
      </c>
      <c r="AL17" s="422"/>
    </row>
    <row r="18" spans="1:38" ht="30" customHeight="1">
      <c r="A18">
        <v>14</v>
      </c>
      <c r="B18" s="144" t="str">
        <f>③職員名簿【中間実績】!BN27</f>
        <v/>
      </c>
      <c r="C18" s="397" t="str">
        <f>③職員名簿【中間実績】!BO27</f>
        <v/>
      </c>
      <c r="D18" s="398" t="str">
        <f>③職員名簿【中間実績】!AY27</f>
        <v/>
      </c>
      <c r="E18" s="422"/>
      <c r="F18" s="399" t="str">
        <f>③職員名簿【中間実績】!BP27</f>
        <v/>
      </c>
      <c r="G18" s="398" t="str">
        <f>③職員名簿【中間実績】!AZ27</f>
        <v/>
      </c>
      <c r="H18" s="422"/>
      <c r="I18" s="399" t="str">
        <f>③職員名簿【中間実績】!BQ27</f>
        <v/>
      </c>
      <c r="J18" s="398" t="str">
        <f>③職員名簿【中間実績】!BA27</f>
        <v/>
      </c>
      <c r="K18" s="422"/>
      <c r="L18" s="399" t="str">
        <f>③職員名簿【中間実績】!BR27</f>
        <v/>
      </c>
      <c r="M18" s="398" t="str">
        <f>③職員名簿【中間実績】!BB27</f>
        <v/>
      </c>
      <c r="N18" s="422"/>
      <c r="O18" s="399" t="str">
        <f>③職員名簿【中間実績】!BS27</f>
        <v/>
      </c>
      <c r="P18" s="398" t="str">
        <f>③職員名簿【中間実績】!BC27</f>
        <v/>
      </c>
      <c r="Q18" s="422"/>
      <c r="R18" s="399" t="str">
        <f>③職員名簿【中間実績】!BT27</f>
        <v/>
      </c>
      <c r="S18" s="398" t="str">
        <f>③職員名簿【中間実績】!BD27</f>
        <v/>
      </c>
      <c r="T18" s="422"/>
      <c r="U18" s="399" t="str">
        <f>③職員名簿【中間実績】!BU27</f>
        <v/>
      </c>
      <c r="V18" s="398" t="str">
        <f>③職員名簿【中間実績】!BE27</f>
        <v/>
      </c>
      <c r="W18" s="422"/>
      <c r="X18" s="399" t="str">
        <f>③職員名簿【中間実績】!BV27</f>
        <v/>
      </c>
      <c r="Y18" s="398" t="str">
        <f>③職員名簿【中間実績】!BF27</f>
        <v/>
      </c>
      <c r="Z18" s="422"/>
      <c r="AA18" s="399" t="str">
        <f>③職員名簿【中間実績】!BW27</f>
        <v/>
      </c>
      <c r="AB18" s="398" t="str">
        <f>③職員名簿【中間実績】!BG27</f>
        <v/>
      </c>
      <c r="AC18" s="422"/>
      <c r="AD18" s="399" t="str">
        <f>③職員名簿【中間実績】!BX27</f>
        <v/>
      </c>
      <c r="AE18" s="398" t="str">
        <f>③職員名簿【中間実績】!BH27</f>
        <v/>
      </c>
      <c r="AF18" s="422"/>
      <c r="AG18" s="399" t="str">
        <f>③職員名簿【中間実績】!BY27</f>
        <v/>
      </c>
      <c r="AH18" s="398" t="str">
        <f>③職員名簿【中間実績】!BI27</f>
        <v/>
      </c>
      <c r="AI18" s="422"/>
      <c r="AJ18" s="399" t="str">
        <f>③職員名簿【中間実績】!BZ27</f>
        <v/>
      </c>
      <c r="AK18" s="398" t="str">
        <f>③職員名簿【中間実績】!BJ27</f>
        <v/>
      </c>
      <c r="AL18" s="422"/>
    </row>
    <row r="19" spans="1:38" ht="30" customHeight="1">
      <c r="A19">
        <v>15</v>
      </c>
      <c r="B19" s="144" t="str">
        <f>③職員名簿【中間実績】!BN28</f>
        <v/>
      </c>
      <c r="C19" s="397" t="str">
        <f>③職員名簿【中間実績】!BO28</f>
        <v/>
      </c>
      <c r="D19" s="398" t="str">
        <f>③職員名簿【中間実績】!AY28</f>
        <v/>
      </c>
      <c r="E19" s="422"/>
      <c r="F19" s="399" t="str">
        <f>③職員名簿【中間実績】!BP28</f>
        <v/>
      </c>
      <c r="G19" s="398" t="str">
        <f>③職員名簿【中間実績】!AZ28</f>
        <v/>
      </c>
      <c r="H19" s="422"/>
      <c r="I19" s="399" t="str">
        <f>③職員名簿【中間実績】!BQ28</f>
        <v/>
      </c>
      <c r="J19" s="398" t="str">
        <f>③職員名簿【中間実績】!BA28</f>
        <v/>
      </c>
      <c r="K19" s="422"/>
      <c r="L19" s="399" t="str">
        <f>③職員名簿【中間実績】!BR28</f>
        <v/>
      </c>
      <c r="M19" s="398" t="str">
        <f>③職員名簿【中間実績】!BB28</f>
        <v/>
      </c>
      <c r="N19" s="422"/>
      <c r="O19" s="399" t="str">
        <f>③職員名簿【中間実績】!BS28</f>
        <v/>
      </c>
      <c r="P19" s="398" t="str">
        <f>③職員名簿【中間実績】!BC28</f>
        <v/>
      </c>
      <c r="Q19" s="422"/>
      <c r="R19" s="399" t="str">
        <f>③職員名簿【中間実績】!BT28</f>
        <v/>
      </c>
      <c r="S19" s="398" t="str">
        <f>③職員名簿【中間実績】!BD28</f>
        <v/>
      </c>
      <c r="T19" s="422"/>
      <c r="U19" s="399" t="str">
        <f>③職員名簿【中間実績】!BU28</f>
        <v/>
      </c>
      <c r="V19" s="398" t="str">
        <f>③職員名簿【中間実績】!BE28</f>
        <v/>
      </c>
      <c r="W19" s="422"/>
      <c r="X19" s="399" t="str">
        <f>③職員名簿【中間実績】!BV28</f>
        <v/>
      </c>
      <c r="Y19" s="398" t="str">
        <f>③職員名簿【中間実績】!BF28</f>
        <v/>
      </c>
      <c r="Z19" s="422"/>
      <c r="AA19" s="399" t="str">
        <f>③職員名簿【中間実績】!BW28</f>
        <v/>
      </c>
      <c r="AB19" s="398" t="str">
        <f>③職員名簿【中間実績】!BG28</f>
        <v/>
      </c>
      <c r="AC19" s="422"/>
      <c r="AD19" s="399" t="str">
        <f>③職員名簿【中間実績】!BX28</f>
        <v/>
      </c>
      <c r="AE19" s="398" t="str">
        <f>③職員名簿【中間実績】!BH28</f>
        <v/>
      </c>
      <c r="AF19" s="422"/>
      <c r="AG19" s="399" t="str">
        <f>③職員名簿【中間実績】!BY28</f>
        <v/>
      </c>
      <c r="AH19" s="398" t="str">
        <f>③職員名簿【中間実績】!BI28</f>
        <v/>
      </c>
      <c r="AI19" s="422"/>
      <c r="AJ19" s="399" t="str">
        <f>③職員名簿【中間実績】!BZ28</f>
        <v/>
      </c>
      <c r="AK19" s="398" t="str">
        <f>③職員名簿【中間実績】!BJ28</f>
        <v/>
      </c>
      <c r="AL19" s="422"/>
    </row>
    <row r="20" spans="1:38" ht="30" customHeight="1">
      <c r="A20">
        <v>16</v>
      </c>
      <c r="B20" s="144" t="str">
        <f>③職員名簿【中間実績】!BN29</f>
        <v/>
      </c>
      <c r="C20" s="397" t="str">
        <f>③職員名簿【中間実績】!BO29</f>
        <v/>
      </c>
      <c r="D20" s="398" t="str">
        <f>③職員名簿【中間実績】!AY29</f>
        <v/>
      </c>
      <c r="E20" s="422"/>
      <c r="F20" s="399" t="str">
        <f>③職員名簿【中間実績】!BP29</f>
        <v/>
      </c>
      <c r="G20" s="398" t="str">
        <f>③職員名簿【中間実績】!AZ29</f>
        <v/>
      </c>
      <c r="H20" s="422"/>
      <c r="I20" s="399" t="str">
        <f>③職員名簿【中間実績】!BQ29</f>
        <v/>
      </c>
      <c r="J20" s="398" t="str">
        <f>③職員名簿【中間実績】!BA29</f>
        <v/>
      </c>
      <c r="K20" s="422"/>
      <c r="L20" s="399" t="str">
        <f>③職員名簿【中間実績】!BR29</f>
        <v/>
      </c>
      <c r="M20" s="398" t="str">
        <f>③職員名簿【中間実績】!BB29</f>
        <v/>
      </c>
      <c r="N20" s="422"/>
      <c r="O20" s="399" t="str">
        <f>③職員名簿【中間実績】!BS29</f>
        <v/>
      </c>
      <c r="P20" s="398" t="str">
        <f>③職員名簿【中間実績】!BC29</f>
        <v/>
      </c>
      <c r="Q20" s="422"/>
      <c r="R20" s="399" t="str">
        <f>③職員名簿【中間実績】!BT29</f>
        <v/>
      </c>
      <c r="S20" s="398" t="str">
        <f>③職員名簿【中間実績】!BD29</f>
        <v/>
      </c>
      <c r="T20" s="422"/>
      <c r="U20" s="399" t="str">
        <f>③職員名簿【中間実績】!BU29</f>
        <v/>
      </c>
      <c r="V20" s="398" t="str">
        <f>③職員名簿【中間実績】!BE29</f>
        <v/>
      </c>
      <c r="W20" s="422"/>
      <c r="X20" s="399" t="str">
        <f>③職員名簿【中間実績】!BV29</f>
        <v/>
      </c>
      <c r="Y20" s="398" t="str">
        <f>③職員名簿【中間実績】!BF29</f>
        <v/>
      </c>
      <c r="Z20" s="422"/>
      <c r="AA20" s="399" t="str">
        <f>③職員名簿【中間実績】!BW29</f>
        <v/>
      </c>
      <c r="AB20" s="398" t="str">
        <f>③職員名簿【中間実績】!BG29</f>
        <v/>
      </c>
      <c r="AC20" s="422"/>
      <c r="AD20" s="399" t="str">
        <f>③職員名簿【中間実績】!BX29</f>
        <v/>
      </c>
      <c r="AE20" s="398" t="str">
        <f>③職員名簿【中間実績】!BH29</f>
        <v/>
      </c>
      <c r="AF20" s="422"/>
      <c r="AG20" s="399" t="str">
        <f>③職員名簿【中間実績】!BY29</f>
        <v/>
      </c>
      <c r="AH20" s="398" t="str">
        <f>③職員名簿【中間実績】!BI29</f>
        <v/>
      </c>
      <c r="AI20" s="422"/>
      <c r="AJ20" s="399" t="str">
        <f>③職員名簿【中間実績】!BZ29</f>
        <v/>
      </c>
      <c r="AK20" s="398" t="str">
        <f>③職員名簿【中間実績】!BJ29</f>
        <v/>
      </c>
      <c r="AL20" s="422"/>
    </row>
    <row r="21" spans="1:38" ht="30" customHeight="1">
      <c r="A21">
        <v>17</v>
      </c>
      <c r="B21" s="144" t="str">
        <f>③職員名簿【中間実績】!BN30</f>
        <v/>
      </c>
      <c r="C21" s="397" t="str">
        <f>③職員名簿【中間実績】!BO30</f>
        <v/>
      </c>
      <c r="D21" s="398" t="str">
        <f>③職員名簿【中間実績】!AY30</f>
        <v/>
      </c>
      <c r="E21" s="422"/>
      <c r="F21" s="399" t="str">
        <f>③職員名簿【中間実績】!BP30</f>
        <v/>
      </c>
      <c r="G21" s="398" t="str">
        <f>③職員名簿【中間実績】!AZ30</f>
        <v/>
      </c>
      <c r="H21" s="422"/>
      <c r="I21" s="399" t="str">
        <f>③職員名簿【中間実績】!BQ30</f>
        <v/>
      </c>
      <c r="J21" s="398" t="str">
        <f>③職員名簿【中間実績】!BA30</f>
        <v/>
      </c>
      <c r="K21" s="422"/>
      <c r="L21" s="399" t="str">
        <f>③職員名簿【中間実績】!BR30</f>
        <v/>
      </c>
      <c r="M21" s="398" t="str">
        <f>③職員名簿【中間実績】!BB30</f>
        <v/>
      </c>
      <c r="N21" s="422"/>
      <c r="O21" s="399" t="str">
        <f>③職員名簿【中間実績】!BS30</f>
        <v/>
      </c>
      <c r="P21" s="398" t="str">
        <f>③職員名簿【中間実績】!BC30</f>
        <v/>
      </c>
      <c r="Q21" s="422"/>
      <c r="R21" s="399" t="str">
        <f>③職員名簿【中間実績】!BT30</f>
        <v/>
      </c>
      <c r="S21" s="398" t="str">
        <f>③職員名簿【中間実績】!BD30</f>
        <v/>
      </c>
      <c r="T21" s="422"/>
      <c r="U21" s="399" t="str">
        <f>③職員名簿【中間実績】!BU30</f>
        <v/>
      </c>
      <c r="V21" s="398" t="str">
        <f>③職員名簿【中間実績】!BE30</f>
        <v/>
      </c>
      <c r="W21" s="422"/>
      <c r="X21" s="399" t="str">
        <f>③職員名簿【中間実績】!BV30</f>
        <v/>
      </c>
      <c r="Y21" s="398" t="str">
        <f>③職員名簿【中間実績】!BF30</f>
        <v/>
      </c>
      <c r="Z21" s="422"/>
      <c r="AA21" s="399" t="str">
        <f>③職員名簿【中間実績】!BW30</f>
        <v/>
      </c>
      <c r="AB21" s="398" t="str">
        <f>③職員名簿【中間実績】!BG30</f>
        <v/>
      </c>
      <c r="AC21" s="422"/>
      <c r="AD21" s="399" t="str">
        <f>③職員名簿【中間実績】!BX30</f>
        <v/>
      </c>
      <c r="AE21" s="398" t="str">
        <f>③職員名簿【中間実績】!BH30</f>
        <v/>
      </c>
      <c r="AF21" s="422"/>
      <c r="AG21" s="399" t="str">
        <f>③職員名簿【中間実績】!BY30</f>
        <v/>
      </c>
      <c r="AH21" s="398" t="str">
        <f>③職員名簿【中間実績】!BI30</f>
        <v/>
      </c>
      <c r="AI21" s="422"/>
      <c r="AJ21" s="399" t="str">
        <f>③職員名簿【中間実績】!BZ30</f>
        <v/>
      </c>
      <c r="AK21" s="398" t="str">
        <f>③職員名簿【中間実績】!BJ30</f>
        <v/>
      </c>
      <c r="AL21" s="422"/>
    </row>
    <row r="22" spans="1:38" ht="30" customHeight="1">
      <c r="A22">
        <v>18</v>
      </c>
      <c r="B22" s="144" t="str">
        <f>③職員名簿【中間実績】!BN31</f>
        <v/>
      </c>
      <c r="C22" s="397" t="str">
        <f>③職員名簿【中間実績】!BO31</f>
        <v/>
      </c>
      <c r="D22" s="398" t="str">
        <f>③職員名簿【中間実績】!AY31</f>
        <v/>
      </c>
      <c r="E22" s="422"/>
      <c r="F22" s="399" t="str">
        <f>③職員名簿【中間実績】!BP31</f>
        <v/>
      </c>
      <c r="G22" s="398" t="str">
        <f>③職員名簿【中間実績】!AZ31</f>
        <v/>
      </c>
      <c r="H22" s="422"/>
      <c r="I22" s="399" t="str">
        <f>③職員名簿【中間実績】!BQ31</f>
        <v/>
      </c>
      <c r="J22" s="398" t="str">
        <f>③職員名簿【中間実績】!BA31</f>
        <v/>
      </c>
      <c r="K22" s="422"/>
      <c r="L22" s="399" t="str">
        <f>③職員名簿【中間実績】!BR31</f>
        <v/>
      </c>
      <c r="M22" s="398" t="str">
        <f>③職員名簿【中間実績】!BB31</f>
        <v/>
      </c>
      <c r="N22" s="422"/>
      <c r="O22" s="399" t="str">
        <f>③職員名簿【中間実績】!BS31</f>
        <v/>
      </c>
      <c r="P22" s="398" t="str">
        <f>③職員名簿【中間実績】!BC31</f>
        <v/>
      </c>
      <c r="Q22" s="422"/>
      <c r="R22" s="399" t="str">
        <f>③職員名簿【中間実績】!BT31</f>
        <v/>
      </c>
      <c r="S22" s="398" t="str">
        <f>③職員名簿【中間実績】!BD31</f>
        <v/>
      </c>
      <c r="T22" s="422"/>
      <c r="U22" s="399" t="str">
        <f>③職員名簿【中間実績】!BU31</f>
        <v/>
      </c>
      <c r="V22" s="398" t="str">
        <f>③職員名簿【中間実績】!BE31</f>
        <v/>
      </c>
      <c r="W22" s="422"/>
      <c r="X22" s="399" t="str">
        <f>③職員名簿【中間実績】!BV31</f>
        <v/>
      </c>
      <c r="Y22" s="398" t="str">
        <f>③職員名簿【中間実績】!BF31</f>
        <v/>
      </c>
      <c r="Z22" s="422"/>
      <c r="AA22" s="399" t="str">
        <f>③職員名簿【中間実績】!BW31</f>
        <v/>
      </c>
      <c r="AB22" s="398" t="str">
        <f>③職員名簿【中間実績】!BG31</f>
        <v/>
      </c>
      <c r="AC22" s="422"/>
      <c r="AD22" s="399" t="str">
        <f>③職員名簿【中間実績】!BX31</f>
        <v/>
      </c>
      <c r="AE22" s="398" t="str">
        <f>③職員名簿【中間実績】!BH31</f>
        <v/>
      </c>
      <c r="AF22" s="422"/>
      <c r="AG22" s="399" t="str">
        <f>③職員名簿【中間実績】!BY31</f>
        <v/>
      </c>
      <c r="AH22" s="398" t="str">
        <f>③職員名簿【中間実績】!BI31</f>
        <v/>
      </c>
      <c r="AI22" s="422"/>
      <c r="AJ22" s="399" t="str">
        <f>③職員名簿【中間実績】!BZ31</f>
        <v/>
      </c>
      <c r="AK22" s="398" t="str">
        <f>③職員名簿【中間実績】!BJ31</f>
        <v/>
      </c>
      <c r="AL22" s="422"/>
    </row>
    <row r="23" spans="1:38" ht="30" customHeight="1">
      <c r="A23">
        <v>19</v>
      </c>
      <c r="B23" s="144" t="str">
        <f>③職員名簿【中間実績】!BN32</f>
        <v/>
      </c>
      <c r="C23" s="397" t="str">
        <f>③職員名簿【中間実績】!BO32</f>
        <v/>
      </c>
      <c r="D23" s="398" t="str">
        <f>③職員名簿【中間実績】!AY32</f>
        <v/>
      </c>
      <c r="E23" s="422"/>
      <c r="F23" s="399" t="str">
        <f>③職員名簿【中間実績】!BP32</f>
        <v/>
      </c>
      <c r="G23" s="398" t="str">
        <f>③職員名簿【中間実績】!AZ32</f>
        <v/>
      </c>
      <c r="H23" s="422"/>
      <c r="I23" s="399" t="str">
        <f>③職員名簿【中間実績】!BQ32</f>
        <v/>
      </c>
      <c r="J23" s="398" t="str">
        <f>③職員名簿【中間実績】!BA32</f>
        <v/>
      </c>
      <c r="K23" s="422"/>
      <c r="L23" s="399" t="str">
        <f>③職員名簿【中間実績】!BR32</f>
        <v/>
      </c>
      <c r="M23" s="398" t="str">
        <f>③職員名簿【中間実績】!BB32</f>
        <v/>
      </c>
      <c r="N23" s="422"/>
      <c r="O23" s="399" t="str">
        <f>③職員名簿【中間実績】!BS32</f>
        <v/>
      </c>
      <c r="P23" s="398" t="str">
        <f>③職員名簿【中間実績】!BC32</f>
        <v/>
      </c>
      <c r="Q23" s="422"/>
      <c r="R23" s="399" t="str">
        <f>③職員名簿【中間実績】!BT32</f>
        <v/>
      </c>
      <c r="S23" s="398" t="str">
        <f>③職員名簿【中間実績】!BD32</f>
        <v/>
      </c>
      <c r="T23" s="422"/>
      <c r="U23" s="399" t="str">
        <f>③職員名簿【中間実績】!BU32</f>
        <v/>
      </c>
      <c r="V23" s="398" t="str">
        <f>③職員名簿【中間実績】!BE32</f>
        <v/>
      </c>
      <c r="W23" s="422"/>
      <c r="X23" s="399" t="str">
        <f>③職員名簿【中間実績】!BV32</f>
        <v/>
      </c>
      <c r="Y23" s="398" t="str">
        <f>③職員名簿【中間実績】!BF32</f>
        <v/>
      </c>
      <c r="Z23" s="422"/>
      <c r="AA23" s="399" t="str">
        <f>③職員名簿【中間実績】!BW32</f>
        <v/>
      </c>
      <c r="AB23" s="398" t="str">
        <f>③職員名簿【中間実績】!BG32</f>
        <v/>
      </c>
      <c r="AC23" s="422"/>
      <c r="AD23" s="399" t="str">
        <f>③職員名簿【中間実績】!BX32</f>
        <v/>
      </c>
      <c r="AE23" s="398" t="str">
        <f>③職員名簿【中間実績】!BH32</f>
        <v/>
      </c>
      <c r="AF23" s="422"/>
      <c r="AG23" s="399" t="str">
        <f>③職員名簿【中間実績】!BY32</f>
        <v/>
      </c>
      <c r="AH23" s="398" t="str">
        <f>③職員名簿【中間実績】!BI32</f>
        <v/>
      </c>
      <c r="AI23" s="422"/>
      <c r="AJ23" s="399" t="str">
        <f>③職員名簿【中間実績】!BZ32</f>
        <v/>
      </c>
      <c r="AK23" s="398" t="str">
        <f>③職員名簿【中間実績】!BJ32</f>
        <v/>
      </c>
      <c r="AL23" s="422"/>
    </row>
    <row r="24" spans="1:38" ht="30" customHeight="1">
      <c r="A24">
        <v>20</v>
      </c>
      <c r="B24" s="144" t="str">
        <f>③職員名簿【中間実績】!BN33</f>
        <v/>
      </c>
      <c r="C24" s="397" t="str">
        <f>③職員名簿【中間実績】!BO33</f>
        <v/>
      </c>
      <c r="D24" s="398" t="str">
        <f>③職員名簿【中間実績】!AY33</f>
        <v/>
      </c>
      <c r="E24" s="422"/>
      <c r="F24" s="399" t="str">
        <f>③職員名簿【中間実績】!BP33</f>
        <v/>
      </c>
      <c r="G24" s="398" t="str">
        <f>③職員名簿【中間実績】!AZ33</f>
        <v/>
      </c>
      <c r="H24" s="422"/>
      <c r="I24" s="399" t="str">
        <f>③職員名簿【中間実績】!BQ33</f>
        <v/>
      </c>
      <c r="J24" s="398" t="str">
        <f>③職員名簿【中間実績】!BA33</f>
        <v/>
      </c>
      <c r="K24" s="422"/>
      <c r="L24" s="399" t="str">
        <f>③職員名簿【中間実績】!BR33</f>
        <v/>
      </c>
      <c r="M24" s="398" t="str">
        <f>③職員名簿【中間実績】!BB33</f>
        <v/>
      </c>
      <c r="N24" s="422"/>
      <c r="O24" s="399" t="str">
        <f>③職員名簿【中間実績】!BS33</f>
        <v/>
      </c>
      <c r="P24" s="398" t="str">
        <f>③職員名簿【中間実績】!BC33</f>
        <v/>
      </c>
      <c r="Q24" s="422"/>
      <c r="R24" s="399" t="str">
        <f>③職員名簿【中間実績】!BT33</f>
        <v/>
      </c>
      <c r="S24" s="398" t="str">
        <f>③職員名簿【中間実績】!BD33</f>
        <v/>
      </c>
      <c r="T24" s="422"/>
      <c r="U24" s="399" t="str">
        <f>③職員名簿【中間実績】!BU33</f>
        <v/>
      </c>
      <c r="V24" s="398" t="str">
        <f>③職員名簿【中間実績】!BE33</f>
        <v/>
      </c>
      <c r="W24" s="422"/>
      <c r="X24" s="399" t="str">
        <f>③職員名簿【中間実績】!BV33</f>
        <v/>
      </c>
      <c r="Y24" s="398" t="str">
        <f>③職員名簿【中間実績】!BF33</f>
        <v/>
      </c>
      <c r="Z24" s="422"/>
      <c r="AA24" s="399" t="str">
        <f>③職員名簿【中間実績】!BW33</f>
        <v/>
      </c>
      <c r="AB24" s="398" t="str">
        <f>③職員名簿【中間実績】!BG33</f>
        <v/>
      </c>
      <c r="AC24" s="422"/>
      <c r="AD24" s="399" t="str">
        <f>③職員名簿【中間実績】!BX33</f>
        <v/>
      </c>
      <c r="AE24" s="398" t="str">
        <f>③職員名簿【中間実績】!BH33</f>
        <v/>
      </c>
      <c r="AF24" s="422"/>
      <c r="AG24" s="399" t="str">
        <f>③職員名簿【中間実績】!BY33</f>
        <v/>
      </c>
      <c r="AH24" s="398" t="str">
        <f>③職員名簿【中間実績】!BI33</f>
        <v/>
      </c>
      <c r="AI24" s="422"/>
      <c r="AJ24" s="399" t="str">
        <f>③職員名簿【中間実績】!BZ33</f>
        <v/>
      </c>
      <c r="AK24" s="398" t="str">
        <f>③職員名簿【中間実績】!BJ33</f>
        <v/>
      </c>
      <c r="AL24" s="422"/>
    </row>
    <row r="25" spans="1:38" ht="30" customHeight="1">
      <c r="A25">
        <v>21</v>
      </c>
      <c r="B25" s="144" t="str">
        <f>③職員名簿【中間実績】!BN34</f>
        <v/>
      </c>
      <c r="C25" s="397" t="str">
        <f>③職員名簿【中間実績】!BO34</f>
        <v/>
      </c>
      <c r="D25" s="398" t="str">
        <f>③職員名簿【中間実績】!AY34</f>
        <v/>
      </c>
      <c r="E25" s="422"/>
      <c r="F25" s="399" t="str">
        <f>③職員名簿【中間実績】!BP34</f>
        <v/>
      </c>
      <c r="G25" s="398" t="str">
        <f>③職員名簿【中間実績】!AZ34</f>
        <v/>
      </c>
      <c r="H25" s="422"/>
      <c r="I25" s="399" t="str">
        <f>③職員名簿【中間実績】!BQ34</f>
        <v/>
      </c>
      <c r="J25" s="398" t="str">
        <f>③職員名簿【中間実績】!BA34</f>
        <v/>
      </c>
      <c r="K25" s="422"/>
      <c r="L25" s="399" t="str">
        <f>③職員名簿【中間実績】!BR34</f>
        <v/>
      </c>
      <c r="M25" s="398" t="str">
        <f>③職員名簿【中間実績】!BB34</f>
        <v/>
      </c>
      <c r="N25" s="422"/>
      <c r="O25" s="399" t="str">
        <f>③職員名簿【中間実績】!BS34</f>
        <v/>
      </c>
      <c r="P25" s="398" t="str">
        <f>③職員名簿【中間実績】!BC34</f>
        <v/>
      </c>
      <c r="Q25" s="422"/>
      <c r="R25" s="399" t="str">
        <f>③職員名簿【中間実績】!BT34</f>
        <v/>
      </c>
      <c r="S25" s="398" t="str">
        <f>③職員名簿【中間実績】!BD34</f>
        <v/>
      </c>
      <c r="T25" s="422"/>
      <c r="U25" s="399" t="str">
        <f>③職員名簿【中間実績】!BU34</f>
        <v/>
      </c>
      <c r="V25" s="398" t="str">
        <f>③職員名簿【中間実績】!BE34</f>
        <v/>
      </c>
      <c r="W25" s="422"/>
      <c r="X25" s="399" t="str">
        <f>③職員名簿【中間実績】!BV34</f>
        <v/>
      </c>
      <c r="Y25" s="398" t="str">
        <f>③職員名簿【中間実績】!BF34</f>
        <v/>
      </c>
      <c r="Z25" s="422"/>
      <c r="AA25" s="399" t="str">
        <f>③職員名簿【中間実績】!BW34</f>
        <v/>
      </c>
      <c r="AB25" s="398" t="str">
        <f>③職員名簿【中間実績】!BG34</f>
        <v/>
      </c>
      <c r="AC25" s="422"/>
      <c r="AD25" s="399" t="str">
        <f>③職員名簿【中間実績】!BX34</f>
        <v/>
      </c>
      <c r="AE25" s="398" t="str">
        <f>③職員名簿【中間実績】!BH34</f>
        <v/>
      </c>
      <c r="AF25" s="422"/>
      <c r="AG25" s="399" t="str">
        <f>③職員名簿【中間実績】!BY34</f>
        <v/>
      </c>
      <c r="AH25" s="398" t="str">
        <f>③職員名簿【中間実績】!BI34</f>
        <v/>
      </c>
      <c r="AI25" s="422"/>
      <c r="AJ25" s="399" t="str">
        <f>③職員名簿【中間実績】!BZ34</f>
        <v/>
      </c>
      <c r="AK25" s="398" t="str">
        <f>③職員名簿【中間実績】!BJ34</f>
        <v/>
      </c>
      <c r="AL25" s="422"/>
    </row>
    <row r="26" spans="1:38" ht="30" customHeight="1">
      <c r="A26">
        <v>22</v>
      </c>
      <c r="B26" s="144" t="str">
        <f>③職員名簿【中間実績】!BN35</f>
        <v/>
      </c>
      <c r="C26" s="397" t="str">
        <f>③職員名簿【中間実績】!BO35</f>
        <v/>
      </c>
      <c r="D26" s="398" t="str">
        <f>③職員名簿【中間実績】!AY35</f>
        <v/>
      </c>
      <c r="E26" s="422"/>
      <c r="F26" s="399" t="str">
        <f>③職員名簿【中間実績】!BP35</f>
        <v/>
      </c>
      <c r="G26" s="398" t="str">
        <f>③職員名簿【中間実績】!AZ35</f>
        <v/>
      </c>
      <c r="H26" s="422"/>
      <c r="I26" s="399" t="str">
        <f>③職員名簿【中間実績】!BQ35</f>
        <v/>
      </c>
      <c r="J26" s="398" t="str">
        <f>③職員名簿【中間実績】!BA35</f>
        <v/>
      </c>
      <c r="K26" s="422"/>
      <c r="L26" s="399" t="str">
        <f>③職員名簿【中間実績】!BR35</f>
        <v/>
      </c>
      <c r="M26" s="398" t="str">
        <f>③職員名簿【中間実績】!BB35</f>
        <v/>
      </c>
      <c r="N26" s="422"/>
      <c r="O26" s="399" t="str">
        <f>③職員名簿【中間実績】!BS35</f>
        <v/>
      </c>
      <c r="P26" s="398" t="str">
        <f>③職員名簿【中間実績】!BC35</f>
        <v/>
      </c>
      <c r="Q26" s="422"/>
      <c r="R26" s="399" t="str">
        <f>③職員名簿【中間実績】!BT35</f>
        <v/>
      </c>
      <c r="S26" s="398" t="str">
        <f>③職員名簿【中間実績】!BD35</f>
        <v/>
      </c>
      <c r="T26" s="422"/>
      <c r="U26" s="399" t="str">
        <f>③職員名簿【中間実績】!BU35</f>
        <v/>
      </c>
      <c r="V26" s="398" t="str">
        <f>③職員名簿【中間実績】!BE35</f>
        <v/>
      </c>
      <c r="W26" s="422"/>
      <c r="X26" s="399" t="str">
        <f>③職員名簿【中間実績】!BV35</f>
        <v/>
      </c>
      <c r="Y26" s="398" t="str">
        <f>③職員名簿【中間実績】!BF35</f>
        <v/>
      </c>
      <c r="Z26" s="422"/>
      <c r="AA26" s="399" t="str">
        <f>③職員名簿【中間実績】!BW35</f>
        <v/>
      </c>
      <c r="AB26" s="398" t="str">
        <f>③職員名簿【中間実績】!BG35</f>
        <v/>
      </c>
      <c r="AC26" s="422"/>
      <c r="AD26" s="399" t="str">
        <f>③職員名簿【中間実績】!BX35</f>
        <v/>
      </c>
      <c r="AE26" s="398" t="str">
        <f>③職員名簿【中間実績】!BH35</f>
        <v/>
      </c>
      <c r="AF26" s="422"/>
      <c r="AG26" s="399" t="str">
        <f>③職員名簿【中間実績】!BY35</f>
        <v/>
      </c>
      <c r="AH26" s="398" t="str">
        <f>③職員名簿【中間実績】!BI35</f>
        <v/>
      </c>
      <c r="AI26" s="422"/>
      <c r="AJ26" s="399" t="str">
        <f>③職員名簿【中間実績】!BZ35</f>
        <v/>
      </c>
      <c r="AK26" s="398" t="str">
        <f>③職員名簿【中間実績】!BJ35</f>
        <v/>
      </c>
      <c r="AL26" s="422"/>
    </row>
    <row r="27" spans="1:38" ht="30" customHeight="1">
      <c r="A27">
        <v>23</v>
      </c>
      <c r="B27" s="144" t="str">
        <f>③職員名簿【中間実績】!BN36</f>
        <v/>
      </c>
      <c r="C27" s="397" t="str">
        <f>③職員名簿【中間実績】!BO36</f>
        <v/>
      </c>
      <c r="D27" s="398" t="str">
        <f>③職員名簿【中間実績】!AY36</f>
        <v/>
      </c>
      <c r="E27" s="422"/>
      <c r="F27" s="399" t="str">
        <f>③職員名簿【中間実績】!BP36</f>
        <v/>
      </c>
      <c r="G27" s="398" t="str">
        <f>③職員名簿【中間実績】!AZ36</f>
        <v/>
      </c>
      <c r="H27" s="422"/>
      <c r="I27" s="399" t="str">
        <f>③職員名簿【中間実績】!BQ36</f>
        <v/>
      </c>
      <c r="J27" s="398" t="str">
        <f>③職員名簿【中間実績】!BA36</f>
        <v/>
      </c>
      <c r="K27" s="422"/>
      <c r="L27" s="399" t="str">
        <f>③職員名簿【中間実績】!BR36</f>
        <v/>
      </c>
      <c r="M27" s="398" t="str">
        <f>③職員名簿【中間実績】!BB36</f>
        <v/>
      </c>
      <c r="N27" s="422"/>
      <c r="O27" s="399" t="str">
        <f>③職員名簿【中間実績】!BS36</f>
        <v/>
      </c>
      <c r="P27" s="398" t="str">
        <f>③職員名簿【中間実績】!BC36</f>
        <v/>
      </c>
      <c r="Q27" s="422"/>
      <c r="R27" s="399" t="str">
        <f>③職員名簿【中間実績】!BT36</f>
        <v/>
      </c>
      <c r="S27" s="398" t="str">
        <f>③職員名簿【中間実績】!BD36</f>
        <v/>
      </c>
      <c r="T27" s="422"/>
      <c r="U27" s="399" t="str">
        <f>③職員名簿【中間実績】!BU36</f>
        <v/>
      </c>
      <c r="V27" s="398" t="str">
        <f>③職員名簿【中間実績】!BE36</f>
        <v/>
      </c>
      <c r="W27" s="422"/>
      <c r="X27" s="399" t="str">
        <f>③職員名簿【中間実績】!BV36</f>
        <v/>
      </c>
      <c r="Y27" s="398" t="str">
        <f>③職員名簿【中間実績】!BF36</f>
        <v/>
      </c>
      <c r="Z27" s="422"/>
      <c r="AA27" s="399" t="str">
        <f>③職員名簿【中間実績】!BW36</f>
        <v/>
      </c>
      <c r="AB27" s="398" t="str">
        <f>③職員名簿【中間実績】!BG36</f>
        <v/>
      </c>
      <c r="AC27" s="422"/>
      <c r="AD27" s="399" t="str">
        <f>③職員名簿【中間実績】!BX36</f>
        <v/>
      </c>
      <c r="AE27" s="398" t="str">
        <f>③職員名簿【中間実績】!BH36</f>
        <v/>
      </c>
      <c r="AF27" s="422"/>
      <c r="AG27" s="399" t="str">
        <f>③職員名簿【中間実績】!BY36</f>
        <v/>
      </c>
      <c r="AH27" s="398" t="str">
        <f>③職員名簿【中間実績】!BI36</f>
        <v/>
      </c>
      <c r="AI27" s="422"/>
      <c r="AJ27" s="399" t="str">
        <f>③職員名簿【中間実績】!BZ36</f>
        <v/>
      </c>
      <c r="AK27" s="398" t="str">
        <f>③職員名簿【中間実績】!BJ36</f>
        <v/>
      </c>
      <c r="AL27" s="422"/>
    </row>
    <row r="28" spans="1:38" ht="30" customHeight="1">
      <c r="A28">
        <v>24</v>
      </c>
      <c r="B28" s="144" t="str">
        <f>③職員名簿【中間実績】!BN37</f>
        <v/>
      </c>
      <c r="C28" s="397" t="str">
        <f>③職員名簿【中間実績】!BO37</f>
        <v/>
      </c>
      <c r="D28" s="398" t="str">
        <f>③職員名簿【中間実績】!AY37</f>
        <v/>
      </c>
      <c r="E28" s="422"/>
      <c r="F28" s="399" t="str">
        <f>③職員名簿【中間実績】!BP37</f>
        <v/>
      </c>
      <c r="G28" s="398" t="str">
        <f>③職員名簿【中間実績】!AZ37</f>
        <v/>
      </c>
      <c r="H28" s="422"/>
      <c r="I28" s="399" t="str">
        <f>③職員名簿【中間実績】!BQ37</f>
        <v/>
      </c>
      <c r="J28" s="398" t="str">
        <f>③職員名簿【中間実績】!BA37</f>
        <v/>
      </c>
      <c r="K28" s="422"/>
      <c r="L28" s="399" t="str">
        <f>③職員名簿【中間実績】!BR37</f>
        <v/>
      </c>
      <c r="M28" s="398" t="str">
        <f>③職員名簿【中間実績】!BB37</f>
        <v/>
      </c>
      <c r="N28" s="422"/>
      <c r="O28" s="399" t="str">
        <f>③職員名簿【中間実績】!BS37</f>
        <v/>
      </c>
      <c r="P28" s="398" t="str">
        <f>③職員名簿【中間実績】!BC37</f>
        <v/>
      </c>
      <c r="Q28" s="422"/>
      <c r="R28" s="399" t="str">
        <f>③職員名簿【中間実績】!BT37</f>
        <v/>
      </c>
      <c r="S28" s="398" t="str">
        <f>③職員名簿【中間実績】!BD37</f>
        <v/>
      </c>
      <c r="T28" s="422"/>
      <c r="U28" s="399" t="str">
        <f>③職員名簿【中間実績】!BU37</f>
        <v/>
      </c>
      <c r="V28" s="398" t="str">
        <f>③職員名簿【中間実績】!BE37</f>
        <v/>
      </c>
      <c r="W28" s="422"/>
      <c r="X28" s="399" t="str">
        <f>③職員名簿【中間実績】!BV37</f>
        <v/>
      </c>
      <c r="Y28" s="398" t="str">
        <f>③職員名簿【中間実績】!BF37</f>
        <v/>
      </c>
      <c r="Z28" s="422"/>
      <c r="AA28" s="399" t="str">
        <f>③職員名簿【中間実績】!BW37</f>
        <v/>
      </c>
      <c r="AB28" s="398" t="str">
        <f>③職員名簿【中間実績】!BG37</f>
        <v/>
      </c>
      <c r="AC28" s="422"/>
      <c r="AD28" s="399" t="str">
        <f>③職員名簿【中間実績】!BX37</f>
        <v/>
      </c>
      <c r="AE28" s="398" t="str">
        <f>③職員名簿【中間実績】!BH37</f>
        <v/>
      </c>
      <c r="AF28" s="422"/>
      <c r="AG28" s="399" t="str">
        <f>③職員名簿【中間実績】!BY37</f>
        <v/>
      </c>
      <c r="AH28" s="398" t="str">
        <f>③職員名簿【中間実績】!BI37</f>
        <v/>
      </c>
      <c r="AI28" s="422"/>
      <c r="AJ28" s="399" t="str">
        <f>③職員名簿【中間実績】!BZ37</f>
        <v/>
      </c>
      <c r="AK28" s="398" t="str">
        <f>③職員名簿【中間実績】!BJ37</f>
        <v/>
      </c>
      <c r="AL28" s="422"/>
    </row>
    <row r="29" spans="1:38" ht="30" customHeight="1">
      <c r="A29">
        <v>25</v>
      </c>
      <c r="B29" s="144" t="str">
        <f>③職員名簿【中間実績】!BN38</f>
        <v/>
      </c>
      <c r="C29" s="397" t="str">
        <f>③職員名簿【中間実績】!BO38</f>
        <v/>
      </c>
      <c r="D29" s="398" t="str">
        <f>③職員名簿【中間実績】!AY38</f>
        <v/>
      </c>
      <c r="E29" s="422"/>
      <c r="F29" s="399" t="str">
        <f>③職員名簿【中間実績】!BP38</f>
        <v/>
      </c>
      <c r="G29" s="398" t="str">
        <f>③職員名簿【中間実績】!AZ38</f>
        <v/>
      </c>
      <c r="H29" s="422"/>
      <c r="I29" s="399" t="str">
        <f>③職員名簿【中間実績】!BQ38</f>
        <v/>
      </c>
      <c r="J29" s="398" t="str">
        <f>③職員名簿【中間実績】!BA38</f>
        <v/>
      </c>
      <c r="K29" s="422"/>
      <c r="L29" s="399" t="str">
        <f>③職員名簿【中間実績】!BR38</f>
        <v/>
      </c>
      <c r="M29" s="398" t="str">
        <f>③職員名簿【中間実績】!BB38</f>
        <v/>
      </c>
      <c r="N29" s="422"/>
      <c r="O29" s="399" t="str">
        <f>③職員名簿【中間実績】!BS38</f>
        <v/>
      </c>
      <c r="P29" s="398" t="str">
        <f>③職員名簿【中間実績】!BC38</f>
        <v/>
      </c>
      <c r="Q29" s="422"/>
      <c r="R29" s="399" t="str">
        <f>③職員名簿【中間実績】!BT38</f>
        <v/>
      </c>
      <c r="S29" s="398" t="str">
        <f>③職員名簿【中間実績】!BD38</f>
        <v/>
      </c>
      <c r="T29" s="422"/>
      <c r="U29" s="399" t="str">
        <f>③職員名簿【中間実績】!BU38</f>
        <v/>
      </c>
      <c r="V29" s="398" t="str">
        <f>③職員名簿【中間実績】!BE38</f>
        <v/>
      </c>
      <c r="W29" s="422"/>
      <c r="X29" s="399" t="str">
        <f>③職員名簿【中間実績】!BV38</f>
        <v/>
      </c>
      <c r="Y29" s="398" t="str">
        <f>③職員名簿【中間実績】!BF38</f>
        <v/>
      </c>
      <c r="Z29" s="422"/>
      <c r="AA29" s="399" t="str">
        <f>③職員名簿【中間実績】!BW38</f>
        <v/>
      </c>
      <c r="AB29" s="398" t="str">
        <f>③職員名簿【中間実績】!BG38</f>
        <v/>
      </c>
      <c r="AC29" s="422"/>
      <c r="AD29" s="399" t="str">
        <f>③職員名簿【中間実績】!BX38</f>
        <v/>
      </c>
      <c r="AE29" s="398" t="str">
        <f>③職員名簿【中間実績】!BH38</f>
        <v/>
      </c>
      <c r="AF29" s="422"/>
      <c r="AG29" s="399" t="str">
        <f>③職員名簿【中間実績】!BY38</f>
        <v/>
      </c>
      <c r="AH29" s="398" t="str">
        <f>③職員名簿【中間実績】!BI38</f>
        <v/>
      </c>
      <c r="AI29" s="422"/>
      <c r="AJ29" s="399" t="str">
        <f>③職員名簿【中間実績】!BZ38</f>
        <v/>
      </c>
      <c r="AK29" s="398" t="str">
        <f>③職員名簿【中間実績】!BJ38</f>
        <v/>
      </c>
      <c r="AL29" s="422"/>
    </row>
    <row r="30" spans="1:38" ht="30" customHeight="1">
      <c r="A30">
        <v>26</v>
      </c>
      <c r="B30" s="144" t="str">
        <f>③職員名簿【中間実績】!BN39</f>
        <v/>
      </c>
      <c r="C30" s="397" t="str">
        <f>③職員名簿【中間実績】!BO39</f>
        <v/>
      </c>
      <c r="D30" s="398" t="str">
        <f>③職員名簿【中間実績】!AY39</f>
        <v/>
      </c>
      <c r="E30" s="422"/>
      <c r="F30" s="399" t="str">
        <f>③職員名簿【中間実績】!BP39</f>
        <v/>
      </c>
      <c r="G30" s="398" t="str">
        <f>③職員名簿【中間実績】!AZ39</f>
        <v/>
      </c>
      <c r="H30" s="422"/>
      <c r="I30" s="399" t="str">
        <f>③職員名簿【中間実績】!BQ39</f>
        <v/>
      </c>
      <c r="J30" s="398" t="str">
        <f>③職員名簿【中間実績】!BA39</f>
        <v/>
      </c>
      <c r="K30" s="422"/>
      <c r="L30" s="399" t="str">
        <f>③職員名簿【中間実績】!BR39</f>
        <v/>
      </c>
      <c r="M30" s="398" t="str">
        <f>③職員名簿【中間実績】!BB39</f>
        <v/>
      </c>
      <c r="N30" s="422"/>
      <c r="O30" s="399" t="str">
        <f>③職員名簿【中間実績】!BS39</f>
        <v/>
      </c>
      <c r="P30" s="398" t="str">
        <f>③職員名簿【中間実績】!BC39</f>
        <v/>
      </c>
      <c r="Q30" s="422"/>
      <c r="R30" s="399" t="str">
        <f>③職員名簿【中間実績】!BT39</f>
        <v/>
      </c>
      <c r="S30" s="398" t="str">
        <f>③職員名簿【中間実績】!BD39</f>
        <v/>
      </c>
      <c r="T30" s="422"/>
      <c r="U30" s="399" t="str">
        <f>③職員名簿【中間実績】!BU39</f>
        <v/>
      </c>
      <c r="V30" s="398" t="str">
        <f>③職員名簿【中間実績】!BE39</f>
        <v/>
      </c>
      <c r="W30" s="422"/>
      <c r="X30" s="399" t="str">
        <f>③職員名簿【中間実績】!BV39</f>
        <v/>
      </c>
      <c r="Y30" s="398" t="str">
        <f>③職員名簿【中間実績】!BF39</f>
        <v/>
      </c>
      <c r="Z30" s="422"/>
      <c r="AA30" s="399" t="str">
        <f>③職員名簿【中間実績】!BW39</f>
        <v/>
      </c>
      <c r="AB30" s="398" t="str">
        <f>③職員名簿【中間実績】!BG39</f>
        <v/>
      </c>
      <c r="AC30" s="422"/>
      <c r="AD30" s="399" t="str">
        <f>③職員名簿【中間実績】!BX39</f>
        <v/>
      </c>
      <c r="AE30" s="398" t="str">
        <f>③職員名簿【中間実績】!BH39</f>
        <v/>
      </c>
      <c r="AF30" s="422"/>
      <c r="AG30" s="399" t="str">
        <f>③職員名簿【中間実績】!BY39</f>
        <v/>
      </c>
      <c r="AH30" s="398" t="str">
        <f>③職員名簿【中間実績】!BI39</f>
        <v/>
      </c>
      <c r="AI30" s="422"/>
      <c r="AJ30" s="399" t="str">
        <f>③職員名簿【中間実績】!BZ39</f>
        <v/>
      </c>
      <c r="AK30" s="398" t="str">
        <f>③職員名簿【中間実績】!BJ39</f>
        <v/>
      </c>
      <c r="AL30" s="422"/>
    </row>
    <row r="31" spans="1:38" ht="30" customHeight="1">
      <c r="A31">
        <v>27</v>
      </c>
      <c r="B31" s="144" t="str">
        <f>③職員名簿【中間実績】!BN40</f>
        <v/>
      </c>
      <c r="C31" s="397" t="str">
        <f>③職員名簿【中間実績】!BO40</f>
        <v/>
      </c>
      <c r="D31" s="398" t="str">
        <f>③職員名簿【中間実績】!AY40</f>
        <v/>
      </c>
      <c r="E31" s="422"/>
      <c r="F31" s="399" t="str">
        <f>③職員名簿【中間実績】!BP40</f>
        <v/>
      </c>
      <c r="G31" s="398" t="str">
        <f>③職員名簿【中間実績】!AZ40</f>
        <v/>
      </c>
      <c r="H31" s="422"/>
      <c r="I31" s="399" t="str">
        <f>③職員名簿【中間実績】!BQ40</f>
        <v/>
      </c>
      <c r="J31" s="398" t="str">
        <f>③職員名簿【中間実績】!BA40</f>
        <v/>
      </c>
      <c r="K31" s="422"/>
      <c r="L31" s="399" t="str">
        <f>③職員名簿【中間実績】!BR40</f>
        <v/>
      </c>
      <c r="M31" s="398" t="str">
        <f>③職員名簿【中間実績】!BB40</f>
        <v/>
      </c>
      <c r="N31" s="422"/>
      <c r="O31" s="399" t="str">
        <f>③職員名簿【中間実績】!BS40</f>
        <v/>
      </c>
      <c r="P31" s="398" t="str">
        <f>③職員名簿【中間実績】!BC40</f>
        <v/>
      </c>
      <c r="Q31" s="422"/>
      <c r="R31" s="399" t="str">
        <f>③職員名簿【中間実績】!BT40</f>
        <v/>
      </c>
      <c r="S31" s="398" t="str">
        <f>③職員名簿【中間実績】!BD40</f>
        <v/>
      </c>
      <c r="T31" s="422"/>
      <c r="U31" s="399" t="str">
        <f>③職員名簿【中間実績】!BU40</f>
        <v/>
      </c>
      <c r="V31" s="398" t="str">
        <f>③職員名簿【中間実績】!BE40</f>
        <v/>
      </c>
      <c r="W31" s="422"/>
      <c r="X31" s="399" t="str">
        <f>③職員名簿【中間実績】!BV40</f>
        <v/>
      </c>
      <c r="Y31" s="398" t="str">
        <f>③職員名簿【中間実績】!BF40</f>
        <v/>
      </c>
      <c r="Z31" s="422"/>
      <c r="AA31" s="399" t="str">
        <f>③職員名簿【中間実績】!BW40</f>
        <v/>
      </c>
      <c r="AB31" s="398" t="str">
        <f>③職員名簿【中間実績】!BG40</f>
        <v/>
      </c>
      <c r="AC31" s="422"/>
      <c r="AD31" s="399" t="str">
        <f>③職員名簿【中間実績】!BX40</f>
        <v/>
      </c>
      <c r="AE31" s="398" t="str">
        <f>③職員名簿【中間実績】!BH40</f>
        <v/>
      </c>
      <c r="AF31" s="422"/>
      <c r="AG31" s="399" t="str">
        <f>③職員名簿【中間実績】!BY40</f>
        <v/>
      </c>
      <c r="AH31" s="398" t="str">
        <f>③職員名簿【中間実績】!BI40</f>
        <v/>
      </c>
      <c r="AI31" s="422"/>
      <c r="AJ31" s="399" t="str">
        <f>③職員名簿【中間実績】!BZ40</f>
        <v/>
      </c>
      <c r="AK31" s="398" t="str">
        <f>③職員名簿【中間実績】!BJ40</f>
        <v/>
      </c>
      <c r="AL31" s="422"/>
    </row>
    <row r="32" spans="1:38" ht="30" customHeight="1">
      <c r="A32">
        <v>28</v>
      </c>
      <c r="B32" s="144" t="str">
        <f>③職員名簿【中間実績】!BN41</f>
        <v/>
      </c>
      <c r="C32" s="397" t="str">
        <f>③職員名簿【中間実績】!BO41</f>
        <v/>
      </c>
      <c r="D32" s="398" t="str">
        <f>③職員名簿【中間実績】!AY41</f>
        <v/>
      </c>
      <c r="E32" s="422"/>
      <c r="F32" s="399" t="str">
        <f>③職員名簿【中間実績】!BP41</f>
        <v/>
      </c>
      <c r="G32" s="398" t="str">
        <f>③職員名簿【中間実績】!AZ41</f>
        <v/>
      </c>
      <c r="H32" s="422"/>
      <c r="I32" s="399" t="str">
        <f>③職員名簿【中間実績】!BQ41</f>
        <v/>
      </c>
      <c r="J32" s="398" t="str">
        <f>③職員名簿【中間実績】!BA41</f>
        <v/>
      </c>
      <c r="K32" s="422"/>
      <c r="L32" s="399" t="str">
        <f>③職員名簿【中間実績】!BR41</f>
        <v/>
      </c>
      <c r="M32" s="398" t="str">
        <f>③職員名簿【中間実績】!BB41</f>
        <v/>
      </c>
      <c r="N32" s="422"/>
      <c r="O32" s="399" t="str">
        <f>③職員名簿【中間実績】!BS41</f>
        <v/>
      </c>
      <c r="P32" s="398" t="str">
        <f>③職員名簿【中間実績】!BC41</f>
        <v/>
      </c>
      <c r="Q32" s="422"/>
      <c r="R32" s="399" t="str">
        <f>③職員名簿【中間実績】!BT41</f>
        <v/>
      </c>
      <c r="S32" s="398" t="str">
        <f>③職員名簿【中間実績】!BD41</f>
        <v/>
      </c>
      <c r="T32" s="422"/>
      <c r="U32" s="399" t="str">
        <f>③職員名簿【中間実績】!BU41</f>
        <v/>
      </c>
      <c r="V32" s="398" t="str">
        <f>③職員名簿【中間実績】!BE41</f>
        <v/>
      </c>
      <c r="W32" s="422"/>
      <c r="X32" s="399" t="str">
        <f>③職員名簿【中間実績】!BV41</f>
        <v/>
      </c>
      <c r="Y32" s="398" t="str">
        <f>③職員名簿【中間実績】!BF41</f>
        <v/>
      </c>
      <c r="Z32" s="422"/>
      <c r="AA32" s="399" t="str">
        <f>③職員名簿【中間実績】!BW41</f>
        <v/>
      </c>
      <c r="AB32" s="398" t="str">
        <f>③職員名簿【中間実績】!BG41</f>
        <v/>
      </c>
      <c r="AC32" s="422"/>
      <c r="AD32" s="399" t="str">
        <f>③職員名簿【中間実績】!BX41</f>
        <v/>
      </c>
      <c r="AE32" s="398" t="str">
        <f>③職員名簿【中間実績】!BH41</f>
        <v/>
      </c>
      <c r="AF32" s="422"/>
      <c r="AG32" s="399" t="str">
        <f>③職員名簿【中間実績】!BY41</f>
        <v/>
      </c>
      <c r="AH32" s="398" t="str">
        <f>③職員名簿【中間実績】!BI41</f>
        <v/>
      </c>
      <c r="AI32" s="422"/>
      <c r="AJ32" s="399" t="str">
        <f>③職員名簿【中間実績】!BZ41</f>
        <v/>
      </c>
      <c r="AK32" s="398" t="str">
        <f>③職員名簿【中間実績】!BJ41</f>
        <v/>
      </c>
      <c r="AL32" s="422"/>
    </row>
    <row r="33" spans="1:38" ht="30" customHeight="1">
      <c r="A33">
        <v>29</v>
      </c>
      <c r="B33" s="144" t="str">
        <f>③職員名簿【中間実績】!BN42</f>
        <v/>
      </c>
      <c r="C33" s="397" t="str">
        <f>③職員名簿【中間実績】!BO42</f>
        <v/>
      </c>
      <c r="D33" s="398" t="str">
        <f>③職員名簿【中間実績】!AY42</f>
        <v/>
      </c>
      <c r="E33" s="422"/>
      <c r="F33" s="399" t="str">
        <f>③職員名簿【中間実績】!BP42</f>
        <v/>
      </c>
      <c r="G33" s="398" t="str">
        <f>③職員名簿【中間実績】!AZ42</f>
        <v/>
      </c>
      <c r="H33" s="422"/>
      <c r="I33" s="399" t="str">
        <f>③職員名簿【中間実績】!BQ42</f>
        <v/>
      </c>
      <c r="J33" s="398" t="str">
        <f>③職員名簿【中間実績】!BA42</f>
        <v/>
      </c>
      <c r="K33" s="422"/>
      <c r="L33" s="399" t="str">
        <f>③職員名簿【中間実績】!BR42</f>
        <v/>
      </c>
      <c r="M33" s="398" t="str">
        <f>③職員名簿【中間実績】!BB42</f>
        <v/>
      </c>
      <c r="N33" s="422"/>
      <c r="O33" s="399" t="str">
        <f>③職員名簿【中間実績】!BS42</f>
        <v/>
      </c>
      <c r="P33" s="398" t="str">
        <f>③職員名簿【中間実績】!BC42</f>
        <v/>
      </c>
      <c r="Q33" s="422"/>
      <c r="R33" s="399" t="str">
        <f>③職員名簿【中間実績】!BT42</f>
        <v/>
      </c>
      <c r="S33" s="398" t="str">
        <f>③職員名簿【中間実績】!BD42</f>
        <v/>
      </c>
      <c r="T33" s="422"/>
      <c r="U33" s="399" t="str">
        <f>③職員名簿【中間実績】!BU42</f>
        <v/>
      </c>
      <c r="V33" s="398" t="str">
        <f>③職員名簿【中間実績】!BE42</f>
        <v/>
      </c>
      <c r="W33" s="422"/>
      <c r="X33" s="399" t="str">
        <f>③職員名簿【中間実績】!BV42</f>
        <v/>
      </c>
      <c r="Y33" s="398" t="str">
        <f>③職員名簿【中間実績】!BF42</f>
        <v/>
      </c>
      <c r="Z33" s="422"/>
      <c r="AA33" s="399" t="str">
        <f>③職員名簿【中間実績】!BW42</f>
        <v/>
      </c>
      <c r="AB33" s="398" t="str">
        <f>③職員名簿【中間実績】!BG42</f>
        <v/>
      </c>
      <c r="AC33" s="422"/>
      <c r="AD33" s="399" t="str">
        <f>③職員名簿【中間実績】!BX42</f>
        <v/>
      </c>
      <c r="AE33" s="398" t="str">
        <f>③職員名簿【中間実績】!BH42</f>
        <v/>
      </c>
      <c r="AF33" s="422"/>
      <c r="AG33" s="399" t="str">
        <f>③職員名簿【中間実績】!BY42</f>
        <v/>
      </c>
      <c r="AH33" s="398" t="str">
        <f>③職員名簿【中間実績】!BI42</f>
        <v/>
      </c>
      <c r="AI33" s="422"/>
      <c r="AJ33" s="399" t="str">
        <f>③職員名簿【中間実績】!BZ42</f>
        <v/>
      </c>
      <c r="AK33" s="398" t="str">
        <f>③職員名簿【中間実績】!BJ42</f>
        <v/>
      </c>
      <c r="AL33" s="422"/>
    </row>
    <row r="34" spans="1:38" ht="30" customHeight="1">
      <c r="A34">
        <v>30</v>
      </c>
      <c r="B34" s="144" t="str">
        <f>③職員名簿【中間実績】!BN43</f>
        <v/>
      </c>
      <c r="C34" s="397" t="str">
        <f>③職員名簿【中間実績】!BO43</f>
        <v/>
      </c>
      <c r="D34" s="398" t="str">
        <f>③職員名簿【中間実績】!AY43</f>
        <v/>
      </c>
      <c r="E34" s="422"/>
      <c r="F34" s="399" t="str">
        <f>③職員名簿【中間実績】!BP43</f>
        <v/>
      </c>
      <c r="G34" s="398" t="str">
        <f>③職員名簿【中間実績】!AZ43</f>
        <v/>
      </c>
      <c r="H34" s="422"/>
      <c r="I34" s="399" t="str">
        <f>③職員名簿【中間実績】!BQ43</f>
        <v/>
      </c>
      <c r="J34" s="398" t="str">
        <f>③職員名簿【中間実績】!BA43</f>
        <v/>
      </c>
      <c r="K34" s="422"/>
      <c r="L34" s="399" t="str">
        <f>③職員名簿【中間実績】!BR43</f>
        <v/>
      </c>
      <c r="M34" s="398" t="str">
        <f>③職員名簿【中間実績】!BB43</f>
        <v/>
      </c>
      <c r="N34" s="422"/>
      <c r="O34" s="399" t="str">
        <f>③職員名簿【中間実績】!BS43</f>
        <v/>
      </c>
      <c r="P34" s="398" t="str">
        <f>③職員名簿【中間実績】!BC43</f>
        <v/>
      </c>
      <c r="Q34" s="422"/>
      <c r="R34" s="399" t="str">
        <f>③職員名簿【中間実績】!BT43</f>
        <v/>
      </c>
      <c r="S34" s="398" t="str">
        <f>③職員名簿【中間実績】!BD43</f>
        <v/>
      </c>
      <c r="T34" s="422"/>
      <c r="U34" s="399" t="str">
        <f>③職員名簿【中間実績】!BU43</f>
        <v/>
      </c>
      <c r="V34" s="398" t="str">
        <f>③職員名簿【中間実績】!BE43</f>
        <v/>
      </c>
      <c r="W34" s="422"/>
      <c r="X34" s="399" t="str">
        <f>③職員名簿【中間実績】!BV43</f>
        <v/>
      </c>
      <c r="Y34" s="398" t="str">
        <f>③職員名簿【中間実績】!BF43</f>
        <v/>
      </c>
      <c r="Z34" s="422"/>
      <c r="AA34" s="399" t="str">
        <f>③職員名簿【中間実績】!BW43</f>
        <v/>
      </c>
      <c r="AB34" s="398" t="str">
        <f>③職員名簿【中間実績】!BG43</f>
        <v/>
      </c>
      <c r="AC34" s="422"/>
      <c r="AD34" s="399" t="str">
        <f>③職員名簿【中間実績】!BX43</f>
        <v/>
      </c>
      <c r="AE34" s="398" t="str">
        <f>③職員名簿【中間実績】!BH43</f>
        <v/>
      </c>
      <c r="AF34" s="422"/>
      <c r="AG34" s="399" t="str">
        <f>③職員名簿【中間実績】!BY43</f>
        <v/>
      </c>
      <c r="AH34" s="398" t="str">
        <f>③職員名簿【中間実績】!BI43</f>
        <v/>
      </c>
      <c r="AI34" s="422"/>
      <c r="AJ34" s="399" t="str">
        <f>③職員名簿【中間実績】!BZ43</f>
        <v/>
      </c>
      <c r="AK34" s="398" t="str">
        <f>③職員名簿【中間実績】!BJ43</f>
        <v/>
      </c>
      <c r="AL34" s="422"/>
    </row>
    <row r="35" spans="1:38" ht="30" customHeight="1">
      <c r="A35">
        <v>31</v>
      </c>
      <c r="B35" s="144" t="str">
        <f>③職員名簿【中間実績】!BN44</f>
        <v/>
      </c>
      <c r="C35" s="397" t="str">
        <f>③職員名簿【中間実績】!BO44</f>
        <v/>
      </c>
      <c r="D35" s="398" t="str">
        <f>③職員名簿【中間実績】!AY44</f>
        <v/>
      </c>
      <c r="E35" s="422"/>
      <c r="F35" s="399" t="str">
        <f>③職員名簿【中間実績】!BP44</f>
        <v/>
      </c>
      <c r="G35" s="398" t="str">
        <f>③職員名簿【中間実績】!AZ44</f>
        <v/>
      </c>
      <c r="H35" s="422"/>
      <c r="I35" s="399" t="str">
        <f>③職員名簿【中間実績】!BQ44</f>
        <v/>
      </c>
      <c r="J35" s="398" t="str">
        <f>③職員名簿【中間実績】!BA44</f>
        <v/>
      </c>
      <c r="K35" s="422"/>
      <c r="L35" s="399" t="str">
        <f>③職員名簿【中間実績】!BR44</f>
        <v/>
      </c>
      <c r="M35" s="398" t="str">
        <f>③職員名簿【中間実績】!BB44</f>
        <v/>
      </c>
      <c r="N35" s="422"/>
      <c r="O35" s="399" t="str">
        <f>③職員名簿【中間実績】!BS44</f>
        <v/>
      </c>
      <c r="P35" s="398" t="str">
        <f>③職員名簿【中間実績】!BC44</f>
        <v/>
      </c>
      <c r="Q35" s="422"/>
      <c r="R35" s="399" t="str">
        <f>③職員名簿【中間実績】!BT44</f>
        <v/>
      </c>
      <c r="S35" s="398" t="str">
        <f>③職員名簿【中間実績】!BD44</f>
        <v/>
      </c>
      <c r="T35" s="422"/>
      <c r="U35" s="399" t="str">
        <f>③職員名簿【中間実績】!BU44</f>
        <v/>
      </c>
      <c r="V35" s="398" t="str">
        <f>③職員名簿【中間実績】!BE44</f>
        <v/>
      </c>
      <c r="W35" s="422"/>
      <c r="X35" s="399" t="str">
        <f>③職員名簿【中間実績】!BV44</f>
        <v/>
      </c>
      <c r="Y35" s="398" t="str">
        <f>③職員名簿【中間実績】!BF44</f>
        <v/>
      </c>
      <c r="Z35" s="422"/>
      <c r="AA35" s="399" t="str">
        <f>③職員名簿【中間実績】!BW44</f>
        <v/>
      </c>
      <c r="AB35" s="398" t="str">
        <f>③職員名簿【中間実績】!BG44</f>
        <v/>
      </c>
      <c r="AC35" s="422"/>
      <c r="AD35" s="399" t="str">
        <f>③職員名簿【中間実績】!BX44</f>
        <v/>
      </c>
      <c r="AE35" s="398" t="str">
        <f>③職員名簿【中間実績】!BH44</f>
        <v/>
      </c>
      <c r="AF35" s="422"/>
      <c r="AG35" s="399" t="str">
        <f>③職員名簿【中間実績】!BY44</f>
        <v/>
      </c>
      <c r="AH35" s="398" t="str">
        <f>③職員名簿【中間実績】!BI44</f>
        <v/>
      </c>
      <c r="AI35" s="422"/>
      <c r="AJ35" s="399" t="str">
        <f>③職員名簿【中間実績】!BZ44</f>
        <v/>
      </c>
      <c r="AK35" s="398" t="str">
        <f>③職員名簿【中間実績】!BJ44</f>
        <v/>
      </c>
      <c r="AL35" s="422"/>
    </row>
    <row r="36" spans="1:38" ht="30" customHeight="1">
      <c r="A36">
        <v>32</v>
      </c>
      <c r="B36" s="144" t="str">
        <f>③職員名簿【中間実績】!BN45</f>
        <v/>
      </c>
      <c r="C36" s="397" t="str">
        <f>③職員名簿【中間実績】!BO45</f>
        <v/>
      </c>
      <c r="D36" s="398" t="str">
        <f>③職員名簿【中間実績】!AY45</f>
        <v/>
      </c>
      <c r="E36" s="422"/>
      <c r="F36" s="399" t="str">
        <f>③職員名簿【中間実績】!BP45</f>
        <v/>
      </c>
      <c r="G36" s="398" t="str">
        <f>③職員名簿【中間実績】!AZ45</f>
        <v/>
      </c>
      <c r="H36" s="422"/>
      <c r="I36" s="399" t="str">
        <f>③職員名簿【中間実績】!BQ45</f>
        <v/>
      </c>
      <c r="J36" s="398" t="str">
        <f>③職員名簿【中間実績】!BA45</f>
        <v/>
      </c>
      <c r="K36" s="422"/>
      <c r="L36" s="399" t="str">
        <f>③職員名簿【中間実績】!BR45</f>
        <v/>
      </c>
      <c r="M36" s="398" t="str">
        <f>③職員名簿【中間実績】!BB45</f>
        <v/>
      </c>
      <c r="N36" s="422"/>
      <c r="O36" s="399" t="str">
        <f>③職員名簿【中間実績】!BS45</f>
        <v/>
      </c>
      <c r="P36" s="398" t="str">
        <f>③職員名簿【中間実績】!BC45</f>
        <v/>
      </c>
      <c r="Q36" s="422"/>
      <c r="R36" s="399" t="str">
        <f>③職員名簿【中間実績】!BT45</f>
        <v/>
      </c>
      <c r="S36" s="398" t="str">
        <f>③職員名簿【中間実績】!BD45</f>
        <v/>
      </c>
      <c r="T36" s="422"/>
      <c r="U36" s="399" t="str">
        <f>③職員名簿【中間実績】!BU45</f>
        <v/>
      </c>
      <c r="V36" s="398" t="str">
        <f>③職員名簿【中間実績】!BE45</f>
        <v/>
      </c>
      <c r="W36" s="422"/>
      <c r="X36" s="399" t="str">
        <f>③職員名簿【中間実績】!BV45</f>
        <v/>
      </c>
      <c r="Y36" s="398" t="str">
        <f>③職員名簿【中間実績】!BF45</f>
        <v/>
      </c>
      <c r="Z36" s="422"/>
      <c r="AA36" s="399" t="str">
        <f>③職員名簿【中間実績】!BW45</f>
        <v/>
      </c>
      <c r="AB36" s="398" t="str">
        <f>③職員名簿【中間実績】!BG45</f>
        <v/>
      </c>
      <c r="AC36" s="422"/>
      <c r="AD36" s="399" t="str">
        <f>③職員名簿【中間実績】!BX45</f>
        <v/>
      </c>
      <c r="AE36" s="398" t="str">
        <f>③職員名簿【中間実績】!BH45</f>
        <v/>
      </c>
      <c r="AF36" s="422"/>
      <c r="AG36" s="399" t="str">
        <f>③職員名簿【中間実績】!BY45</f>
        <v/>
      </c>
      <c r="AH36" s="398" t="str">
        <f>③職員名簿【中間実績】!BI45</f>
        <v/>
      </c>
      <c r="AI36" s="422"/>
      <c r="AJ36" s="399" t="str">
        <f>③職員名簿【中間実績】!BZ45</f>
        <v/>
      </c>
      <c r="AK36" s="398" t="str">
        <f>③職員名簿【中間実績】!BJ45</f>
        <v/>
      </c>
      <c r="AL36" s="422"/>
    </row>
    <row r="37" spans="1:38" ht="30" customHeight="1">
      <c r="A37">
        <v>33</v>
      </c>
      <c r="B37" s="144" t="str">
        <f>③職員名簿【中間実績】!BN46</f>
        <v/>
      </c>
      <c r="C37" s="397" t="str">
        <f>③職員名簿【中間実績】!BO46</f>
        <v/>
      </c>
      <c r="D37" s="398" t="str">
        <f>③職員名簿【中間実績】!AY46</f>
        <v/>
      </c>
      <c r="E37" s="422"/>
      <c r="F37" s="399" t="str">
        <f>③職員名簿【中間実績】!BP46</f>
        <v/>
      </c>
      <c r="G37" s="398" t="str">
        <f>③職員名簿【中間実績】!AZ46</f>
        <v/>
      </c>
      <c r="H37" s="422"/>
      <c r="I37" s="399" t="str">
        <f>③職員名簿【中間実績】!BQ46</f>
        <v/>
      </c>
      <c r="J37" s="398" t="str">
        <f>③職員名簿【中間実績】!BA46</f>
        <v/>
      </c>
      <c r="K37" s="422"/>
      <c r="L37" s="399" t="str">
        <f>③職員名簿【中間実績】!BR46</f>
        <v/>
      </c>
      <c r="M37" s="398" t="str">
        <f>③職員名簿【中間実績】!BB46</f>
        <v/>
      </c>
      <c r="N37" s="422"/>
      <c r="O37" s="399" t="str">
        <f>③職員名簿【中間実績】!BS46</f>
        <v/>
      </c>
      <c r="P37" s="398" t="str">
        <f>③職員名簿【中間実績】!BC46</f>
        <v/>
      </c>
      <c r="Q37" s="422"/>
      <c r="R37" s="399" t="str">
        <f>③職員名簿【中間実績】!BT46</f>
        <v/>
      </c>
      <c r="S37" s="398" t="str">
        <f>③職員名簿【中間実績】!BD46</f>
        <v/>
      </c>
      <c r="T37" s="422"/>
      <c r="U37" s="399" t="str">
        <f>③職員名簿【中間実績】!BU46</f>
        <v/>
      </c>
      <c r="V37" s="398" t="str">
        <f>③職員名簿【中間実績】!BE46</f>
        <v/>
      </c>
      <c r="W37" s="422"/>
      <c r="X37" s="399" t="str">
        <f>③職員名簿【中間実績】!BV46</f>
        <v/>
      </c>
      <c r="Y37" s="398" t="str">
        <f>③職員名簿【中間実績】!BF46</f>
        <v/>
      </c>
      <c r="Z37" s="422"/>
      <c r="AA37" s="399" t="str">
        <f>③職員名簿【中間実績】!BW46</f>
        <v/>
      </c>
      <c r="AB37" s="398" t="str">
        <f>③職員名簿【中間実績】!BG46</f>
        <v/>
      </c>
      <c r="AC37" s="422"/>
      <c r="AD37" s="399" t="str">
        <f>③職員名簿【中間実績】!BX46</f>
        <v/>
      </c>
      <c r="AE37" s="398" t="str">
        <f>③職員名簿【中間実績】!BH46</f>
        <v/>
      </c>
      <c r="AF37" s="422"/>
      <c r="AG37" s="399" t="str">
        <f>③職員名簿【中間実績】!BY46</f>
        <v/>
      </c>
      <c r="AH37" s="398" t="str">
        <f>③職員名簿【中間実績】!BI46</f>
        <v/>
      </c>
      <c r="AI37" s="422"/>
      <c r="AJ37" s="399" t="str">
        <f>③職員名簿【中間実績】!BZ46</f>
        <v/>
      </c>
      <c r="AK37" s="398" t="str">
        <f>③職員名簿【中間実績】!BJ46</f>
        <v/>
      </c>
      <c r="AL37" s="422"/>
    </row>
    <row r="38" spans="1:38" ht="30" customHeight="1">
      <c r="A38">
        <v>34</v>
      </c>
      <c r="B38" s="144" t="str">
        <f>③職員名簿【中間実績】!BN47</f>
        <v/>
      </c>
      <c r="C38" s="397" t="str">
        <f>③職員名簿【中間実績】!BO47</f>
        <v/>
      </c>
      <c r="D38" s="398" t="str">
        <f>③職員名簿【中間実績】!AY47</f>
        <v/>
      </c>
      <c r="E38" s="422"/>
      <c r="F38" s="399" t="str">
        <f>③職員名簿【中間実績】!BP47</f>
        <v/>
      </c>
      <c r="G38" s="398" t="str">
        <f>③職員名簿【中間実績】!AZ47</f>
        <v/>
      </c>
      <c r="H38" s="422"/>
      <c r="I38" s="399" t="str">
        <f>③職員名簿【中間実績】!BQ47</f>
        <v/>
      </c>
      <c r="J38" s="398" t="str">
        <f>③職員名簿【中間実績】!BA47</f>
        <v/>
      </c>
      <c r="K38" s="422"/>
      <c r="L38" s="399" t="str">
        <f>③職員名簿【中間実績】!BR47</f>
        <v/>
      </c>
      <c r="M38" s="398" t="str">
        <f>③職員名簿【中間実績】!BB47</f>
        <v/>
      </c>
      <c r="N38" s="422"/>
      <c r="O38" s="399" t="str">
        <f>③職員名簿【中間実績】!BS47</f>
        <v/>
      </c>
      <c r="P38" s="398" t="str">
        <f>③職員名簿【中間実績】!BC47</f>
        <v/>
      </c>
      <c r="Q38" s="422"/>
      <c r="R38" s="399" t="str">
        <f>③職員名簿【中間実績】!BT47</f>
        <v/>
      </c>
      <c r="S38" s="398" t="str">
        <f>③職員名簿【中間実績】!BD47</f>
        <v/>
      </c>
      <c r="T38" s="422"/>
      <c r="U38" s="399" t="str">
        <f>③職員名簿【中間実績】!BU47</f>
        <v/>
      </c>
      <c r="V38" s="398" t="str">
        <f>③職員名簿【中間実績】!BE47</f>
        <v/>
      </c>
      <c r="W38" s="422"/>
      <c r="X38" s="399" t="str">
        <f>③職員名簿【中間実績】!BV47</f>
        <v/>
      </c>
      <c r="Y38" s="398" t="str">
        <f>③職員名簿【中間実績】!BF47</f>
        <v/>
      </c>
      <c r="Z38" s="422"/>
      <c r="AA38" s="399" t="str">
        <f>③職員名簿【中間実績】!BW47</f>
        <v/>
      </c>
      <c r="AB38" s="398" t="str">
        <f>③職員名簿【中間実績】!BG47</f>
        <v/>
      </c>
      <c r="AC38" s="422"/>
      <c r="AD38" s="399" t="str">
        <f>③職員名簿【中間実績】!BX47</f>
        <v/>
      </c>
      <c r="AE38" s="398" t="str">
        <f>③職員名簿【中間実績】!BH47</f>
        <v/>
      </c>
      <c r="AF38" s="422"/>
      <c r="AG38" s="399" t="str">
        <f>③職員名簿【中間実績】!BY47</f>
        <v/>
      </c>
      <c r="AH38" s="398" t="str">
        <f>③職員名簿【中間実績】!BI47</f>
        <v/>
      </c>
      <c r="AI38" s="422"/>
      <c r="AJ38" s="399" t="str">
        <f>③職員名簿【中間実績】!BZ47</f>
        <v/>
      </c>
      <c r="AK38" s="398" t="str">
        <f>③職員名簿【中間実績】!BJ47</f>
        <v/>
      </c>
      <c r="AL38" s="422"/>
    </row>
    <row r="39" spans="1:38" ht="30" customHeight="1">
      <c r="A39">
        <v>35</v>
      </c>
      <c r="B39" s="144" t="str">
        <f>③職員名簿【中間実績】!BN48</f>
        <v/>
      </c>
      <c r="C39" s="397" t="str">
        <f>③職員名簿【中間実績】!BO48</f>
        <v/>
      </c>
      <c r="D39" s="398" t="str">
        <f>③職員名簿【中間実績】!AY48</f>
        <v/>
      </c>
      <c r="E39" s="422"/>
      <c r="F39" s="399" t="str">
        <f>③職員名簿【中間実績】!BP48</f>
        <v/>
      </c>
      <c r="G39" s="398" t="str">
        <f>③職員名簿【中間実績】!AZ48</f>
        <v/>
      </c>
      <c r="H39" s="422"/>
      <c r="I39" s="399" t="str">
        <f>③職員名簿【中間実績】!BQ48</f>
        <v/>
      </c>
      <c r="J39" s="398" t="str">
        <f>③職員名簿【中間実績】!BA48</f>
        <v/>
      </c>
      <c r="K39" s="422"/>
      <c r="L39" s="399" t="str">
        <f>③職員名簿【中間実績】!BR48</f>
        <v/>
      </c>
      <c r="M39" s="398" t="str">
        <f>③職員名簿【中間実績】!BB48</f>
        <v/>
      </c>
      <c r="N39" s="422"/>
      <c r="O39" s="399" t="str">
        <f>③職員名簿【中間実績】!BS48</f>
        <v/>
      </c>
      <c r="P39" s="398" t="str">
        <f>③職員名簿【中間実績】!BC48</f>
        <v/>
      </c>
      <c r="Q39" s="422"/>
      <c r="R39" s="399" t="str">
        <f>③職員名簿【中間実績】!BT48</f>
        <v/>
      </c>
      <c r="S39" s="398" t="str">
        <f>③職員名簿【中間実績】!BD48</f>
        <v/>
      </c>
      <c r="T39" s="422"/>
      <c r="U39" s="399" t="str">
        <f>③職員名簿【中間実績】!BU48</f>
        <v/>
      </c>
      <c r="V39" s="398" t="str">
        <f>③職員名簿【中間実績】!BE48</f>
        <v/>
      </c>
      <c r="W39" s="422"/>
      <c r="X39" s="399" t="str">
        <f>③職員名簿【中間実績】!BV48</f>
        <v/>
      </c>
      <c r="Y39" s="398" t="str">
        <f>③職員名簿【中間実績】!BF48</f>
        <v/>
      </c>
      <c r="Z39" s="422"/>
      <c r="AA39" s="399" t="str">
        <f>③職員名簿【中間実績】!BW48</f>
        <v/>
      </c>
      <c r="AB39" s="398" t="str">
        <f>③職員名簿【中間実績】!BG48</f>
        <v/>
      </c>
      <c r="AC39" s="422"/>
      <c r="AD39" s="399" t="str">
        <f>③職員名簿【中間実績】!BX48</f>
        <v/>
      </c>
      <c r="AE39" s="398" t="str">
        <f>③職員名簿【中間実績】!BH48</f>
        <v/>
      </c>
      <c r="AF39" s="422"/>
      <c r="AG39" s="399" t="str">
        <f>③職員名簿【中間実績】!BY48</f>
        <v/>
      </c>
      <c r="AH39" s="398" t="str">
        <f>③職員名簿【中間実績】!BI48</f>
        <v/>
      </c>
      <c r="AI39" s="422"/>
      <c r="AJ39" s="399" t="str">
        <f>③職員名簿【中間実績】!BZ48</f>
        <v/>
      </c>
      <c r="AK39" s="398" t="str">
        <f>③職員名簿【中間実績】!BJ48</f>
        <v/>
      </c>
      <c r="AL39" s="422"/>
    </row>
    <row r="40" spans="1:38" ht="30" customHeight="1">
      <c r="A40">
        <v>36</v>
      </c>
      <c r="B40" s="144" t="str">
        <f>③職員名簿【中間実績】!BN49</f>
        <v/>
      </c>
      <c r="C40" s="397" t="str">
        <f>③職員名簿【中間実績】!BO49</f>
        <v/>
      </c>
      <c r="D40" s="398" t="str">
        <f>③職員名簿【中間実績】!AY49</f>
        <v/>
      </c>
      <c r="E40" s="422"/>
      <c r="F40" s="399" t="str">
        <f>③職員名簿【中間実績】!BP49</f>
        <v/>
      </c>
      <c r="G40" s="398" t="str">
        <f>③職員名簿【中間実績】!AZ49</f>
        <v/>
      </c>
      <c r="H40" s="422"/>
      <c r="I40" s="399" t="str">
        <f>③職員名簿【中間実績】!BQ49</f>
        <v/>
      </c>
      <c r="J40" s="398" t="str">
        <f>③職員名簿【中間実績】!BA49</f>
        <v/>
      </c>
      <c r="K40" s="422"/>
      <c r="L40" s="399" t="str">
        <f>③職員名簿【中間実績】!BR49</f>
        <v/>
      </c>
      <c r="M40" s="398" t="str">
        <f>③職員名簿【中間実績】!BB49</f>
        <v/>
      </c>
      <c r="N40" s="422"/>
      <c r="O40" s="399" t="str">
        <f>③職員名簿【中間実績】!BS49</f>
        <v/>
      </c>
      <c r="P40" s="398" t="str">
        <f>③職員名簿【中間実績】!BC49</f>
        <v/>
      </c>
      <c r="Q40" s="422"/>
      <c r="R40" s="399" t="str">
        <f>③職員名簿【中間実績】!BT49</f>
        <v/>
      </c>
      <c r="S40" s="398" t="str">
        <f>③職員名簿【中間実績】!BD49</f>
        <v/>
      </c>
      <c r="T40" s="422"/>
      <c r="U40" s="399" t="str">
        <f>③職員名簿【中間実績】!BU49</f>
        <v/>
      </c>
      <c r="V40" s="398" t="str">
        <f>③職員名簿【中間実績】!BE49</f>
        <v/>
      </c>
      <c r="W40" s="422"/>
      <c r="X40" s="399" t="str">
        <f>③職員名簿【中間実績】!BV49</f>
        <v/>
      </c>
      <c r="Y40" s="398" t="str">
        <f>③職員名簿【中間実績】!BF49</f>
        <v/>
      </c>
      <c r="Z40" s="422"/>
      <c r="AA40" s="399" t="str">
        <f>③職員名簿【中間実績】!BW49</f>
        <v/>
      </c>
      <c r="AB40" s="398" t="str">
        <f>③職員名簿【中間実績】!BG49</f>
        <v/>
      </c>
      <c r="AC40" s="422"/>
      <c r="AD40" s="399" t="str">
        <f>③職員名簿【中間実績】!BX49</f>
        <v/>
      </c>
      <c r="AE40" s="398" t="str">
        <f>③職員名簿【中間実績】!BH49</f>
        <v/>
      </c>
      <c r="AF40" s="422"/>
      <c r="AG40" s="399" t="str">
        <f>③職員名簿【中間実績】!BY49</f>
        <v/>
      </c>
      <c r="AH40" s="398" t="str">
        <f>③職員名簿【中間実績】!BI49</f>
        <v/>
      </c>
      <c r="AI40" s="422"/>
      <c r="AJ40" s="399" t="str">
        <f>③職員名簿【中間実績】!BZ49</f>
        <v/>
      </c>
      <c r="AK40" s="398" t="str">
        <f>③職員名簿【中間実績】!BJ49</f>
        <v/>
      </c>
      <c r="AL40" s="422"/>
    </row>
    <row r="41" spans="1:38" ht="30" customHeight="1">
      <c r="A41">
        <v>37</v>
      </c>
      <c r="B41" s="144" t="str">
        <f>③職員名簿【中間実績】!BN50</f>
        <v/>
      </c>
      <c r="C41" s="397" t="str">
        <f>③職員名簿【中間実績】!BO50</f>
        <v/>
      </c>
      <c r="D41" s="398" t="str">
        <f>③職員名簿【中間実績】!AY50</f>
        <v/>
      </c>
      <c r="E41" s="422"/>
      <c r="F41" s="399" t="str">
        <f>③職員名簿【中間実績】!BP50</f>
        <v/>
      </c>
      <c r="G41" s="398" t="str">
        <f>③職員名簿【中間実績】!AZ50</f>
        <v/>
      </c>
      <c r="H41" s="422"/>
      <c r="I41" s="399" t="str">
        <f>③職員名簿【中間実績】!BQ50</f>
        <v/>
      </c>
      <c r="J41" s="398" t="str">
        <f>③職員名簿【中間実績】!BA50</f>
        <v/>
      </c>
      <c r="K41" s="422"/>
      <c r="L41" s="399" t="str">
        <f>③職員名簿【中間実績】!BR50</f>
        <v/>
      </c>
      <c r="M41" s="398" t="str">
        <f>③職員名簿【中間実績】!BB50</f>
        <v/>
      </c>
      <c r="N41" s="422"/>
      <c r="O41" s="399" t="str">
        <f>③職員名簿【中間実績】!BS50</f>
        <v/>
      </c>
      <c r="P41" s="398" t="str">
        <f>③職員名簿【中間実績】!BC50</f>
        <v/>
      </c>
      <c r="Q41" s="422"/>
      <c r="R41" s="399" t="str">
        <f>③職員名簿【中間実績】!BT50</f>
        <v/>
      </c>
      <c r="S41" s="398" t="str">
        <f>③職員名簿【中間実績】!BD50</f>
        <v/>
      </c>
      <c r="T41" s="422"/>
      <c r="U41" s="399" t="str">
        <f>③職員名簿【中間実績】!BU50</f>
        <v/>
      </c>
      <c r="V41" s="398" t="str">
        <f>③職員名簿【中間実績】!BE50</f>
        <v/>
      </c>
      <c r="W41" s="422"/>
      <c r="X41" s="399" t="str">
        <f>③職員名簿【中間実績】!BV50</f>
        <v/>
      </c>
      <c r="Y41" s="398" t="str">
        <f>③職員名簿【中間実績】!BF50</f>
        <v/>
      </c>
      <c r="Z41" s="422"/>
      <c r="AA41" s="399" t="str">
        <f>③職員名簿【中間実績】!BW50</f>
        <v/>
      </c>
      <c r="AB41" s="398" t="str">
        <f>③職員名簿【中間実績】!BG50</f>
        <v/>
      </c>
      <c r="AC41" s="422"/>
      <c r="AD41" s="399" t="str">
        <f>③職員名簿【中間実績】!BX50</f>
        <v/>
      </c>
      <c r="AE41" s="398" t="str">
        <f>③職員名簿【中間実績】!BH50</f>
        <v/>
      </c>
      <c r="AF41" s="422"/>
      <c r="AG41" s="399" t="str">
        <f>③職員名簿【中間実績】!BY50</f>
        <v/>
      </c>
      <c r="AH41" s="398" t="str">
        <f>③職員名簿【中間実績】!BI50</f>
        <v/>
      </c>
      <c r="AI41" s="422"/>
      <c r="AJ41" s="399" t="str">
        <f>③職員名簿【中間実績】!BZ50</f>
        <v/>
      </c>
      <c r="AK41" s="398" t="str">
        <f>③職員名簿【中間実績】!BJ50</f>
        <v/>
      </c>
      <c r="AL41" s="422"/>
    </row>
    <row r="42" spans="1:38" ht="30" customHeight="1">
      <c r="A42">
        <v>38</v>
      </c>
      <c r="B42" s="144" t="str">
        <f>③職員名簿【中間実績】!BN51</f>
        <v/>
      </c>
      <c r="C42" s="397" t="str">
        <f>③職員名簿【中間実績】!BO51</f>
        <v/>
      </c>
      <c r="D42" s="398" t="str">
        <f>③職員名簿【中間実績】!AY51</f>
        <v/>
      </c>
      <c r="E42" s="422"/>
      <c r="F42" s="399" t="str">
        <f>③職員名簿【中間実績】!BP51</f>
        <v/>
      </c>
      <c r="G42" s="398" t="str">
        <f>③職員名簿【中間実績】!AZ51</f>
        <v/>
      </c>
      <c r="H42" s="422"/>
      <c r="I42" s="399" t="str">
        <f>③職員名簿【中間実績】!BQ51</f>
        <v/>
      </c>
      <c r="J42" s="398" t="str">
        <f>③職員名簿【中間実績】!BA51</f>
        <v/>
      </c>
      <c r="K42" s="422"/>
      <c r="L42" s="399" t="str">
        <f>③職員名簿【中間実績】!BR51</f>
        <v/>
      </c>
      <c r="M42" s="398" t="str">
        <f>③職員名簿【中間実績】!BB51</f>
        <v/>
      </c>
      <c r="N42" s="422"/>
      <c r="O42" s="399" t="str">
        <f>③職員名簿【中間実績】!BS51</f>
        <v/>
      </c>
      <c r="P42" s="398" t="str">
        <f>③職員名簿【中間実績】!BC51</f>
        <v/>
      </c>
      <c r="Q42" s="422"/>
      <c r="R42" s="399" t="str">
        <f>③職員名簿【中間実績】!BT51</f>
        <v/>
      </c>
      <c r="S42" s="398" t="str">
        <f>③職員名簿【中間実績】!BD51</f>
        <v/>
      </c>
      <c r="T42" s="422"/>
      <c r="U42" s="399" t="str">
        <f>③職員名簿【中間実績】!BU51</f>
        <v/>
      </c>
      <c r="V42" s="398" t="str">
        <f>③職員名簿【中間実績】!BE51</f>
        <v/>
      </c>
      <c r="W42" s="422"/>
      <c r="X42" s="399" t="str">
        <f>③職員名簿【中間実績】!BV51</f>
        <v/>
      </c>
      <c r="Y42" s="398" t="str">
        <f>③職員名簿【中間実績】!BF51</f>
        <v/>
      </c>
      <c r="Z42" s="422"/>
      <c r="AA42" s="399" t="str">
        <f>③職員名簿【中間実績】!BW51</f>
        <v/>
      </c>
      <c r="AB42" s="398" t="str">
        <f>③職員名簿【中間実績】!BG51</f>
        <v/>
      </c>
      <c r="AC42" s="422"/>
      <c r="AD42" s="399" t="str">
        <f>③職員名簿【中間実績】!BX51</f>
        <v/>
      </c>
      <c r="AE42" s="398" t="str">
        <f>③職員名簿【中間実績】!BH51</f>
        <v/>
      </c>
      <c r="AF42" s="422"/>
      <c r="AG42" s="399" t="str">
        <f>③職員名簿【中間実績】!BY51</f>
        <v/>
      </c>
      <c r="AH42" s="398" t="str">
        <f>③職員名簿【中間実績】!BI51</f>
        <v/>
      </c>
      <c r="AI42" s="422"/>
      <c r="AJ42" s="399" t="str">
        <f>③職員名簿【中間実績】!BZ51</f>
        <v/>
      </c>
      <c r="AK42" s="398" t="str">
        <f>③職員名簿【中間実績】!BJ51</f>
        <v/>
      </c>
      <c r="AL42" s="422"/>
    </row>
    <row r="43" spans="1:38" ht="30" customHeight="1">
      <c r="A43">
        <v>39</v>
      </c>
      <c r="B43" s="144" t="str">
        <f>③職員名簿【中間実績】!BN52</f>
        <v/>
      </c>
      <c r="C43" s="397" t="str">
        <f>③職員名簿【中間実績】!BO52</f>
        <v/>
      </c>
      <c r="D43" s="398" t="str">
        <f>③職員名簿【中間実績】!AY52</f>
        <v/>
      </c>
      <c r="E43" s="422"/>
      <c r="F43" s="399" t="str">
        <f>③職員名簿【中間実績】!BP52</f>
        <v/>
      </c>
      <c r="G43" s="398" t="str">
        <f>③職員名簿【中間実績】!AZ52</f>
        <v/>
      </c>
      <c r="H43" s="422"/>
      <c r="I43" s="399" t="str">
        <f>③職員名簿【中間実績】!BQ52</f>
        <v/>
      </c>
      <c r="J43" s="398" t="str">
        <f>③職員名簿【中間実績】!BA52</f>
        <v/>
      </c>
      <c r="K43" s="422"/>
      <c r="L43" s="399" t="str">
        <f>③職員名簿【中間実績】!BR52</f>
        <v/>
      </c>
      <c r="M43" s="398" t="str">
        <f>③職員名簿【中間実績】!BB52</f>
        <v/>
      </c>
      <c r="N43" s="422"/>
      <c r="O43" s="399" t="str">
        <f>③職員名簿【中間実績】!BS52</f>
        <v/>
      </c>
      <c r="P43" s="398" t="str">
        <f>③職員名簿【中間実績】!BC52</f>
        <v/>
      </c>
      <c r="Q43" s="422"/>
      <c r="R43" s="399" t="str">
        <f>③職員名簿【中間実績】!BT52</f>
        <v/>
      </c>
      <c r="S43" s="398" t="str">
        <f>③職員名簿【中間実績】!BD52</f>
        <v/>
      </c>
      <c r="T43" s="422"/>
      <c r="U43" s="399" t="str">
        <f>③職員名簿【中間実績】!BU52</f>
        <v/>
      </c>
      <c r="V43" s="398" t="str">
        <f>③職員名簿【中間実績】!BE52</f>
        <v/>
      </c>
      <c r="W43" s="422"/>
      <c r="X43" s="399" t="str">
        <f>③職員名簿【中間実績】!BV52</f>
        <v/>
      </c>
      <c r="Y43" s="398" t="str">
        <f>③職員名簿【中間実績】!BF52</f>
        <v/>
      </c>
      <c r="Z43" s="422"/>
      <c r="AA43" s="399" t="str">
        <f>③職員名簿【中間実績】!BW52</f>
        <v/>
      </c>
      <c r="AB43" s="398" t="str">
        <f>③職員名簿【中間実績】!BG52</f>
        <v/>
      </c>
      <c r="AC43" s="422"/>
      <c r="AD43" s="399" t="str">
        <f>③職員名簿【中間実績】!BX52</f>
        <v/>
      </c>
      <c r="AE43" s="398" t="str">
        <f>③職員名簿【中間実績】!BH52</f>
        <v/>
      </c>
      <c r="AF43" s="422"/>
      <c r="AG43" s="399" t="str">
        <f>③職員名簿【中間実績】!BY52</f>
        <v/>
      </c>
      <c r="AH43" s="398" t="str">
        <f>③職員名簿【中間実績】!BI52</f>
        <v/>
      </c>
      <c r="AI43" s="422"/>
      <c r="AJ43" s="399" t="str">
        <f>③職員名簿【中間実績】!BZ52</f>
        <v/>
      </c>
      <c r="AK43" s="398" t="str">
        <f>③職員名簿【中間実績】!BJ52</f>
        <v/>
      </c>
      <c r="AL43" s="422"/>
    </row>
    <row r="44" spans="1:38" ht="30" customHeight="1">
      <c r="A44">
        <v>40</v>
      </c>
      <c r="B44" s="144" t="str">
        <f>③職員名簿【中間実績】!BN53</f>
        <v/>
      </c>
      <c r="C44" s="397" t="str">
        <f>③職員名簿【中間実績】!BO53</f>
        <v/>
      </c>
      <c r="D44" s="398" t="str">
        <f>③職員名簿【中間実績】!AY53</f>
        <v/>
      </c>
      <c r="E44" s="422"/>
      <c r="F44" s="399" t="str">
        <f>③職員名簿【中間実績】!BP53</f>
        <v/>
      </c>
      <c r="G44" s="398" t="str">
        <f>③職員名簿【中間実績】!AZ53</f>
        <v/>
      </c>
      <c r="H44" s="422"/>
      <c r="I44" s="399" t="str">
        <f>③職員名簿【中間実績】!BQ53</f>
        <v/>
      </c>
      <c r="J44" s="398" t="str">
        <f>③職員名簿【中間実績】!BA53</f>
        <v/>
      </c>
      <c r="K44" s="422"/>
      <c r="L44" s="399" t="str">
        <f>③職員名簿【中間実績】!BR53</f>
        <v/>
      </c>
      <c r="M44" s="398" t="str">
        <f>③職員名簿【中間実績】!BB53</f>
        <v/>
      </c>
      <c r="N44" s="422"/>
      <c r="O44" s="399" t="str">
        <f>③職員名簿【中間実績】!BS53</f>
        <v/>
      </c>
      <c r="P44" s="398" t="str">
        <f>③職員名簿【中間実績】!BC53</f>
        <v/>
      </c>
      <c r="Q44" s="422"/>
      <c r="R44" s="399" t="str">
        <f>③職員名簿【中間実績】!BT53</f>
        <v/>
      </c>
      <c r="S44" s="398" t="str">
        <f>③職員名簿【中間実績】!BD53</f>
        <v/>
      </c>
      <c r="T44" s="422"/>
      <c r="U44" s="399" t="str">
        <f>③職員名簿【中間実績】!BU53</f>
        <v/>
      </c>
      <c r="V44" s="398" t="str">
        <f>③職員名簿【中間実績】!BE53</f>
        <v/>
      </c>
      <c r="W44" s="422"/>
      <c r="X44" s="399" t="str">
        <f>③職員名簿【中間実績】!BV53</f>
        <v/>
      </c>
      <c r="Y44" s="398" t="str">
        <f>③職員名簿【中間実績】!BF53</f>
        <v/>
      </c>
      <c r="Z44" s="422"/>
      <c r="AA44" s="399" t="str">
        <f>③職員名簿【中間実績】!BW53</f>
        <v/>
      </c>
      <c r="AB44" s="398" t="str">
        <f>③職員名簿【中間実績】!BG53</f>
        <v/>
      </c>
      <c r="AC44" s="422"/>
      <c r="AD44" s="399" t="str">
        <f>③職員名簿【中間実績】!BX53</f>
        <v/>
      </c>
      <c r="AE44" s="398" t="str">
        <f>③職員名簿【中間実績】!BH53</f>
        <v/>
      </c>
      <c r="AF44" s="422"/>
      <c r="AG44" s="399" t="str">
        <f>③職員名簿【中間実績】!BY53</f>
        <v/>
      </c>
      <c r="AH44" s="398" t="str">
        <f>③職員名簿【中間実績】!BI53</f>
        <v/>
      </c>
      <c r="AI44" s="422"/>
      <c r="AJ44" s="399" t="str">
        <f>③職員名簿【中間実績】!BZ53</f>
        <v/>
      </c>
      <c r="AK44" s="398" t="str">
        <f>③職員名簿【中間実績】!BJ53</f>
        <v/>
      </c>
      <c r="AL44" s="422"/>
    </row>
    <row r="45" spans="1:38" ht="30" customHeight="1">
      <c r="A45">
        <v>41</v>
      </c>
      <c r="B45" s="144" t="str">
        <f>③職員名簿【中間実績】!BN54</f>
        <v/>
      </c>
      <c r="C45" s="397" t="str">
        <f>③職員名簿【中間実績】!BO54</f>
        <v/>
      </c>
      <c r="D45" s="398" t="str">
        <f>③職員名簿【中間実績】!AY54</f>
        <v/>
      </c>
      <c r="E45" s="422"/>
      <c r="F45" s="399" t="str">
        <f>③職員名簿【中間実績】!BP54</f>
        <v/>
      </c>
      <c r="G45" s="398" t="str">
        <f>③職員名簿【中間実績】!AZ54</f>
        <v/>
      </c>
      <c r="H45" s="422"/>
      <c r="I45" s="399" t="str">
        <f>③職員名簿【中間実績】!BQ54</f>
        <v/>
      </c>
      <c r="J45" s="398" t="str">
        <f>③職員名簿【中間実績】!BA54</f>
        <v/>
      </c>
      <c r="K45" s="422"/>
      <c r="L45" s="399" t="str">
        <f>③職員名簿【中間実績】!BR54</f>
        <v/>
      </c>
      <c r="M45" s="398" t="str">
        <f>③職員名簿【中間実績】!BB54</f>
        <v/>
      </c>
      <c r="N45" s="422"/>
      <c r="O45" s="399" t="str">
        <f>③職員名簿【中間実績】!BS54</f>
        <v/>
      </c>
      <c r="P45" s="398" t="str">
        <f>③職員名簿【中間実績】!BC54</f>
        <v/>
      </c>
      <c r="Q45" s="422"/>
      <c r="R45" s="399" t="str">
        <f>③職員名簿【中間実績】!BT54</f>
        <v/>
      </c>
      <c r="S45" s="398" t="str">
        <f>③職員名簿【中間実績】!BD54</f>
        <v/>
      </c>
      <c r="T45" s="422"/>
      <c r="U45" s="399" t="str">
        <f>③職員名簿【中間実績】!BU54</f>
        <v/>
      </c>
      <c r="V45" s="398" t="str">
        <f>③職員名簿【中間実績】!BE54</f>
        <v/>
      </c>
      <c r="W45" s="422"/>
      <c r="X45" s="399" t="str">
        <f>③職員名簿【中間実績】!BV54</f>
        <v/>
      </c>
      <c r="Y45" s="398" t="str">
        <f>③職員名簿【中間実績】!BF54</f>
        <v/>
      </c>
      <c r="Z45" s="422"/>
      <c r="AA45" s="399" t="str">
        <f>③職員名簿【中間実績】!BW54</f>
        <v/>
      </c>
      <c r="AB45" s="398" t="str">
        <f>③職員名簿【中間実績】!BG54</f>
        <v/>
      </c>
      <c r="AC45" s="422"/>
      <c r="AD45" s="399" t="str">
        <f>③職員名簿【中間実績】!BX54</f>
        <v/>
      </c>
      <c r="AE45" s="398" t="str">
        <f>③職員名簿【中間実績】!BH54</f>
        <v/>
      </c>
      <c r="AF45" s="422"/>
      <c r="AG45" s="399" t="str">
        <f>③職員名簿【中間実績】!BY54</f>
        <v/>
      </c>
      <c r="AH45" s="398" t="str">
        <f>③職員名簿【中間実績】!BI54</f>
        <v/>
      </c>
      <c r="AI45" s="422"/>
      <c r="AJ45" s="399" t="str">
        <f>③職員名簿【中間実績】!BZ54</f>
        <v/>
      </c>
      <c r="AK45" s="398" t="str">
        <f>③職員名簿【中間実績】!BJ54</f>
        <v/>
      </c>
      <c r="AL45" s="422"/>
    </row>
    <row r="46" spans="1:38" ht="30" customHeight="1">
      <c r="A46">
        <v>42</v>
      </c>
      <c r="B46" s="144" t="str">
        <f>③職員名簿【中間実績】!BN55</f>
        <v/>
      </c>
      <c r="C46" s="397" t="str">
        <f>③職員名簿【中間実績】!BO55</f>
        <v/>
      </c>
      <c r="D46" s="398" t="str">
        <f>③職員名簿【中間実績】!AY55</f>
        <v/>
      </c>
      <c r="E46" s="422"/>
      <c r="F46" s="399" t="str">
        <f>③職員名簿【中間実績】!BP55</f>
        <v/>
      </c>
      <c r="G46" s="398" t="str">
        <f>③職員名簿【中間実績】!AZ55</f>
        <v/>
      </c>
      <c r="H46" s="422"/>
      <c r="I46" s="399" t="str">
        <f>③職員名簿【中間実績】!BQ55</f>
        <v/>
      </c>
      <c r="J46" s="398" t="str">
        <f>③職員名簿【中間実績】!BA55</f>
        <v/>
      </c>
      <c r="K46" s="422"/>
      <c r="L46" s="399" t="str">
        <f>③職員名簿【中間実績】!BR55</f>
        <v/>
      </c>
      <c r="M46" s="398" t="str">
        <f>③職員名簿【中間実績】!BB55</f>
        <v/>
      </c>
      <c r="N46" s="422"/>
      <c r="O46" s="399" t="str">
        <f>③職員名簿【中間実績】!BS55</f>
        <v/>
      </c>
      <c r="P46" s="398" t="str">
        <f>③職員名簿【中間実績】!BC55</f>
        <v/>
      </c>
      <c r="Q46" s="422"/>
      <c r="R46" s="399" t="str">
        <f>③職員名簿【中間実績】!BT55</f>
        <v/>
      </c>
      <c r="S46" s="398" t="str">
        <f>③職員名簿【中間実績】!BD55</f>
        <v/>
      </c>
      <c r="T46" s="422"/>
      <c r="U46" s="399" t="str">
        <f>③職員名簿【中間実績】!BU55</f>
        <v/>
      </c>
      <c r="V46" s="398" t="str">
        <f>③職員名簿【中間実績】!BE55</f>
        <v/>
      </c>
      <c r="W46" s="422"/>
      <c r="X46" s="399" t="str">
        <f>③職員名簿【中間実績】!BV55</f>
        <v/>
      </c>
      <c r="Y46" s="398" t="str">
        <f>③職員名簿【中間実績】!BF55</f>
        <v/>
      </c>
      <c r="Z46" s="422"/>
      <c r="AA46" s="399" t="str">
        <f>③職員名簿【中間実績】!BW55</f>
        <v/>
      </c>
      <c r="AB46" s="398" t="str">
        <f>③職員名簿【中間実績】!BG55</f>
        <v/>
      </c>
      <c r="AC46" s="422"/>
      <c r="AD46" s="399" t="str">
        <f>③職員名簿【中間実績】!BX55</f>
        <v/>
      </c>
      <c r="AE46" s="398" t="str">
        <f>③職員名簿【中間実績】!BH55</f>
        <v/>
      </c>
      <c r="AF46" s="422"/>
      <c r="AG46" s="399" t="str">
        <f>③職員名簿【中間実績】!BY55</f>
        <v/>
      </c>
      <c r="AH46" s="398" t="str">
        <f>③職員名簿【中間実績】!BI55</f>
        <v/>
      </c>
      <c r="AI46" s="422"/>
      <c r="AJ46" s="399" t="str">
        <f>③職員名簿【中間実績】!BZ55</f>
        <v/>
      </c>
      <c r="AK46" s="398" t="str">
        <f>③職員名簿【中間実績】!BJ55</f>
        <v/>
      </c>
      <c r="AL46" s="422"/>
    </row>
    <row r="47" spans="1:38" ht="30" customHeight="1">
      <c r="A47">
        <v>43</v>
      </c>
      <c r="B47" s="144" t="str">
        <f>③職員名簿【中間実績】!BN56</f>
        <v/>
      </c>
      <c r="C47" s="397" t="str">
        <f>③職員名簿【中間実績】!BO56</f>
        <v/>
      </c>
      <c r="D47" s="398" t="str">
        <f>③職員名簿【中間実績】!AY56</f>
        <v/>
      </c>
      <c r="E47" s="422"/>
      <c r="F47" s="399" t="str">
        <f>③職員名簿【中間実績】!BP56</f>
        <v/>
      </c>
      <c r="G47" s="398" t="str">
        <f>③職員名簿【中間実績】!AZ56</f>
        <v/>
      </c>
      <c r="H47" s="422"/>
      <c r="I47" s="399" t="str">
        <f>③職員名簿【中間実績】!BQ56</f>
        <v/>
      </c>
      <c r="J47" s="398" t="str">
        <f>③職員名簿【中間実績】!BA56</f>
        <v/>
      </c>
      <c r="K47" s="422"/>
      <c r="L47" s="399" t="str">
        <f>③職員名簿【中間実績】!BR56</f>
        <v/>
      </c>
      <c r="M47" s="398" t="str">
        <f>③職員名簿【中間実績】!BB56</f>
        <v/>
      </c>
      <c r="N47" s="422"/>
      <c r="O47" s="399" t="str">
        <f>③職員名簿【中間実績】!BS56</f>
        <v/>
      </c>
      <c r="P47" s="398" t="str">
        <f>③職員名簿【中間実績】!BC56</f>
        <v/>
      </c>
      <c r="Q47" s="422"/>
      <c r="R47" s="399" t="str">
        <f>③職員名簿【中間実績】!BT56</f>
        <v/>
      </c>
      <c r="S47" s="398" t="str">
        <f>③職員名簿【中間実績】!BD56</f>
        <v/>
      </c>
      <c r="T47" s="422"/>
      <c r="U47" s="399" t="str">
        <f>③職員名簿【中間実績】!BU56</f>
        <v/>
      </c>
      <c r="V47" s="398" t="str">
        <f>③職員名簿【中間実績】!BE56</f>
        <v/>
      </c>
      <c r="W47" s="422"/>
      <c r="X47" s="399" t="str">
        <f>③職員名簿【中間実績】!BV56</f>
        <v/>
      </c>
      <c r="Y47" s="398" t="str">
        <f>③職員名簿【中間実績】!BF56</f>
        <v/>
      </c>
      <c r="Z47" s="422"/>
      <c r="AA47" s="399" t="str">
        <f>③職員名簿【中間実績】!BW56</f>
        <v/>
      </c>
      <c r="AB47" s="398" t="str">
        <f>③職員名簿【中間実績】!BG56</f>
        <v/>
      </c>
      <c r="AC47" s="422"/>
      <c r="AD47" s="399" t="str">
        <f>③職員名簿【中間実績】!BX56</f>
        <v/>
      </c>
      <c r="AE47" s="398" t="str">
        <f>③職員名簿【中間実績】!BH56</f>
        <v/>
      </c>
      <c r="AF47" s="422"/>
      <c r="AG47" s="399" t="str">
        <f>③職員名簿【中間実績】!BY56</f>
        <v/>
      </c>
      <c r="AH47" s="398" t="str">
        <f>③職員名簿【中間実績】!BI56</f>
        <v/>
      </c>
      <c r="AI47" s="422"/>
      <c r="AJ47" s="399" t="str">
        <f>③職員名簿【中間実績】!BZ56</f>
        <v/>
      </c>
      <c r="AK47" s="398" t="str">
        <f>③職員名簿【中間実績】!BJ56</f>
        <v/>
      </c>
      <c r="AL47" s="422"/>
    </row>
    <row r="48" spans="1:38" ht="30" customHeight="1">
      <c r="A48">
        <v>44</v>
      </c>
      <c r="B48" s="144" t="str">
        <f>③職員名簿【中間実績】!BN57</f>
        <v/>
      </c>
      <c r="C48" s="397" t="str">
        <f>③職員名簿【中間実績】!BO57</f>
        <v/>
      </c>
      <c r="D48" s="398" t="str">
        <f>③職員名簿【中間実績】!AY57</f>
        <v/>
      </c>
      <c r="E48" s="422"/>
      <c r="F48" s="399" t="str">
        <f>③職員名簿【中間実績】!BP57</f>
        <v/>
      </c>
      <c r="G48" s="398" t="str">
        <f>③職員名簿【中間実績】!AZ57</f>
        <v/>
      </c>
      <c r="H48" s="422"/>
      <c r="I48" s="399" t="str">
        <f>③職員名簿【中間実績】!BQ57</f>
        <v/>
      </c>
      <c r="J48" s="398" t="str">
        <f>③職員名簿【中間実績】!BA57</f>
        <v/>
      </c>
      <c r="K48" s="422"/>
      <c r="L48" s="399" t="str">
        <f>③職員名簿【中間実績】!BR57</f>
        <v/>
      </c>
      <c r="M48" s="398" t="str">
        <f>③職員名簿【中間実績】!BB57</f>
        <v/>
      </c>
      <c r="N48" s="422"/>
      <c r="O48" s="399" t="str">
        <f>③職員名簿【中間実績】!BS57</f>
        <v/>
      </c>
      <c r="P48" s="398" t="str">
        <f>③職員名簿【中間実績】!BC57</f>
        <v/>
      </c>
      <c r="Q48" s="422"/>
      <c r="R48" s="399" t="str">
        <f>③職員名簿【中間実績】!BT57</f>
        <v/>
      </c>
      <c r="S48" s="398" t="str">
        <f>③職員名簿【中間実績】!BD57</f>
        <v/>
      </c>
      <c r="T48" s="422"/>
      <c r="U48" s="399" t="str">
        <f>③職員名簿【中間実績】!BU57</f>
        <v/>
      </c>
      <c r="V48" s="398" t="str">
        <f>③職員名簿【中間実績】!BE57</f>
        <v/>
      </c>
      <c r="W48" s="422"/>
      <c r="X48" s="399" t="str">
        <f>③職員名簿【中間実績】!BV57</f>
        <v/>
      </c>
      <c r="Y48" s="398" t="str">
        <f>③職員名簿【中間実績】!BF57</f>
        <v/>
      </c>
      <c r="Z48" s="422"/>
      <c r="AA48" s="399" t="str">
        <f>③職員名簿【中間実績】!BW57</f>
        <v/>
      </c>
      <c r="AB48" s="398" t="str">
        <f>③職員名簿【中間実績】!BG57</f>
        <v/>
      </c>
      <c r="AC48" s="422"/>
      <c r="AD48" s="399" t="str">
        <f>③職員名簿【中間実績】!BX57</f>
        <v/>
      </c>
      <c r="AE48" s="398" t="str">
        <f>③職員名簿【中間実績】!BH57</f>
        <v/>
      </c>
      <c r="AF48" s="422"/>
      <c r="AG48" s="399" t="str">
        <f>③職員名簿【中間実績】!BY57</f>
        <v/>
      </c>
      <c r="AH48" s="398" t="str">
        <f>③職員名簿【中間実績】!BI57</f>
        <v/>
      </c>
      <c r="AI48" s="422"/>
      <c r="AJ48" s="399" t="str">
        <f>③職員名簿【中間実績】!BZ57</f>
        <v/>
      </c>
      <c r="AK48" s="398" t="str">
        <f>③職員名簿【中間実績】!BJ57</f>
        <v/>
      </c>
      <c r="AL48" s="422"/>
    </row>
    <row r="49" spans="1:38" ht="30" customHeight="1">
      <c r="A49">
        <v>45</v>
      </c>
      <c r="B49" s="144" t="str">
        <f>③職員名簿【中間実績】!BN58</f>
        <v/>
      </c>
      <c r="C49" s="397" t="str">
        <f>③職員名簿【中間実績】!BO58</f>
        <v/>
      </c>
      <c r="D49" s="398" t="str">
        <f>③職員名簿【中間実績】!AY58</f>
        <v/>
      </c>
      <c r="E49" s="422"/>
      <c r="F49" s="399" t="str">
        <f>③職員名簿【中間実績】!BP58</f>
        <v/>
      </c>
      <c r="G49" s="398" t="str">
        <f>③職員名簿【中間実績】!AZ58</f>
        <v/>
      </c>
      <c r="H49" s="422"/>
      <c r="I49" s="399" t="str">
        <f>③職員名簿【中間実績】!BQ58</f>
        <v/>
      </c>
      <c r="J49" s="398" t="str">
        <f>③職員名簿【中間実績】!BA58</f>
        <v/>
      </c>
      <c r="K49" s="422"/>
      <c r="L49" s="399" t="str">
        <f>③職員名簿【中間実績】!BR58</f>
        <v/>
      </c>
      <c r="M49" s="398" t="str">
        <f>③職員名簿【中間実績】!BB58</f>
        <v/>
      </c>
      <c r="N49" s="422"/>
      <c r="O49" s="399" t="str">
        <f>③職員名簿【中間実績】!BS58</f>
        <v/>
      </c>
      <c r="P49" s="398" t="str">
        <f>③職員名簿【中間実績】!BC58</f>
        <v/>
      </c>
      <c r="Q49" s="422"/>
      <c r="R49" s="399" t="str">
        <f>③職員名簿【中間実績】!BT58</f>
        <v/>
      </c>
      <c r="S49" s="398" t="str">
        <f>③職員名簿【中間実績】!BD58</f>
        <v/>
      </c>
      <c r="T49" s="422"/>
      <c r="U49" s="399" t="str">
        <f>③職員名簿【中間実績】!BU58</f>
        <v/>
      </c>
      <c r="V49" s="398" t="str">
        <f>③職員名簿【中間実績】!BE58</f>
        <v/>
      </c>
      <c r="W49" s="422"/>
      <c r="X49" s="399" t="str">
        <f>③職員名簿【中間実績】!BV58</f>
        <v/>
      </c>
      <c r="Y49" s="398" t="str">
        <f>③職員名簿【中間実績】!BF58</f>
        <v/>
      </c>
      <c r="Z49" s="422"/>
      <c r="AA49" s="399" t="str">
        <f>③職員名簿【中間実績】!BW58</f>
        <v/>
      </c>
      <c r="AB49" s="398" t="str">
        <f>③職員名簿【中間実績】!BG58</f>
        <v/>
      </c>
      <c r="AC49" s="422"/>
      <c r="AD49" s="399" t="str">
        <f>③職員名簿【中間実績】!BX58</f>
        <v/>
      </c>
      <c r="AE49" s="398" t="str">
        <f>③職員名簿【中間実績】!BH58</f>
        <v/>
      </c>
      <c r="AF49" s="422"/>
      <c r="AG49" s="399" t="str">
        <f>③職員名簿【中間実績】!BY58</f>
        <v/>
      </c>
      <c r="AH49" s="398" t="str">
        <f>③職員名簿【中間実績】!BI58</f>
        <v/>
      </c>
      <c r="AI49" s="422"/>
      <c r="AJ49" s="399" t="str">
        <f>③職員名簿【中間実績】!BZ58</f>
        <v/>
      </c>
      <c r="AK49" s="398" t="str">
        <f>③職員名簿【中間実績】!BJ58</f>
        <v/>
      </c>
      <c r="AL49" s="422"/>
    </row>
    <row r="50" spans="1:38" ht="30" customHeight="1">
      <c r="A50">
        <v>46</v>
      </c>
      <c r="B50" s="144" t="str">
        <f>③職員名簿【中間実績】!BN59</f>
        <v/>
      </c>
      <c r="C50" s="397" t="str">
        <f>③職員名簿【中間実績】!BO59</f>
        <v/>
      </c>
      <c r="D50" s="398" t="str">
        <f>③職員名簿【中間実績】!AY59</f>
        <v/>
      </c>
      <c r="E50" s="422"/>
      <c r="F50" s="399" t="str">
        <f>③職員名簿【中間実績】!BP59</f>
        <v/>
      </c>
      <c r="G50" s="398" t="str">
        <f>③職員名簿【中間実績】!AZ59</f>
        <v/>
      </c>
      <c r="H50" s="422"/>
      <c r="I50" s="399" t="str">
        <f>③職員名簿【中間実績】!BQ59</f>
        <v/>
      </c>
      <c r="J50" s="398" t="str">
        <f>③職員名簿【中間実績】!BA59</f>
        <v/>
      </c>
      <c r="K50" s="422"/>
      <c r="L50" s="399" t="str">
        <f>③職員名簿【中間実績】!BR59</f>
        <v/>
      </c>
      <c r="M50" s="398" t="str">
        <f>③職員名簿【中間実績】!BB59</f>
        <v/>
      </c>
      <c r="N50" s="422"/>
      <c r="O50" s="399" t="str">
        <f>③職員名簿【中間実績】!BS59</f>
        <v/>
      </c>
      <c r="P50" s="398" t="str">
        <f>③職員名簿【中間実績】!BC59</f>
        <v/>
      </c>
      <c r="Q50" s="422"/>
      <c r="R50" s="399" t="str">
        <f>③職員名簿【中間実績】!BT59</f>
        <v/>
      </c>
      <c r="S50" s="398" t="str">
        <f>③職員名簿【中間実績】!BD59</f>
        <v/>
      </c>
      <c r="T50" s="422"/>
      <c r="U50" s="399" t="str">
        <f>③職員名簿【中間実績】!BU59</f>
        <v/>
      </c>
      <c r="V50" s="398" t="str">
        <f>③職員名簿【中間実績】!BE59</f>
        <v/>
      </c>
      <c r="W50" s="422"/>
      <c r="X50" s="399" t="str">
        <f>③職員名簿【中間実績】!BV59</f>
        <v/>
      </c>
      <c r="Y50" s="398" t="str">
        <f>③職員名簿【中間実績】!BF59</f>
        <v/>
      </c>
      <c r="Z50" s="422"/>
      <c r="AA50" s="399" t="str">
        <f>③職員名簿【中間実績】!BW59</f>
        <v/>
      </c>
      <c r="AB50" s="398" t="str">
        <f>③職員名簿【中間実績】!BG59</f>
        <v/>
      </c>
      <c r="AC50" s="422"/>
      <c r="AD50" s="399" t="str">
        <f>③職員名簿【中間実績】!BX59</f>
        <v/>
      </c>
      <c r="AE50" s="398" t="str">
        <f>③職員名簿【中間実績】!BH59</f>
        <v/>
      </c>
      <c r="AF50" s="422"/>
      <c r="AG50" s="399" t="str">
        <f>③職員名簿【中間実績】!BY59</f>
        <v/>
      </c>
      <c r="AH50" s="398" t="str">
        <f>③職員名簿【中間実績】!BI59</f>
        <v/>
      </c>
      <c r="AI50" s="422"/>
      <c r="AJ50" s="399" t="str">
        <f>③職員名簿【中間実績】!BZ59</f>
        <v/>
      </c>
      <c r="AK50" s="398" t="str">
        <f>③職員名簿【中間実績】!BJ59</f>
        <v/>
      </c>
      <c r="AL50" s="422"/>
    </row>
    <row r="51" spans="1:38" ht="30" customHeight="1">
      <c r="A51">
        <v>47</v>
      </c>
      <c r="B51" s="144" t="str">
        <f>③職員名簿【中間実績】!BN60</f>
        <v/>
      </c>
      <c r="C51" s="397" t="str">
        <f>③職員名簿【中間実績】!BO60</f>
        <v/>
      </c>
      <c r="D51" s="398" t="str">
        <f>③職員名簿【中間実績】!AY60</f>
        <v/>
      </c>
      <c r="E51" s="422"/>
      <c r="F51" s="399" t="str">
        <f>③職員名簿【中間実績】!BP60</f>
        <v/>
      </c>
      <c r="G51" s="398" t="str">
        <f>③職員名簿【中間実績】!AZ60</f>
        <v/>
      </c>
      <c r="H51" s="422"/>
      <c r="I51" s="399" t="str">
        <f>③職員名簿【中間実績】!BQ60</f>
        <v/>
      </c>
      <c r="J51" s="398" t="str">
        <f>③職員名簿【中間実績】!BA60</f>
        <v/>
      </c>
      <c r="K51" s="422"/>
      <c r="L51" s="399" t="str">
        <f>③職員名簿【中間実績】!BR60</f>
        <v/>
      </c>
      <c r="M51" s="398" t="str">
        <f>③職員名簿【中間実績】!BB60</f>
        <v/>
      </c>
      <c r="N51" s="422"/>
      <c r="O51" s="399" t="str">
        <f>③職員名簿【中間実績】!BS60</f>
        <v/>
      </c>
      <c r="P51" s="398" t="str">
        <f>③職員名簿【中間実績】!BC60</f>
        <v/>
      </c>
      <c r="Q51" s="422"/>
      <c r="R51" s="399" t="str">
        <f>③職員名簿【中間実績】!BT60</f>
        <v/>
      </c>
      <c r="S51" s="398" t="str">
        <f>③職員名簿【中間実績】!BD60</f>
        <v/>
      </c>
      <c r="T51" s="422"/>
      <c r="U51" s="399" t="str">
        <f>③職員名簿【中間実績】!BU60</f>
        <v/>
      </c>
      <c r="V51" s="398" t="str">
        <f>③職員名簿【中間実績】!BE60</f>
        <v/>
      </c>
      <c r="W51" s="422"/>
      <c r="X51" s="399" t="str">
        <f>③職員名簿【中間実績】!BV60</f>
        <v/>
      </c>
      <c r="Y51" s="398" t="str">
        <f>③職員名簿【中間実績】!BF60</f>
        <v/>
      </c>
      <c r="Z51" s="422"/>
      <c r="AA51" s="399" t="str">
        <f>③職員名簿【中間実績】!BW60</f>
        <v/>
      </c>
      <c r="AB51" s="398" t="str">
        <f>③職員名簿【中間実績】!BG60</f>
        <v/>
      </c>
      <c r="AC51" s="422"/>
      <c r="AD51" s="399" t="str">
        <f>③職員名簿【中間実績】!BX60</f>
        <v/>
      </c>
      <c r="AE51" s="398" t="str">
        <f>③職員名簿【中間実績】!BH60</f>
        <v/>
      </c>
      <c r="AF51" s="422"/>
      <c r="AG51" s="399" t="str">
        <f>③職員名簿【中間実績】!BY60</f>
        <v/>
      </c>
      <c r="AH51" s="398" t="str">
        <f>③職員名簿【中間実績】!BI60</f>
        <v/>
      </c>
      <c r="AI51" s="422"/>
      <c r="AJ51" s="399" t="str">
        <f>③職員名簿【中間実績】!BZ60</f>
        <v/>
      </c>
      <c r="AK51" s="398" t="str">
        <f>③職員名簿【中間実績】!BJ60</f>
        <v/>
      </c>
      <c r="AL51" s="422"/>
    </row>
    <row r="52" spans="1:38" ht="30" customHeight="1">
      <c r="A52">
        <v>48</v>
      </c>
      <c r="B52" s="144" t="str">
        <f>③職員名簿【中間実績】!BN61</f>
        <v/>
      </c>
      <c r="C52" s="397" t="str">
        <f>③職員名簿【中間実績】!BO61</f>
        <v/>
      </c>
      <c r="D52" s="398" t="str">
        <f>③職員名簿【中間実績】!AY61</f>
        <v/>
      </c>
      <c r="E52" s="422"/>
      <c r="F52" s="399" t="str">
        <f>③職員名簿【中間実績】!BP61</f>
        <v/>
      </c>
      <c r="G52" s="398" t="str">
        <f>③職員名簿【中間実績】!AZ61</f>
        <v/>
      </c>
      <c r="H52" s="422"/>
      <c r="I52" s="399" t="str">
        <f>③職員名簿【中間実績】!BQ61</f>
        <v/>
      </c>
      <c r="J52" s="398" t="str">
        <f>③職員名簿【中間実績】!BA61</f>
        <v/>
      </c>
      <c r="K52" s="422"/>
      <c r="L52" s="399" t="str">
        <f>③職員名簿【中間実績】!BR61</f>
        <v/>
      </c>
      <c r="M52" s="398" t="str">
        <f>③職員名簿【中間実績】!BB61</f>
        <v/>
      </c>
      <c r="N52" s="422"/>
      <c r="O52" s="399" t="str">
        <f>③職員名簿【中間実績】!BS61</f>
        <v/>
      </c>
      <c r="P52" s="398" t="str">
        <f>③職員名簿【中間実績】!BC61</f>
        <v/>
      </c>
      <c r="Q52" s="422"/>
      <c r="R52" s="399" t="str">
        <f>③職員名簿【中間実績】!BT61</f>
        <v/>
      </c>
      <c r="S52" s="398" t="str">
        <f>③職員名簿【中間実績】!BD61</f>
        <v/>
      </c>
      <c r="T52" s="422"/>
      <c r="U52" s="399" t="str">
        <f>③職員名簿【中間実績】!BU61</f>
        <v/>
      </c>
      <c r="V52" s="398" t="str">
        <f>③職員名簿【中間実績】!BE61</f>
        <v/>
      </c>
      <c r="W52" s="422"/>
      <c r="X52" s="399" t="str">
        <f>③職員名簿【中間実績】!BV61</f>
        <v/>
      </c>
      <c r="Y52" s="398" t="str">
        <f>③職員名簿【中間実績】!BF61</f>
        <v/>
      </c>
      <c r="Z52" s="422"/>
      <c r="AA52" s="399" t="str">
        <f>③職員名簿【中間実績】!BW61</f>
        <v/>
      </c>
      <c r="AB52" s="398" t="str">
        <f>③職員名簿【中間実績】!BG61</f>
        <v/>
      </c>
      <c r="AC52" s="422"/>
      <c r="AD52" s="399" t="str">
        <f>③職員名簿【中間実績】!BX61</f>
        <v/>
      </c>
      <c r="AE52" s="398" t="str">
        <f>③職員名簿【中間実績】!BH61</f>
        <v/>
      </c>
      <c r="AF52" s="422"/>
      <c r="AG52" s="399" t="str">
        <f>③職員名簿【中間実績】!BY61</f>
        <v/>
      </c>
      <c r="AH52" s="398" t="str">
        <f>③職員名簿【中間実績】!BI61</f>
        <v/>
      </c>
      <c r="AI52" s="422"/>
      <c r="AJ52" s="399" t="str">
        <f>③職員名簿【中間実績】!BZ61</f>
        <v/>
      </c>
      <c r="AK52" s="398" t="str">
        <f>③職員名簿【中間実績】!BJ61</f>
        <v/>
      </c>
      <c r="AL52" s="422"/>
    </row>
    <row r="53" spans="1:38" ht="30" customHeight="1">
      <c r="A53">
        <v>49</v>
      </c>
      <c r="B53" s="144" t="str">
        <f>③職員名簿【中間実績】!BN62</f>
        <v/>
      </c>
      <c r="C53" s="397" t="str">
        <f>③職員名簿【中間実績】!BO62</f>
        <v/>
      </c>
      <c r="D53" s="398" t="str">
        <f>③職員名簿【中間実績】!AY62</f>
        <v/>
      </c>
      <c r="E53" s="422"/>
      <c r="F53" s="399" t="str">
        <f>③職員名簿【中間実績】!BP62</f>
        <v/>
      </c>
      <c r="G53" s="398" t="str">
        <f>③職員名簿【中間実績】!AZ62</f>
        <v/>
      </c>
      <c r="H53" s="422"/>
      <c r="I53" s="399" t="str">
        <f>③職員名簿【中間実績】!BQ62</f>
        <v/>
      </c>
      <c r="J53" s="398" t="str">
        <f>③職員名簿【中間実績】!BA62</f>
        <v/>
      </c>
      <c r="K53" s="422"/>
      <c r="L53" s="399" t="str">
        <f>③職員名簿【中間実績】!BR62</f>
        <v/>
      </c>
      <c r="M53" s="398" t="str">
        <f>③職員名簿【中間実績】!BB62</f>
        <v/>
      </c>
      <c r="N53" s="422"/>
      <c r="O53" s="399" t="str">
        <f>③職員名簿【中間実績】!BS62</f>
        <v/>
      </c>
      <c r="P53" s="398" t="str">
        <f>③職員名簿【中間実績】!BC62</f>
        <v/>
      </c>
      <c r="Q53" s="422"/>
      <c r="R53" s="399" t="str">
        <f>③職員名簿【中間実績】!BT62</f>
        <v/>
      </c>
      <c r="S53" s="398" t="str">
        <f>③職員名簿【中間実績】!BD62</f>
        <v/>
      </c>
      <c r="T53" s="422"/>
      <c r="U53" s="399" t="str">
        <f>③職員名簿【中間実績】!BU62</f>
        <v/>
      </c>
      <c r="V53" s="398" t="str">
        <f>③職員名簿【中間実績】!BE62</f>
        <v/>
      </c>
      <c r="W53" s="422"/>
      <c r="X53" s="399" t="str">
        <f>③職員名簿【中間実績】!BV62</f>
        <v/>
      </c>
      <c r="Y53" s="398" t="str">
        <f>③職員名簿【中間実績】!BF62</f>
        <v/>
      </c>
      <c r="Z53" s="422"/>
      <c r="AA53" s="399" t="str">
        <f>③職員名簿【中間実績】!BW62</f>
        <v/>
      </c>
      <c r="AB53" s="398" t="str">
        <f>③職員名簿【中間実績】!BG62</f>
        <v/>
      </c>
      <c r="AC53" s="422"/>
      <c r="AD53" s="399" t="str">
        <f>③職員名簿【中間実績】!BX62</f>
        <v/>
      </c>
      <c r="AE53" s="398" t="str">
        <f>③職員名簿【中間実績】!BH62</f>
        <v/>
      </c>
      <c r="AF53" s="422"/>
      <c r="AG53" s="399" t="str">
        <f>③職員名簿【中間実績】!BY62</f>
        <v/>
      </c>
      <c r="AH53" s="398" t="str">
        <f>③職員名簿【中間実績】!BI62</f>
        <v/>
      </c>
      <c r="AI53" s="422"/>
      <c r="AJ53" s="399" t="str">
        <f>③職員名簿【中間実績】!BZ62</f>
        <v/>
      </c>
      <c r="AK53" s="398" t="str">
        <f>③職員名簿【中間実績】!BJ62</f>
        <v/>
      </c>
      <c r="AL53" s="422"/>
    </row>
    <row r="54" spans="1:38" ht="30" customHeight="1">
      <c r="A54">
        <v>50</v>
      </c>
      <c r="B54" s="144" t="str">
        <f>③職員名簿【中間実績】!BN63</f>
        <v/>
      </c>
      <c r="C54" s="397" t="str">
        <f>③職員名簿【中間実績】!BO63</f>
        <v/>
      </c>
      <c r="D54" s="398" t="str">
        <f>③職員名簿【中間実績】!AY63</f>
        <v/>
      </c>
      <c r="E54" s="422"/>
      <c r="F54" s="399" t="str">
        <f>③職員名簿【中間実績】!BP63</f>
        <v/>
      </c>
      <c r="G54" s="398" t="str">
        <f>③職員名簿【中間実績】!AZ63</f>
        <v/>
      </c>
      <c r="H54" s="422"/>
      <c r="I54" s="399" t="str">
        <f>③職員名簿【中間実績】!BQ63</f>
        <v/>
      </c>
      <c r="J54" s="398" t="str">
        <f>③職員名簿【中間実績】!BA63</f>
        <v/>
      </c>
      <c r="K54" s="422"/>
      <c r="L54" s="399" t="str">
        <f>③職員名簿【中間実績】!BR63</f>
        <v/>
      </c>
      <c r="M54" s="398" t="str">
        <f>③職員名簿【中間実績】!BB63</f>
        <v/>
      </c>
      <c r="N54" s="422"/>
      <c r="O54" s="399" t="str">
        <f>③職員名簿【中間実績】!BS63</f>
        <v/>
      </c>
      <c r="P54" s="398" t="str">
        <f>③職員名簿【中間実績】!BC63</f>
        <v/>
      </c>
      <c r="Q54" s="422"/>
      <c r="R54" s="399" t="str">
        <f>③職員名簿【中間実績】!BT63</f>
        <v/>
      </c>
      <c r="S54" s="398" t="str">
        <f>③職員名簿【中間実績】!BD63</f>
        <v/>
      </c>
      <c r="T54" s="422"/>
      <c r="U54" s="399" t="str">
        <f>③職員名簿【中間実績】!BU63</f>
        <v/>
      </c>
      <c r="V54" s="398" t="str">
        <f>③職員名簿【中間実績】!BE63</f>
        <v/>
      </c>
      <c r="W54" s="422"/>
      <c r="X54" s="399" t="str">
        <f>③職員名簿【中間実績】!BV63</f>
        <v/>
      </c>
      <c r="Y54" s="398" t="str">
        <f>③職員名簿【中間実績】!BF63</f>
        <v/>
      </c>
      <c r="Z54" s="422"/>
      <c r="AA54" s="399" t="str">
        <f>③職員名簿【中間実績】!BW63</f>
        <v/>
      </c>
      <c r="AB54" s="398" t="str">
        <f>③職員名簿【中間実績】!BG63</f>
        <v/>
      </c>
      <c r="AC54" s="422"/>
      <c r="AD54" s="399" t="str">
        <f>③職員名簿【中間実績】!BX63</f>
        <v/>
      </c>
      <c r="AE54" s="398" t="str">
        <f>③職員名簿【中間実績】!BH63</f>
        <v/>
      </c>
      <c r="AF54" s="422"/>
      <c r="AG54" s="399" t="str">
        <f>③職員名簿【中間実績】!BY63</f>
        <v/>
      </c>
      <c r="AH54" s="398" t="str">
        <f>③職員名簿【中間実績】!BI63</f>
        <v/>
      </c>
      <c r="AI54" s="422"/>
      <c r="AJ54" s="399" t="str">
        <f>③職員名簿【中間実績】!BZ63</f>
        <v/>
      </c>
      <c r="AK54" s="398" t="str">
        <f>③職員名簿【中間実績】!BJ63</f>
        <v/>
      </c>
      <c r="AL54" s="422"/>
    </row>
    <row r="55" spans="1:38" ht="30" customHeight="1">
      <c r="A55">
        <v>51</v>
      </c>
      <c r="B55" s="144" t="str">
        <f>③職員名簿【中間実績】!BN64</f>
        <v/>
      </c>
      <c r="C55" s="397" t="str">
        <f>③職員名簿【中間実績】!BO64</f>
        <v/>
      </c>
      <c r="D55" s="398" t="str">
        <f>③職員名簿【中間実績】!AY64</f>
        <v/>
      </c>
      <c r="E55" s="422"/>
      <c r="F55" s="399" t="str">
        <f>③職員名簿【中間実績】!BP64</f>
        <v/>
      </c>
      <c r="G55" s="398" t="str">
        <f>③職員名簿【中間実績】!AZ64</f>
        <v/>
      </c>
      <c r="H55" s="422"/>
      <c r="I55" s="399" t="str">
        <f>③職員名簿【中間実績】!BQ64</f>
        <v/>
      </c>
      <c r="J55" s="398" t="str">
        <f>③職員名簿【中間実績】!BA64</f>
        <v/>
      </c>
      <c r="K55" s="422"/>
      <c r="L55" s="399" t="str">
        <f>③職員名簿【中間実績】!BR64</f>
        <v/>
      </c>
      <c r="M55" s="398" t="str">
        <f>③職員名簿【中間実績】!BB64</f>
        <v/>
      </c>
      <c r="N55" s="422"/>
      <c r="O55" s="399" t="str">
        <f>③職員名簿【中間実績】!BS64</f>
        <v/>
      </c>
      <c r="P55" s="398" t="str">
        <f>③職員名簿【中間実績】!BC64</f>
        <v/>
      </c>
      <c r="Q55" s="422"/>
      <c r="R55" s="399" t="str">
        <f>③職員名簿【中間実績】!BT64</f>
        <v/>
      </c>
      <c r="S55" s="398" t="str">
        <f>③職員名簿【中間実績】!BD64</f>
        <v/>
      </c>
      <c r="T55" s="422"/>
      <c r="U55" s="399" t="str">
        <f>③職員名簿【中間実績】!BU64</f>
        <v/>
      </c>
      <c r="V55" s="398" t="str">
        <f>③職員名簿【中間実績】!BE64</f>
        <v/>
      </c>
      <c r="W55" s="422"/>
      <c r="X55" s="399" t="str">
        <f>③職員名簿【中間実績】!BV64</f>
        <v/>
      </c>
      <c r="Y55" s="398" t="str">
        <f>③職員名簿【中間実績】!BF64</f>
        <v/>
      </c>
      <c r="Z55" s="422"/>
      <c r="AA55" s="399" t="str">
        <f>③職員名簿【中間実績】!BW64</f>
        <v/>
      </c>
      <c r="AB55" s="398" t="str">
        <f>③職員名簿【中間実績】!BG64</f>
        <v/>
      </c>
      <c r="AC55" s="422"/>
      <c r="AD55" s="399" t="str">
        <f>③職員名簿【中間実績】!BX64</f>
        <v/>
      </c>
      <c r="AE55" s="398" t="str">
        <f>③職員名簿【中間実績】!BH64</f>
        <v/>
      </c>
      <c r="AF55" s="422"/>
      <c r="AG55" s="399" t="str">
        <f>③職員名簿【中間実績】!BY64</f>
        <v/>
      </c>
      <c r="AH55" s="398" t="str">
        <f>③職員名簿【中間実績】!BI64</f>
        <v/>
      </c>
      <c r="AI55" s="422"/>
      <c r="AJ55" s="399" t="str">
        <f>③職員名簿【中間実績】!BZ64</f>
        <v/>
      </c>
      <c r="AK55" s="398" t="str">
        <f>③職員名簿【中間実績】!BJ64</f>
        <v/>
      </c>
      <c r="AL55" s="422"/>
    </row>
    <row r="56" spans="1:38" ht="30" customHeight="1">
      <c r="A56">
        <v>52</v>
      </c>
      <c r="B56" s="144" t="str">
        <f>③職員名簿【中間実績】!BN65</f>
        <v/>
      </c>
      <c r="C56" s="397" t="str">
        <f>③職員名簿【中間実績】!BO65</f>
        <v/>
      </c>
      <c r="D56" s="398" t="str">
        <f>③職員名簿【中間実績】!AY65</f>
        <v/>
      </c>
      <c r="E56" s="422"/>
      <c r="F56" s="399" t="str">
        <f>③職員名簿【中間実績】!BP65</f>
        <v/>
      </c>
      <c r="G56" s="398" t="str">
        <f>③職員名簿【中間実績】!AZ65</f>
        <v/>
      </c>
      <c r="H56" s="422"/>
      <c r="I56" s="399" t="str">
        <f>③職員名簿【中間実績】!BQ65</f>
        <v/>
      </c>
      <c r="J56" s="398" t="str">
        <f>③職員名簿【中間実績】!BA65</f>
        <v/>
      </c>
      <c r="K56" s="422"/>
      <c r="L56" s="399" t="str">
        <f>③職員名簿【中間実績】!BR65</f>
        <v/>
      </c>
      <c r="M56" s="398" t="str">
        <f>③職員名簿【中間実績】!BB65</f>
        <v/>
      </c>
      <c r="N56" s="422"/>
      <c r="O56" s="399" t="str">
        <f>③職員名簿【中間実績】!BS65</f>
        <v/>
      </c>
      <c r="P56" s="398" t="str">
        <f>③職員名簿【中間実績】!BC65</f>
        <v/>
      </c>
      <c r="Q56" s="422"/>
      <c r="R56" s="399" t="str">
        <f>③職員名簿【中間実績】!BT65</f>
        <v/>
      </c>
      <c r="S56" s="398" t="str">
        <f>③職員名簿【中間実績】!BD65</f>
        <v/>
      </c>
      <c r="T56" s="422"/>
      <c r="U56" s="399" t="str">
        <f>③職員名簿【中間実績】!BU65</f>
        <v/>
      </c>
      <c r="V56" s="398" t="str">
        <f>③職員名簿【中間実績】!BE65</f>
        <v/>
      </c>
      <c r="W56" s="422"/>
      <c r="X56" s="399" t="str">
        <f>③職員名簿【中間実績】!BV65</f>
        <v/>
      </c>
      <c r="Y56" s="398" t="str">
        <f>③職員名簿【中間実績】!BF65</f>
        <v/>
      </c>
      <c r="Z56" s="422"/>
      <c r="AA56" s="399" t="str">
        <f>③職員名簿【中間実績】!BW65</f>
        <v/>
      </c>
      <c r="AB56" s="398" t="str">
        <f>③職員名簿【中間実績】!BG65</f>
        <v/>
      </c>
      <c r="AC56" s="422"/>
      <c r="AD56" s="399" t="str">
        <f>③職員名簿【中間実績】!BX65</f>
        <v/>
      </c>
      <c r="AE56" s="398" t="str">
        <f>③職員名簿【中間実績】!BH65</f>
        <v/>
      </c>
      <c r="AF56" s="422"/>
      <c r="AG56" s="399" t="str">
        <f>③職員名簿【中間実績】!BY65</f>
        <v/>
      </c>
      <c r="AH56" s="398" t="str">
        <f>③職員名簿【中間実績】!BI65</f>
        <v/>
      </c>
      <c r="AI56" s="422"/>
      <c r="AJ56" s="399" t="str">
        <f>③職員名簿【中間実績】!BZ65</f>
        <v/>
      </c>
      <c r="AK56" s="398" t="str">
        <f>③職員名簿【中間実績】!BJ65</f>
        <v/>
      </c>
      <c r="AL56" s="422"/>
    </row>
    <row r="57" spans="1:38" ht="30" customHeight="1">
      <c r="A57">
        <v>53</v>
      </c>
      <c r="B57" s="144" t="str">
        <f>③職員名簿【中間実績】!BN66</f>
        <v/>
      </c>
      <c r="C57" s="397" t="str">
        <f>③職員名簿【中間実績】!BO66</f>
        <v/>
      </c>
      <c r="D57" s="398" t="str">
        <f>③職員名簿【中間実績】!AY66</f>
        <v/>
      </c>
      <c r="E57" s="422"/>
      <c r="F57" s="399" t="str">
        <f>③職員名簿【中間実績】!BP66</f>
        <v/>
      </c>
      <c r="G57" s="398" t="str">
        <f>③職員名簿【中間実績】!AZ66</f>
        <v/>
      </c>
      <c r="H57" s="422"/>
      <c r="I57" s="399" t="str">
        <f>③職員名簿【中間実績】!BQ66</f>
        <v/>
      </c>
      <c r="J57" s="398" t="str">
        <f>③職員名簿【中間実績】!BA66</f>
        <v/>
      </c>
      <c r="K57" s="422"/>
      <c r="L57" s="399" t="str">
        <f>③職員名簿【中間実績】!BR66</f>
        <v/>
      </c>
      <c r="M57" s="398" t="str">
        <f>③職員名簿【中間実績】!BB66</f>
        <v/>
      </c>
      <c r="N57" s="422"/>
      <c r="O57" s="399" t="str">
        <f>③職員名簿【中間実績】!BS66</f>
        <v/>
      </c>
      <c r="P57" s="398" t="str">
        <f>③職員名簿【中間実績】!BC66</f>
        <v/>
      </c>
      <c r="Q57" s="422"/>
      <c r="R57" s="399" t="str">
        <f>③職員名簿【中間実績】!BT66</f>
        <v/>
      </c>
      <c r="S57" s="398" t="str">
        <f>③職員名簿【中間実績】!BD66</f>
        <v/>
      </c>
      <c r="T57" s="422"/>
      <c r="U57" s="399" t="str">
        <f>③職員名簿【中間実績】!BU66</f>
        <v/>
      </c>
      <c r="V57" s="398" t="str">
        <f>③職員名簿【中間実績】!BE66</f>
        <v/>
      </c>
      <c r="W57" s="422"/>
      <c r="X57" s="399" t="str">
        <f>③職員名簿【中間実績】!BV66</f>
        <v/>
      </c>
      <c r="Y57" s="398" t="str">
        <f>③職員名簿【中間実績】!BF66</f>
        <v/>
      </c>
      <c r="Z57" s="422"/>
      <c r="AA57" s="399" t="str">
        <f>③職員名簿【中間実績】!BW66</f>
        <v/>
      </c>
      <c r="AB57" s="398" t="str">
        <f>③職員名簿【中間実績】!BG66</f>
        <v/>
      </c>
      <c r="AC57" s="422"/>
      <c r="AD57" s="399" t="str">
        <f>③職員名簿【中間実績】!BX66</f>
        <v/>
      </c>
      <c r="AE57" s="398" t="str">
        <f>③職員名簿【中間実績】!BH66</f>
        <v/>
      </c>
      <c r="AF57" s="422"/>
      <c r="AG57" s="399" t="str">
        <f>③職員名簿【中間実績】!BY66</f>
        <v/>
      </c>
      <c r="AH57" s="398" t="str">
        <f>③職員名簿【中間実績】!BI66</f>
        <v/>
      </c>
      <c r="AI57" s="422"/>
      <c r="AJ57" s="399" t="str">
        <f>③職員名簿【中間実績】!BZ66</f>
        <v/>
      </c>
      <c r="AK57" s="398" t="str">
        <f>③職員名簿【中間実績】!BJ66</f>
        <v/>
      </c>
      <c r="AL57" s="422"/>
    </row>
    <row r="58" spans="1:38" ht="30" customHeight="1">
      <c r="A58">
        <v>54</v>
      </c>
      <c r="B58" s="144" t="str">
        <f>③職員名簿【中間実績】!BN67</f>
        <v/>
      </c>
      <c r="C58" s="397" t="str">
        <f>③職員名簿【中間実績】!BO67</f>
        <v/>
      </c>
      <c r="D58" s="398" t="str">
        <f>③職員名簿【中間実績】!AY67</f>
        <v/>
      </c>
      <c r="E58" s="422"/>
      <c r="F58" s="399" t="str">
        <f>③職員名簿【中間実績】!BP67</f>
        <v/>
      </c>
      <c r="G58" s="398" t="str">
        <f>③職員名簿【中間実績】!AZ67</f>
        <v/>
      </c>
      <c r="H58" s="422"/>
      <c r="I58" s="399" t="str">
        <f>③職員名簿【中間実績】!BQ67</f>
        <v/>
      </c>
      <c r="J58" s="398" t="str">
        <f>③職員名簿【中間実績】!BA67</f>
        <v/>
      </c>
      <c r="K58" s="422"/>
      <c r="L58" s="399" t="str">
        <f>③職員名簿【中間実績】!BR67</f>
        <v/>
      </c>
      <c r="M58" s="398" t="str">
        <f>③職員名簿【中間実績】!BB67</f>
        <v/>
      </c>
      <c r="N58" s="422"/>
      <c r="O58" s="399" t="str">
        <f>③職員名簿【中間実績】!BS67</f>
        <v/>
      </c>
      <c r="P58" s="398" t="str">
        <f>③職員名簿【中間実績】!BC67</f>
        <v/>
      </c>
      <c r="Q58" s="422"/>
      <c r="R58" s="399" t="str">
        <f>③職員名簿【中間実績】!BT67</f>
        <v/>
      </c>
      <c r="S58" s="398" t="str">
        <f>③職員名簿【中間実績】!BD67</f>
        <v/>
      </c>
      <c r="T58" s="422"/>
      <c r="U58" s="399" t="str">
        <f>③職員名簿【中間実績】!BU67</f>
        <v/>
      </c>
      <c r="V58" s="398" t="str">
        <f>③職員名簿【中間実績】!BE67</f>
        <v/>
      </c>
      <c r="W58" s="422"/>
      <c r="X58" s="399" t="str">
        <f>③職員名簿【中間実績】!BV67</f>
        <v/>
      </c>
      <c r="Y58" s="398" t="str">
        <f>③職員名簿【中間実績】!BF67</f>
        <v/>
      </c>
      <c r="Z58" s="422"/>
      <c r="AA58" s="399" t="str">
        <f>③職員名簿【中間実績】!BW67</f>
        <v/>
      </c>
      <c r="AB58" s="398" t="str">
        <f>③職員名簿【中間実績】!BG67</f>
        <v/>
      </c>
      <c r="AC58" s="422"/>
      <c r="AD58" s="399" t="str">
        <f>③職員名簿【中間実績】!BX67</f>
        <v/>
      </c>
      <c r="AE58" s="398" t="str">
        <f>③職員名簿【中間実績】!BH67</f>
        <v/>
      </c>
      <c r="AF58" s="422"/>
      <c r="AG58" s="399" t="str">
        <f>③職員名簿【中間実績】!BY67</f>
        <v/>
      </c>
      <c r="AH58" s="398" t="str">
        <f>③職員名簿【中間実績】!BI67</f>
        <v/>
      </c>
      <c r="AI58" s="422"/>
      <c r="AJ58" s="399" t="str">
        <f>③職員名簿【中間実績】!BZ67</f>
        <v/>
      </c>
      <c r="AK58" s="398" t="str">
        <f>③職員名簿【中間実績】!BJ67</f>
        <v/>
      </c>
      <c r="AL58" s="422"/>
    </row>
    <row r="59" spans="1:38" ht="30" customHeight="1">
      <c r="A59">
        <v>55</v>
      </c>
      <c r="B59" s="144" t="str">
        <f>③職員名簿【中間実績】!BN68</f>
        <v/>
      </c>
      <c r="C59" s="397" t="str">
        <f>③職員名簿【中間実績】!BO68</f>
        <v/>
      </c>
      <c r="D59" s="398" t="str">
        <f>③職員名簿【中間実績】!AY68</f>
        <v/>
      </c>
      <c r="E59" s="422"/>
      <c r="F59" s="399" t="str">
        <f>③職員名簿【中間実績】!BP68</f>
        <v/>
      </c>
      <c r="G59" s="398" t="str">
        <f>③職員名簿【中間実績】!AZ68</f>
        <v/>
      </c>
      <c r="H59" s="422"/>
      <c r="I59" s="399" t="str">
        <f>③職員名簿【中間実績】!BQ68</f>
        <v/>
      </c>
      <c r="J59" s="398" t="str">
        <f>③職員名簿【中間実績】!BA68</f>
        <v/>
      </c>
      <c r="K59" s="422"/>
      <c r="L59" s="399" t="str">
        <f>③職員名簿【中間実績】!BR68</f>
        <v/>
      </c>
      <c r="M59" s="398" t="str">
        <f>③職員名簿【中間実績】!BB68</f>
        <v/>
      </c>
      <c r="N59" s="422"/>
      <c r="O59" s="399" t="str">
        <f>③職員名簿【中間実績】!BS68</f>
        <v/>
      </c>
      <c r="P59" s="398" t="str">
        <f>③職員名簿【中間実績】!BC68</f>
        <v/>
      </c>
      <c r="Q59" s="422"/>
      <c r="R59" s="399" t="str">
        <f>③職員名簿【中間実績】!BT68</f>
        <v/>
      </c>
      <c r="S59" s="398" t="str">
        <f>③職員名簿【中間実績】!BD68</f>
        <v/>
      </c>
      <c r="T59" s="422"/>
      <c r="U59" s="399" t="str">
        <f>③職員名簿【中間実績】!BU68</f>
        <v/>
      </c>
      <c r="V59" s="398" t="str">
        <f>③職員名簿【中間実績】!BE68</f>
        <v/>
      </c>
      <c r="W59" s="422"/>
      <c r="X59" s="399" t="str">
        <f>③職員名簿【中間実績】!BV68</f>
        <v/>
      </c>
      <c r="Y59" s="398" t="str">
        <f>③職員名簿【中間実績】!BF68</f>
        <v/>
      </c>
      <c r="Z59" s="422"/>
      <c r="AA59" s="399" t="str">
        <f>③職員名簿【中間実績】!BW68</f>
        <v/>
      </c>
      <c r="AB59" s="398" t="str">
        <f>③職員名簿【中間実績】!BG68</f>
        <v/>
      </c>
      <c r="AC59" s="422"/>
      <c r="AD59" s="399" t="str">
        <f>③職員名簿【中間実績】!BX68</f>
        <v/>
      </c>
      <c r="AE59" s="398" t="str">
        <f>③職員名簿【中間実績】!BH68</f>
        <v/>
      </c>
      <c r="AF59" s="422"/>
      <c r="AG59" s="399" t="str">
        <f>③職員名簿【中間実績】!BY68</f>
        <v/>
      </c>
      <c r="AH59" s="398" t="str">
        <f>③職員名簿【中間実績】!BI68</f>
        <v/>
      </c>
      <c r="AI59" s="422"/>
      <c r="AJ59" s="399" t="str">
        <f>③職員名簿【中間実績】!BZ68</f>
        <v/>
      </c>
      <c r="AK59" s="398" t="str">
        <f>③職員名簿【中間実績】!BJ68</f>
        <v/>
      </c>
      <c r="AL59" s="422"/>
    </row>
    <row r="60" spans="1:38" ht="30" customHeight="1">
      <c r="A60">
        <v>56</v>
      </c>
      <c r="B60" s="144" t="str">
        <f>③職員名簿【中間実績】!BN69</f>
        <v/>
      </c>
      <c r="C60" s="397" t="str">
        <f>③職員名簿【中間実績】!BO69</f>
        <v/>
      </c>
      <c r="D60" s="398" t="str">
        <f>③職員名簿【中間実績】!AY69</f>
        <v/>
      </c>
      <c r="E60" s="422"/>
      <c r="F60" s="399" t="str">
        <f>③職員名簿【中間実績】!BP69</f>
        <v/>
      </c>
      <c r="G60" s="398" t="str">
        <f>③職員名簿【中間実績】!AZ69</f>
        <v/>
      </c>
      <c r="H60" s="422"/>
      <c r="I60" s="399" t="str">
        <f>③職員名簿【中間実績】!BQ69</f>
        <v/>
      </c>
      <c r="J60" s="398" t="str">
        <f>③職員名簿【中間実績】!BA69</f>
        <v/>
      </c>
      <c r="K60" s="422"/>
      <c r="L60" s="399" t="str">
        <f>③職員名簿【中間実績】!BR69</f>
        <v/>
      </c>
      <c r="M60" s="398" t="str">
        <f>③職員名簿【中間実績】!BB69</f>
        <v/>
      </c>
      <c r="N60" s="422"/>
      <c r="O60" s="399" t="str">
        <f>③職員名簿【中間実績】!BS69</f>
        <v/>
      </c>
      <c r="P60" s="398" t="str">
        <f>③職員名簿【中間実績】!BC69</f>
        <v/>
      </c>
      <c r="Q60" s="422"/>
      <c r="R60" s="399" t="str">
        <f>③職員名簿【中間実績】!BT69</f>
        <v/>
      </c>
      <c r="S60" s="398" t="str">
        <f>③職員名簿【中間実績】!BD69</f>
        <v/>
      </c>
      <c r="T60" s="422"/>
      <c r="U60" s="399" t="str">
        <f>③職員名簿【中間実績】!BU69</f>
        <v/>
      </c>
      <c r="V60" s="398" t="str">
        <f>③職員名簿【中間実績】!BE69</f>
        <v/>
      </c>
      <c r="W60" s="422"/>
      <c r="X60" s="399" t="str">
        <f>③職員名簿【中間実績】!BV69</f>
        <v/>
      </c>
      <c r="Y60" s="398" t="str">
        <f>③職員名簿【中間実績】!BF69</f>
        <v/>
      </c>
      <c r="Z60" s="422"/>
      <c r="AA60" s="399" t="str">
        <f>③職員名簿【中間実績】!BW69</f>
        <v/>
      </c>
      <c r="AB60" s="398" t="str">
        <f>③職員名簿【中間実績】!BG69</f>
        <v/>
      </c>
      <c r="AC60" s="422"/>
      <c r="AD60" s="399" t="str">
        <f>③職員名簿【中間実績】!BX69</f>
        <v/>
      </c>
      <c r="AE60" s="398" t="str">
        <f>③職員名簿【中間実績】!BH69</f>
        <v/>
      </c>
      <c r="AF60" s="422"/>
      <c r="AG60" s="399" t="str">
        <f>③職員名簿【中間実績】!BY69</f>
        <v/>
      </c>
      <c r="AH60" s="398" t="str">
        <f>③職員名簿【中間実績】!BI69</f>
        <v/>
      </c>
      <c r="AI60" s="422"/>
      <c r="AJ60" s="399" t="str">
        <f>③職員名簿【中間実績】!BZ69</f>
        <v/>
      </c>
      <c r="AK60" s="398" t="str">
        <f>③職員名簿【中間実績】!BJ69</f>
        <v/>
      </c>
      <c r="AL60" s="422"/>
    </row>
    <row r="61" spans="1:38" ht="30" customHeight="1">
      <c r="A61">
        <v>57</v>
      </c>
      <c r="B61" s="144" t="str">
        <f>③職員名簿【中間実績】!BN70</f>
        <v/>
      </c>
      <c r="C61" s="397" t="str">
        <f>③職員名簿【中間実績】!BO70</f>
        <v/>
      </c>
      <c r="D61" s="398" t="str">
        <f>③職員名簿【中間実績】!AY70</f>
        <v/>
      </c>
      <c r="E61" s="422"/>
      <c r="F61" s="399" t="str">
        <f>③職員名簿【中間実績】!BP70</f>
        <v/>
      </c>
      <c r="G61" s="398" t="str">
        <f>③職員名簿【中間実績】!AZ70</f>
        <v/>
      </c>
      <c r="H61" s="422"/>
      <c r="I61" s="399" t="str">
        <f>③職員名簿【中間実績】!BQ70</f>
        <v/>
      </c>
      <c r="J61" s="398" t="str">
        <f>③職員名簿【中間実績】!BA70</f>
        <v/>
      </c>
      <c r="K61" s="422"/>
      <c r="L61" s="399" t="str">
        <f>③職員名簿【中間実績】!BR70</f>
        <v/>
      </c>
      <c r="M61" s="398" t="str">
        <f>③職員名簿【中間実績】!BB70</f>
        <v/>
      </c>
      <c r="N61" s="422"/>
      <c r="O61" s="399" t="str">
        <f>③職員名簿【中間実績】!BS70</f>
        <v/>
      </c>
      <c r="P61" s="398" t="str">
        <f>③職員名簿【中間実績】!BC70</f>
        <v/>
      </c>
      <c r="Q61" s="422"/>
      <c r="R61" s="399" t="str">
        <f>③職員名簿【中間実績】!BT70</f>
        <v/>
      </c>
      <c r="S61" s="398" t="str">
        <f>③職員名簿【中間実績】!BD70</f>
        <v/>
      </c>
      <c r="T61" s="422"/>
      <c r="U61" s="399" t="str">
        <f>③職員名簿【中間実績】!BU70</f>
        <v/>
      </c>
      <c r="V61" s="398" t="str">
        <f>③職員名簿【中間実績】!BE70</f>
        <v/>
      </c>
      <c r="W61" s="422"/>
      <c r="X61" s="399" t="str">
        <f>③職員名簿【中間実績】!BV70</f>
        <v/>
      </c>
      <c r="Y61" s="398" t="str">
        <f>③職員名簿【中間実績】!BF70</f>
        <v/>
      </c>
      <c r="Z61" s="422"/>
      <c r="AA61" s="399" t="str">
        <f>③職員名簿【中間実績】!BW70</f>
        <v/>
      </c>
      <c r="AB61" s="398" t="str">
        <f>③職員名簿【中間実績】!BG70</f>
        <v/>
      </c>
      <c r="AC61" s="422"/>
      <c r="AD61" s="399" t="str">
        <f>③職員名簿【中間実績】!BX70</f>
        <v/>
      </c>
      <c r="AE61" s="398" t="str">
        <f>③職員名簿【中間実績】!BH70</f>
        <v/>
      </c>
      <c r="AF61" s="422"/>
      <c r="AG61" s="399" t="str">
        <f>③職員名簿【中間実績】!BY70</f>
        <v/>
      </c>
      <c r="AH61" s="398" t="str">
        <f>③職員名簿【中間実績】!BI70</f>
        <v/>
      </c>
      <c r="AI61" s="422"/>
      <c r="AJ61" s="399" t="str">
        <f>③職員名簿【中間実績】!BZ70</f>
        <v/>
      </c>
      <c r="AK61" s="398" t="str">
        <f>③職員名簿【中間実績】!BJ70</f>
        <v/>
      </c>
      <c r="AL61" s="422"/>
    </row>
    <row r="62" spans="1:38" ht="30" customHeight="1">
      <c r="A62">
        <v>58</v>
      </c>
      <c r="B62" s="144" t="str">
        <f>③職員名簿【中間実績】!BN71</f>
        <v/>
      </c>
      <c r="C62" s="397" t="str">
        <f>③職員名簿【中間実績】!BO71</f>
        <v/>
      </c>
      <c r="D62" s="398" t="str">
        <f>③職員名簿【中間実績】!AY71</f>
        <v/>
      </c>
      <c r="E62" s="422"/>
      <c r="F62" s="399" t="str">
        <f>③職員名簿【中間実績】!BP71</f>
        <v/>
      </c>
      <c r="G62" s="398" t="str">
        <f>③職員名簿【中間実績】!AZ71</f>
        <v/>
      </c>
      <c r="H62" s="422"/>
      <c r="I62" s="399" t="str">
        <f>③職員名簿【中間実績】!BQ71</f>
        <v/>
      </c>
      <c r="J62" s="398" t="str">
        <f>③職員名簿【中間実績】!BA71</f>
        <v/>
      </c>
      <c r="K62" s="422"/>
      <c r="L62" s="399" t="str">
        <f>③職員名簿【中間実績】!BR71</f>
        <v/>
      </c>
      <c r="M62" s="398" t="str">
        <f>③職員名簿【中間実績】!BB71</f>
        <v/>
      </c>
      <c r="N62" s="422"/>
      <c r="O62" s="399" t="str">
        <f>③職員名簿【中間実績】!BS71</f>
        <v/>
      </c>
      <c r="P62" s="398" t="str">
        <f>③職員名簿【中間実績】!BC71</f>
        <v/>
      </c>
      <c r="Q62" s="422"/>
      <c r="R62" s="399" t="str">
        <f>③職員名簿【中間実績】!BT71</f>
        <v/>
      </c>
      <c r="S62" s="398" t="str">
        <f>③職員名簿【中間実績】!BD71</f>
        <v/>
      </c>
      <c r="T62" s="422"/>
      <c r="U62" s="399" t="str">
        <f>③職員名簿【中間実績】!BU71</f>
        <v/>
      </c>
      <c r="V62" s="398" t="str">
        <f>③職員名簿【中間実績】!BE71</f>
        <v/>
      </c>
      <c r="W62" s="422"/>
      <c r="X62" s="399" t="str">
        <f>③職員名簿【中間実績】!BV71</f>
        <v/>
      </c>
      <c r="Y62" s="398" t="str">
        <f>③職員名簿【中間実績】!BF71</f>
        <v/>
      </c>
      <c r="Z62" s="422"/>
      <c r="AA62" s="399" t="str">
        <f>③職員名簿【中間実績】!BW71</f>
        <v/>
      </c>
      <c r="AB62" s="398" t="str">
        <f>③職員名簿【中間実績】!BG71</f>
        <v/>
      </c>
      <c r="AC62" s="422"/>
      <c r="AD62" s="399" t="str">
        <f>③職員名簿【中間実績】!BX71</f>
        <v/>
      </c>
      <c r="AE62" s="398" t="str">
        <f>③職員名簿【中間実績】!BH71</f>
        <v/>
      </c>
      <c r="AF62" s="422"/>
      <c r="AG62" s="399" t="str">
        <f>③職員名簿【中間実績】!BY71</f>
        <v/>
      </c>
      <c r="AH62" s="398" t="str">
        <f>③職員名簿【中間実績】!BI71</f>
        <v/>
      </c>
      <c r="AI62" s="422"/>
      <c r="AJ62" s="399" t="str">
        <f>③職員名簿【中間実績】!BZ71</f>
        <v/>
      </c>
      <c r="AK62" s="398" t="str">
        <f>③職員名簿【中間実績】!BJ71</f>
        <v/>
      </c>
      <c r="AL62" s="422"/>
    </row>
    <row r="63" spans="1:38" ht="30" customHeight="1">
      <c r="A63">
        <v>59</v>
      </c>
      <c r="B63" s="144" t="str">
        <f>③職員名簿【中間実績】!BN72</f>
        <v/>
      </c>
      <c r="C63" s="397" t="str">
        <f>③職員名簿【中間実績】!BO72</f>
        <v/>
      </c>
      <c r="D63" s="398" t="str">
        <f>③職員名簿【中間実績】!AY72</f>
        <v/>
      </c>
      <c r="E63" s="422"/>
      <c r="F63" s="399" t="str">
        <f>③職員名簿【中間実績】!BP72</f>
        <v/>
      </c>
      <c r="G63" s="398" t="str">
        <f>③職員名簿【中間実績】!AZ72</f>
        <v/>
      </c>
      <c r="H63" s="422"/>
      <c r="I63" s="399" t="str">
        <f>③職員名簿【中間実績】!BQ72</f>
        <v/>
      </c>
      <c r="J63" s="398" t="str">
        <f>③職員名簿【中間実績】!BA72</f>
        <v/>
      </c>
      <c r="K63" s="422"/>
      <c r="L63" s="399" t="str">
        <f>③職員名簿【中間実績】!BR72</f>
        <v/>
      </c>
      <c r="M63" s="398" t="str">
        <f>③職員名簿【中間実績】!BB72</f>
        <v/>
      </c>
      <c r="N63" s="422"/>
      <c r="O63" s="399" t="str">
        <f>③職員名簿【中間実績】!BS72</f>
        <v/>
      </c>
      <c r="P63" s="398" t="str">
        <f>③職員名簿【中間実績】!BC72</f>
        <v/>
      </c>
      <c r="Q63" s="422"/>
      <c r="R63" s="399" t="str">
        <f>③職員名簿【中間実績】!BT72</f>
        <v/>
      </c>
      <c r="S63" s="398" t="str">
        <f>③職員名簿【中間実績】!BD72</f>
        <v/>
      </c>
      <c r="T63" s="422"/>
      <c r="U63" s="399" t="str">
        <f>③職員名簿【中間実績】!BU72</f>
        <v/>
      </c>
      <c r="V63" s="398" t="str">
        <f>③職員名簿【中間実績】!BE72</f>
        <v/>
      </c>
      <c r="W63" s="422"/>
      <c r="X63" s="399" t="str">
        <f>③職員名簿【中間実績】!BV72</f>
        <v/>
      </c>
      <c r="Y63" s="398" t="str">
        <f>③職員名簿【中間実績】!BF72</f>
        <v/>
      </c>
      <c r="Z63" s="422"/>
      <c r="AA63" s="399" t="str">
        <f>③職員名簿【中間実績】!BW72</f>
        <v/>
      </c>
      <c r="AB63" s="398" t="str">
        <f>③職員名簿【中間実績】!BG72</f>
        <v/>
      </c>
      <c r="AC63" s="422"/>
      <c r="AD63" s="399" t="str">
        <f>③職員名簿【中間実績】!BX72</f>
        <v/>
      </c>
      <c r="AE63" s="398" t="str">
        <f>③職員名簿【中間実績】!BH72</f>
        <v/>
      </c>
      <c r="AF63" s="422"/>
      <c r="AG63" s="399" t="str">
        <f>③職員名簿【中間実績】!BY72</f>
        <v/>
      </c>
      <c r="AH63" s="398" t="str">
        <f>③職員名簿【中間実績】!BI72</f>
        <v/>
      </c>
      <c r="AI63" s="422"/>
      <c r="AJ63" s="399" t="str">
        <f>③職員名簿【中間実績】!BZ72</f>
        <v/>
      </c>
      <c r="AK63" s="398" t="str">
        <f>③職員名簿【中間実績】!BJ72</f>
        <v/>
      </c>
      <c r="AL63" s="422"/>
    </row>
    <row r="64" spans="1:38" ht="30" customHeight="1">
      <c r="A64">
        <v>60</v>
      </c>
      <c r="B64" s="144" t="str">
        <f>③職員名簿【中間実績】!BN73</f>
        <v/>
      </c>
      <c r="C64" s="397" t="str">
        <f>③職員名簿【中間実績】!BO73</f>
        <v/>
      </c>
      <c r="D64" s="398" t="str">
        <f>③職員名簿【中間実績】!AY73</f>
        <v/>
      </c>
      <c r="E64" s="422"/>
      <c r="F64" s="399" t="str">
        <f>③職員名簿【中間実績】!BP73</f>
        <v/>
      </c>
      <c r="G64" s="398" t="str">
        <f>③職員名簿【中間実績】!AZ73</f>
        <v/>
      </c>
      <c r="H64" s="422"/>
      <c r="I64" s="399" t="str">
        <f>③職員名簿【中間実績】!BQ73</f>
        <v/>
      </c>
      <c r="J64" s="398" t="str">
        <f>③職員名簿【中間実績】!BA73</f>
        <v/>
      </c>
      <c r="K64" s="422"/>
      <c r="L64" s="399" t="str">
        <f>③職員名簿【中間実績】!BR73</f>
        <v/>
      </c>
      <c r="M64" s="398" t="str">
        <f>③職員名簿【中間実績】!BB73</f>
        <v/>
      </c>
      <c r="N64" s="422"/>
      <c r="O64" s="399" t="str">
        <f>③職員名簿【中間実績】!BS73</f>
        <v/>
      </c>
      <c r="P64" s="398" t="str">
        <f>③職員名簿【中間実績】!BC73</f>
        <v/>
      </c>
      <c r="Q64" s="422"/>
      <c r="R64" s="399" t="str">
        <f>③職員名簿【中間実績】!BT73</f>
        <v/>
      </c>
      <c r="S64" s="398" t="str">
        <f>③職員名簿【中間実績】!BD73</f>
        <v/>
      </c>
      <c r="T64" s="422"/>
      <c r="U64" s="399" t="str">
        <f>③職員名簿【中間実績】!BU73</f>
        <v/>
      </c>
      <c r="V64" s="398" t="str">
        <f>③職員名簿【中間実績】!BE73</f>
        <v/>
      </c>
      <c r="W64" s="422"/>
      <c r="X64" s="399" t="str">
        <f>③職員名簿【中間実績】!BV73</f>
        <v/>
      </c>
      <c r="Y64" s="398" t="str">
        <f>③職員名簿【中間実績】!BF73</f>
        <v/>
      </c>
      <c r="Z64" s="422"/>
      <c r="AA64" s="399" t="str">
        <f>③職員名簿【中間実績】!BW73</f>
        <v/>
      </c>
      <c r="AB64" s="398" t="str">
        <f>③職員名簿【中間実績】!BG73</f>
        <v/>
      </c>
      <c r="AC64" s="422"/>
      <c r="AD64" s="399" t="str">
        <f>③職員名簿【中間実績】!BX73</f>
        <v/>
      </c>
      <c r="AE64" s="398" t="str">
        <f>③職員名簿【中間実績】!BH73</f>
        <v/>
      </c>
      <c r="AF64" s="422"/>
      <c r="AG64" s="399" t="str">
        <f>③職員名簿【中間実績】!BY73</f>
        <v/>
      </c>
      <c r="AH64" s="398" t="str">
        <f>③職員名簿【中間実績】!BI73</f>
        <v/>
      </c>
      <c r="AI64" s="422"/>
      <c r="AJ64" s="399" t="str">
        <f>③職員名簿【中間実績】!BZ73</f>
        <v/>
      </c>
      <c r="AK64" s="398" t="str">
        <f>③職員名簿【中間実績】!BJ73</f>
        <v/>
      </c>
      <c r="AL64" s="422"/>
    </row>
    <row r="65" spans="1:38" ht="30" customHeight="1">
      <c r="A65">
        <v>61</v>
      </c>
      <c r="B65" s="144" t="str">
        <f>③職員名簿【中間実績】!BN74</f>
        <v/>
      </c>
      <c r="C65" s="397" t="str">
        <f>③職員名簿【中間実績】!BO74</f>
        <v/>
      </c>
      <c r="D65" s="398" t="str">
        <f>③職員名簿【中間実績】!AY74</f>
        <v/>
      </c>
      <c r="E65" s="422"/>
      <c r="F65" s="399" t="str">
        <f>③職員名簿【中間実績】!BP74</f>
        <v/>
      </c>
      <c r="G65" s="398" t="str">
        <f>③職員名簿【中間実績】!AZ74</f>
        <v/>
      </c>
      <c r="H65" s="422"/>
      <c r="I65" s="399" t="str">
        <f>③職員名簿【中間実績】!BQ74</f>
        <v/>
      </c>
      <c r="J65" s="398" t="str">
        <f>③職員名簿【中間実績】!BA74</f>
        <v/>
      </c>
      <c r="K65" s="422"/>
      <c r="L65" s="399" t="str">
        <f>③職員名簿【中間実績】!BR74</f>
        <v/>
      </c>
      <c r="M65" s="398" t="str">
        <f>③職員名簿【中間実績】!BB74</f>
        <v/>
      </c>
      <c r="N65" s="422"/>
      <c r="O65" s="399" t="str">
        <f>③職員名簿【中間実績】!BS74</f>
        <v/>
      </c>
      <c r="P65" s="398" t="str">
        <f>③職員名簿【中間実績】!BC74</f>
        <v/>
      </c>
      <c r="Q65" s="422"/>
      <c r="R65" s="399" t="str">
        <f>③職員名簿【中間実績】!BT74</f>
        <v/>
      </c>
      <c r="S65" s="398" t="str">
        <f>③職員名簿【中間実績】!BD74</f>
        <v/>
      </c>
      <c r="T65" s="422"/>
      <c r="U65" s="399" t="str">
        <f>③職員名簿【中間実績】!BU74</f>
        <v/>
      </c>
      <c r="V65" s="398" t="str">
        <f>③職員名簿【中間実績】!BE74</f>
        <v/>
      </c>
      <c r="W65" s="422"/>
      <c r="X65" s="399" t="str">
        <f>③職員名簿【中間実績】!BV74</f>
        <v/>
      </c>
      <c r="Y65" s="398" t="str">
        <f>③職員名簿【中間実績】!BF74</f>
        <v/>
      </c>
      <c r="Z65" s="422"/>
      <c r="AA65" s="399" t="str">
        <f>③職員名簿【中間実績】!BW74</f>
        <v/>
      </c>
      <c r="AB65" s="398" t="str">
        <f>③職員名簿【中間実績】!BG74</f>
        <v/>
      </c>
      <c r="AC65" s="422"/>
      <c r="AD65" s="399" t="str">
        <f>③職員名簿【中間実績】!BX74</f>
        <v/>
      </c>
      <c r="AE65" s="398" t="str">
        <f>③職員名簿【中間実績】!BH74</f>
        <v/>
      </c>
      <c r="AF65" s="422"/>
      <c r="AG65" s="399" t="str">
        <f>③職員名簿【中間実績】!BY74</f>
        <v/>
      </c>
      <c r="AH65" s="398" t="str">
        <f>③職員名簿【中間実績】!BI74</f>
        <v/>
      </c>
      <c r="AI65" s="422"/>
      <c r="AJ65" s="399" t="str">
        <f>③職員名簿【中間実績】!BZ74</f>
        <v/>
      </c>
      <c r="AK65" s="398" t="str">
        <f>③職員名簿【中間実績】!BJ74</f>
        <v/>
      </c>
      <c r="AL65" s="422"/>
    </row>
    <row r="66" spans="1:38" ht="30" customHeight="1">
      <c r="A66">
        <v>62</v>
      </c>
      <c r="B66" s="144" t="str">
        <f>③職員名簿【中間実績】!BN75</f>
        <v/>
      </c>
      <c r="C66" s="397" t="str">
        <f>③職員名簿【中間実績】!BO75</f>
        <v/>
      </c>
      <c r="D66" s="398" t="str">
        <f>③職員名簿【中間実績】!AY75</f>
        <v/>
      </c>
      <c r="E66" s="422"/>
      <c r="F66" s="399" t="str">
        <f>③職員名簿【中間実績】!BP75</f>
        <v/>
      </c>
      <c r="G66" s="398" t="str">
        <f>③職員名簿【中間実績】!AZ75</f>
        <v/>
      </c>
      <c r="H66" s="422"/>
      <c r="I66" s="399" t="str">
        <f>③職員名簿【中間実績】!BQ75</f>
        <v/>
      </c>
      <c r="J66" s="398" t="str">
        <f>③職員名簿【中間実績】!BA75</f>
        <v/>
      </c>
      <c r="K66" s="422"/>
      <c r="L66" s="399" t="str">
        <f>③職員名簿【中間実績】!BR75</f>
        <v/>
      </c>
      <c r="M66" s="398" t="str">
        <f>③職員名簿【中間実績】!BB75</f>
        <v/>
      </c>
      <c r="N66" s="422"/>
      <c r="O66" s="399" t="str">
        <f>③職員名簿【中間実績】!BS75</f>
        <v/>
      </c>
      <c r="P66" s="398" t="str">
        <f>③職員名簿【中間実績】!BC75</f>
        <v/>
      </c>
      <c r="Q66" s="422"/>
      <c r="R66" s="399" t="str">
        <f>③職員名簿【中間実績】!BT75</f>
        <v/>
      </c>
      <c r="S66" s="398" t="str">
        <f>③職員名簿【中間実績】!BD75</f>
        <v/>
      </c>
      <c r="T66" s="422"/>
      <c r="U66" s="399" t="str">
        <f>③職員名簿【中間実績】!BU75</f>
        <v/>
      </c>
      <c r="V66" s="398" t="str">
        <f>③職員名簿【中間実績】!BE75</f>
        <v/>
      </c>
      <c r="W66" s="422"/>
      <c r="X66" s="399" t="str">
        <f>③職員名簿【中間実績】!BV75</f>
        <v/>
      </c>
      <c r="Y66" s="398" t="str">
        <f>③職員名簿【中間実績】!BF75</f>
        <v/>
      </c>
      <c r="Z66" s="422"/>
      <c r="AA66" s="399" t="str">
        <f>③職員名簿【中間実績】!BW75</f>
        <v/>
      </c>
      <c r="AB66" s="398" t="str">
        <f>③職員名簿【中間実績】!BG75</f>
        <v/>
      </c>
      <c r="AC66" s="422"/>
      <c r="AD66" s="399" t="str">
        <f>③職員名簿【中間実績】!BX75</f>
        <v/>
      </c>
      <c r="AE66" s="398" t="str">
        <f>③職員名簿【中間実績】!BH75</f>
        <v/>
      </c>
      <c r="AF66" s="422"/>
      <c r="AG66" s="399" t="str">
        <f>③職員名簿【中間実績】!BY75</f>
        <v/>
      </c>
      <c r="AH66" s="398" t="str">
        <f>③職員名簿【中間実績】!BI75</f>
        <v/>
      </c>
      <c r="AI66" s="422"/>
      <c r="AJ66" s="399" t="str">
        <f>③職員名簿【中間実績】!BZ75</f>
        <v/>
      </c>
      <c r="AK66" s="398" t="str">
        <f>③職員名簿【中間実績】!BJ75</f>
        <v/>
      </c>
      <c r="AL66" s="422"/>
    </row>
    <row r="67" spans="1:38" ht="30" customHeight="1">
      <c r="A67">
        <v>63</v>
      </c>
      <c r="B67" s="144" t="str">
        <f>③職員名簿【中間実績】!BN76</f>
        <v/>
      </c>
      <c r="C67" s="397" t="str">
        <f>③職員名簿【中間実績】!BO76</f>
        <v/>
      </c>
      <c r="D67" s="398" t="str">
        <f>③職員名簿【中間実績】!AY76</f>
        <v/>
      </c>
      <c r="E67" s="422"/>
      <c r="F67" s="399" t="str">
        <f>③職員名簿【中間実績】!BP76</f>
        <v/>
      </c>
      <c r="G67" s="398" t="str">
        <f>③職員名簿【中間実績】!AZ76</f>
        <v/>
      </c>
      <c r="H67" s="422"/>
      <c r="I67" s="399" t="str">
        <f>③職員名簿【中間実績】!BQ76</f>
        <v/>
      </c>
      <c r="J67" s="398" t="str">
        <f>③職員名簿【中間実績】!BA76</f>
        <v/>
      </c>
      <c r="K67" s="422"/>
      <c r="L67" s="399" t="str">
        <f>③職員名簿【中間実績】!BR76</f>
        <v/>
      </c>
      <c r="M67" s="398" t="str">
        <f>③職員名簿【中間実績】!BB76</f>
        <v/>
      </c>
      <c r="N67" s="422"/>
      <c r="O67" s="399" t="str">
        <f>③職員名簿【中間実績】!BS76</f>
        <v/>
      </c>
      <c r="P67" s="398" t="str">
        <f>③職員名簿【中間実績】!BC76</f>
        <v/>
      </c>
      <c r="Q67" s="422"/>
      <c r="R67" s="399" t="str">
        <f>③職員名簿【中間実績】!BT76</f>
        <v/>
      </c>
      <c r="S67" s="398" t="str">
        <f>③職員名簿【中間実績】!BD76</f>
        <v/>
      </c>
      <c r="T67" s="422"/>
      <c r="U67" s="399" t="str">
        <f>③職員名簿【中間実績】!BU76</f>
        <v/>
      </c>
      <c r="V67" s="398" t="str">
        <f>③職員名簿【中間実績】!BE76</f>
        <v/>
      </c>
      <c r="W67" s="422"/>
      <c r="X67" s="399" t="str">
        <f>③職員名簿【中間実績】!BV76</f>
        <v/>
      </c>
      <c r="Y67" s="398" t="str">
        <f>③職員名簿【中間実績】!BF76</f>
        <v/>
      </c>
      <c r="Z67" s="422"/>
      <c r="AA67" s="399" t="str">
        <f>③職員名簿【中間実績】!BW76</f>
        <v/>
      </c>
      <c r="AB67" s="398" t="str">
        <f>③職員名簿【中間実績】!BG76</f>
        <v/>
      </c>
      <c r="AC67" s="422"/>
      <c r="AD67" s="399" t="str">
        <f>③職員名簿【中間実績】!BX76</f>
        <v/>
      </c>
      <c r="AE67" s="398" t="str">
        <f>③職員名簿【中間実績】!BH76</f>
        <v/>
      </c>
      <c r="AF67" s="422"/>
      <c r="AG67" s="399" t="str">
        <f>③職員名簿【中間実績】!BY76</f>
        <v/>
      </c>
      <c r="AH67" s="398" t="str">
        <f>③職員名簿【中間実績】!BI76</f>
        <v/>
      </c>
      <c r="AI67" s="422"/>
      <c r="AJ67" s="399" t="str">
        <f>③職員名簿【中間実績】!BZ76</f>
        <v/>
      </c>
      <c r="AK67" s="398" t="str">
        <f>③職員名簿【中間実績】!BJ76</f>
        <v/>
      </c>
      <c r="AL67" s="422"/>
    </row>
    <row r="68" spans="1:38" ht="30" customHeight="1">
      <c r="A68">
        <v>64</v>
      </c>
      <c r="B68" s="144" t="str">
        <f>③職員名簿【中間実績】!BN77</f>
        <v/>
      </c>
      <c r="C68" s="397" t="str">
        <f>③職員名簿【中間実績】!BO77</f>
        <v/>
      </c>
      <c r="D68" s="398" t="str">
        <f>③職員名簿【中間実績】!AY77</f>
        <v/>
      </c>
      <c r="E68" s="422"/>
      <c r="F68" s="399" t="str">
        <f>③職員名簿【中間実績】!BP77</f>
        <v/>
      </c>
      <c r="G68" s="398" t="str">
        <f>③職員名簿【中間実績】!AZ77</f>
        <v/>
      </c>
      <c r="H68" s="422"/>
      <c r="I68" s="399" t="str">
        <f>③職員名簿【中間実績】!BQ77</f>
        <v/>
      </c>
      <c r="J68" s="398" t="str">
        <f>③職員名簿【中間実績】!BA77</f>
        <v/>
      </c>
      <c r="K68" s="422"/>
      <c r="L68" s="399" t="str">
        <f>③職員名簿【中間実績】!BR77</f>
        <v/>
      </c>
      <c r="M68" s="398" t="str">
        <f>③職員名簿【中間実績】!BB77</f>
        <v/>
      </c>
      <c r="N68" s="422"/>
      <c r="O68" s="399" t="str">
        <f>③職員名簿【中間実績】!BS77</f>
        <v/>
      </c>
      <c r="P68" s="398" t="str">
        <f>③職員名簿【中間実績】!BC77</f>
        <v/>
      </c>
      <c r="Q68" s="422"/>
      <c r="R68" s="399" t="str">
        <f>③職員名簿【中間実績】!BT77</f>
        <v/>
      </c>
      <c r="S68" s="398" t="str">
        <f>③職員名簿【中間実績】!BD77</f>
        <v/>
      </c>
      <c r="T68" s="422"/>
      <c r="U68" s="399" t="str">
        <f>③職員名簿【中間実績】!BU77</f>
        <v/>
      </c>
      <c r="V68" s="398" t="str">
        <f>③職員名簿【中間実績】!BE77</f>
        <v/>
      </c>
      <c r="W68" s="422"/>
      <c r="X68" s="399" t="str">
        <f>③職員名簿【中間実績】!BV77</f>
        <v/>
      </c>
      <c r="Y68" s="398" t="str">
        <f>③職員名簿【中間実績】!BF77</f>
        <v/>
      </c>
      <c r="Z68" s="422"/>
      <c r="AA68" s="399" t="str">
        <f>③職員名簿【中間実績】!BW77</f>
        <v/>
      </c>
      <c r="AB68" s="398" t="str">
        <f>③職員名簿【中間実績】!BG77</f>
        <v/>
      </c>
      <c r="AC68" s="422"/>
      <c r="AD68" s="399" t="str">
        <f>③職員名簿【中間実績】!BX77</f>
        <v/>
      </c>
      <c r="AE68" s="398" t="str">
        <f>③職員名簿【中間実績】!BH77</f>
        <v/>
      </c>
      <c r="AF68" s="422"/>
      <c r="AG68" s="399" t="str">
        <f>③職員名簿【中間実績】!BY77</f>
        <v/>
      </c>
      <c r="AH68" s="398" t="str">
        <f>③職員名簿【中間実績】!BI77</f>
        <v/>
      </c>
      <c r="AI68" s="422"/>
      <c r="AJ68" s="399" t="str">
        <f>③職員名簿【中間実績】!BZ77</f>
        <v/>
      </c>
      <c r="AK68" s="398" t="str">
        <f>③職員名簿【中間実績】!BJ77</f>
        <v/>
      </c>
      <c r="AL68" s="422"/>
    </row>
    <row r="69" spans="1:38" ht="30" customHeight="1">
      <c r="A69">
        <v>65</v>
      </c>
      <c r="B69" s="144" t="str">
        <f>③職員名簿【中間実績】!BN78</f>
        <v/>
      </c>
      <c r="C69" s="397" t="str">
        <f>③職員名簿【中間実績】!BO78</f>
        <v/>
      </c>
      <c r="D69" s="398" t="str">
        <f>③職員名簿【中間実績】!AY78</f>
        <v/>
      </c>
      <c r="E69" s="422"/>
      <c r="F69" s="399" t="str">
        <f>③職員名簿【中間実績】!BP78</f>
        <v/>
      </c>
      <c r="G69" s="398" t="str">
        <f>③職員名簿【中間実績】!AZ78</f>
        <v/>
      </c>
      <c r="H69" s="422"/>
      <c r="I69" s="399" t="str">
        <f>③職員名簿【中間実績】!BQ78</f>
        <v/>
      </c>
      <c r="J69" s="398" t="str">
        <f>③職員名簿【中間実績】!BA78</f>
        <v/>
      </c>
      <c r="K69" s="422"/>
      <c r="L69" s="399" t="str">
        <f>③職員名簿【中間実績】!BR78</f>
        <v/>
      </c>
      <c r="M69" s="398" t="str">
        <f>③職員名簿【中間実績】!BB78</f>
        <v/>
      </c>
      <c r="N69" s="422"/>
      <c r="O69" s="399" t="str">
        <f>③職員名簿【中間実績】!BS78</f>
        <v/>
      </c>
      <c r="P69" s="398" t="str">
        <f>③職員名簿【中間実績】!BC78</f>
        <v/>
      </c>
      <c r="Q69" s="422"/>
      <c r="R69" s="399" t="str">
        <f>③職員名簿【中間実績】!BT78</f>
        <v/>
      </c>
      <c r="S69" s="398" t="str">
        <f>③職員名簿【中間実績】!BD78</f>
        <v/>
      </c>
      <c r="T69" s="422"/>
      <c r="U69" s="399" t="str">
        <f>③職員名簿【中間実績】!BU78</f>
        <v/>
      </c>
      <c r="V69" s="398" t="str">
        <f>③職員名簿【中間実績】!BE78</f>
        <v/>
      </c>
      <c r="W69" s="422"/>
      <c r="X69" s="399" t="str">
        <f>③職員名簿【中間実績】!BV78</f>
        <v/>
      </c>
      <c r="Y69" s="398" t="str">
        <f>③職員名簿【中間実績】!BF78</f>
        <v/>
      </c>
      <c r="Z69" s="422"/>
      <c r="AA69" s="399" t="str">
        <f>③職員名簿【中間実績】!BW78</f>
        <v/>
      </c>
      <c r="AB69" s="398" t="str">
        <f>③職員名簿【中間実績】!BG78</f>
        <v/>
      </c>
      <c r="AC69" s="422"/>
      <c r="AD69" s="399" t="str">
        <f>③職員名簿【中間実績】!BX78</f>
        <v/>
      </c>
      <c r="AE69" s="398" t="str">
        <f>③職員名簿【中間実績】!BH78</f>
        <v/>
      </c>
      <c r="AF69" s="422"/>
      <c r="AG69" s="399" t="str">
        <f>③職員名簿【中間実績】!BY78</f>
        <v/>
      </c>
      <c r="AH69" s="398" t="str">
        <f>③職員名簿【中間実績】!BI78</f>
        <v/>
      </c>
      <c r="AI69" s="422"/>
      <c r="AJ69" s="399" t="str">
        <f>③職員名簿【中間実績】!BZ78</f>
        <v/>
      </c>
      <c r="AK69" s="398" t="str">
        <f>③職員名簿【中間実績】!BJ78</f>
        <v/>
      </c>
      <c r="AL69" s="422"/>
    </row>
    <row r="70" spans="1:38" ht="30" customHeight="1">
      <c r="A70">
        <v>66</v>
      </c>
      <c r="B70" s="144" t="str">
        <f>③職員名簿【中間実績】!BN79</f>
        <v/>
      </c>
      <c r="C70" s="397" t="str">
        <f>③職員名簿【中間実績】!BO79</f>
        <v/>
      </c>
      <c r="D70" s="398" t="str">
        <f>③職員名簿【中間実績】!AY79</f>
        <v/>
      </c>
      <c r="E70" s="422"/>
      <c r="F70" s="399" t="str">
        <f>③職員名簿【中間実績】!BP79</f>
        <v/>
      </c>
      <c r="G70" s="398" t="str">
        <f>③職員名簿【中間実績】!AZ79</f>
        <v/>
      </c>
      <c r="H70" s="422"/>
      <c r="I70" s="399" t="str">
        <f>③職員名簿【中間実績】!BQ79</f>
        <v/>
      </c>
      <c r="J70" s="398" t="str">
        <f>③職員名簿【中間実績】!BA79</f>
        <v/>
      </c>
      <c r="K70" s="422"/>
      <c r="L70" s="399" t="str">
        <f>③職員名簿【中間実績】!BR79</f>
        <v/>
      </c>
      <c r="M70" s="398" t="str">
        <f>③職員名簿【中間実績】!BB79</f>
        <v/>
      </c>
      <c r="N70" s="422"/>
      <c r="O70" s="399" t="str">
        <f>③職員名簿【中間実績】!BS79</f>
        <v/>
      </c>
      <c r="P70" s="398" t="str">
        <f>③職員名簿【中間実績】!BC79</f>
        <v/>
      </c>
      <c r="Q70" s="422"/>
      <c r="R70" s="399" t="str">
        <f>③職員名簿【中間実績】!BT79</f>
        <v/>
      </c>
      <c r="S70" s="398" t="str">
        <f>③職員名簿【中間実績】!BD79</f>
        <v/>
      </c>
      <c r="T70" s="422"/>
      <c r="U70" s="399" t="str">
        <f>③職員名簿【中間実績】!BU79</f>
        <v/>
      </c>
      <c r="V70" s="398" t="str">
        <f>③職員名簿【中間実績】!BE79</f>
        <v/>
      </c>
      <c r="W70" s="422"/>
      <c r="X70" s="399" t="str">
        <f>③職員名簿【中間実績】!BV79</f>
        <v/>
      </c>
      <c r="Y70" s="398" t="str">
        <f>③職員名簿【中間実績】!BF79</f>
        <v/>
      </c>
      <c r="Z70" s="422"/>
      <c r="AA70" s="399" t="str">
        <f>③職員名簿【中間実績】!BW79</f>
        <v/>
      </c>
      <c r="AB70" s="398" t="str">
        <f>③職員名簿【中間実績】!BG79</f>
        <v/>
      </c>
      <c r="AC70" s="422"/>
      <c r="AD70" s="399" t="str">
        <f>③職員名簿【中間実績】!BX79</f>
        <v/>
      </c>
      <c r="AE70" s="398" t="str">
        <f>③職員名簿【中間実績】!BH79</f>
        <v/>
      </c>
      <c r="AF70" s="422"/>
      <c r="AG70" s="399" t="str">
        <f>③職員名簿【中間実績】!BY79</f>
        <v/>
      </c>
      <c r="AH70" s="398" t="str">
        <f>③職員名簿【中間実績】!BI79</f>
        <v/>
      </c>
      <c r="AI70" s="422"/>
      <c r="AJ70" s="399" t="str">
        <f>③職員名簿【中間実績】!BZ79</f>
        <v/>
      </c>
      <c r="AK70" s="398" t="str">
        <f>③職員名簿【中間実績】!BJ79</f>
        <v/>
      </c>
      <c r="AL70" s="422"/>
    </row>
    <row r="71" spans="1:38" ht="30" customHeight="1">
      <c r="A71">
        <v>67</v>
      </c>
      <c r="B71" s="144" t="str">
        <f>③職員名簿【中間実績】!BN80</f>
        <v/>
      </c>
      <c r="C71" s="397" t="str">
        <f>③職員名簿【中間実績】!BO80</f>
        <v/>
      </c>
      <c r="D71" s="398" t="str">
        <f>③職員名簿【中間実績】!AY80</f>
        <v/>
      </c>
      <c r="E71" s="422"/>
      <c r="F71" s="399" t="str">
        <f>③職員名簿【中間実績】!BP80</f>
        <v/>
      </c>
      <c r="G71" s="398" t="str">
        <f>③職員名簿【中間実績】!AZ80</f>
        <v/>
      </c>
      <c r="H71" s="422"/>
      <c r="I71" s="399" t="str">
        <f>③職員名簿【中間実績】!BQ80</f>
        <v/>
      </c>
      <c r="J71" s="398" t="str">
        <f>③職員名簿【中間実績】!BA80</f>
        <v/>
      </c>
      <c r="K71" s="422"/>
      <c r="L71" s="399" t="str">
        <f>③職員名簿【中間実績】!BR80</f>
        <v/>
      </c>
      <c r="M71" s="398" t="str">
        <f>③職員名簿【中間実績】!BB80</f>
        <v/>
      </c>
      <c r="N71" s="422"/>
      <c r="O71" s="399" t="str">
        <f>③職員名簿【中間実績】!BS80</f>
        <v/>
      </c>
      <c r="P71" s="398" t="str">
        <f>③職員名簿【中間実績】!BC80</f>
        <v/>
      </c>
      <c r="Q71" s="422"/>
      <c r="R71" s="399" t="str">
        <f>③職員名簿【中間実績】!BT80</f>
        <v/>
      </c>
      <c r="S71" s="398" t="str">
        <f>③職員名簿【中間実績】!BD80</f>
        <v/>
      </c>
      <c r="T71" s="422"/>
      <c r="U71" s="399" t="str">
        <f>③職員名簿【中間実績】!BU80</f>
        <v/>
      </c>
      <c r="V71" s="398" t="str">
        <f>③職員名簿【中間実績】!BE80</f>
        <v/>
      </c>
      <c r="W71" s="422"/>
      <c r="X71" s="399" t="str">
        <f>③職員名簿【中間実績】!BV80</f>
        <v/>
      </c>
      <c r="Y71" s="398" t="str">
        <f>③職員名簿【中間実績】!BF80</f>
        <v/>
      </c>
      <c r="Z71" s="422"/>
      <c r="AA71" s="399" t="str">
        <f>③職員名簿【中間実績】!BW80</f>
        <v/>
      </c>
      <c r="AB71" s="398" t="str">
        <f>③職員名簿【中間実績】!BG80</f>
        <v/>
      </c>
      <c r="AC71" s="422"/>
      <c r="AD71" s="399" t="str">
        <f>③職員名簿【中間実績】!BX80</f>
        <v/>
      </c>
      <c r="AE71" s="398" t="str">
        <f>③職員名簿【中間実績】!BH80</f>
        <v/>
      </c>
      <c r="AF71" s="422"/>
      <c r="AG71" s="399" t="str">
        <f>③職員名簿【中間実績】!BY80</f>
        <v/>
      </c>
      <c r="AH71" s="398" t="str">
        <f>③職員名簿【中間実績】!BI80</f>
        <v/>
      </c>
      <c r="AI71" s="422"/>
      <c r="AJ71" s="399" t="str">
        <f>③職員名簿【中間実績】!BZ80</f>
        <v/>
      </c>
      <c r="AK71" s="398" t="str">
        <f>③職員名簿【中間実績】!BJ80</f>
        <v/>
      </c>
      <c r="AL71" s="422"/>
    </row>
    <row r="72" spans="1:38" ht="30" customHeight="1">
      <c r="A72">
        <v>68</v>
      </c>
      <c r="B72" s="144" t="str">
        <f>③職員名簿【中間実績】!BN81</f>
        <v/>
      </c>
      <c r="C72" s="397" t="str">
        <f>③職員名簿【中間実績】!BO81</f>
        <v/>
      </c>
      <c r="D72" s="398" t="str">
        <f>③職員名簿【中間実績】!AY81</f>
        <v/>
      </c>
      <c r="E72" s="422"/>
      <c r="F72" s="399" t="str">
        <f>③職員名簿【中間実績】!BP81</f>
        <v/>
      </c>
      <c r="G72" s="398" t="str">
        <f>③職員名簿【中間実績】!AZ81</f>
        <v/>
      </c>
      <c r="H72" s="422"/>
      <c r="I72" s="399" t="str">
        <f>③職員名簿【中間実績】!BQ81</f>
        <v/>
      </c>
      <c r="J72" s="398" t="str">
        <f>③職員名簿【中間実績】!BA81</f>
        <v/>
      </c>
      <c r="K72" s="422"/>
      <c r="L72" s="399" t="str">
        <f>③職員名簿【中間実績】!BR81</f>
        <v/>
      </c>
      <c r="M72" s="398" t="str">
        <f>③職員名簿【中間実績】!BB81</f>
        <v/>
      </c>
      <c r="N72" s="422"/>
      <c r="O72" s="399" t="str">
        <f>③職員名簿【中間実績】!BS81</f>
        <v/>
      </c>
      <c r="P72" s="398" t="str">
        <f>③職員名簿【中間実績】!BC81</f>
        <v/>
      </c>
      <c r="Q72" s="422"/>
      <c r="R72" s="399" t="str">
        <f>③職員名簿【中間実績】!BT81</f>
        <v/>
      </c>
      <c r="S72" s="398" t="str">
        <f>③職員名簿【中間実績】!BD81</f>
        <v/>
      </c>
      <c r="T72" s="422"/>
      <c r="U72" s="399" t="str">
        <f>③職員名簿【中間実績】!BU81</f>
        <v/>
      </c>
      <c r="V72" s="398" t="str">
        <f>③職員名簿【中間実績】!BE81</f>
        <v/>
      </c>
      <c r="W72" s="422"/>
      <c r="X72" s="399" t="str">
        <f>③職員名簿【中間実績】!BV81</f>
        <v/>
      </c>
      <c r="Y72" s="398" t="str">
        <f>③職員名簿【中間実績】!BF81</f>
        <v/>
      </c>
      <c r="Z72" s="422"/>
      <c r="AA72" s="399" t="str">
        <f>③職員名簿【中間実績】!BW81</f>
        <v/>
      </c>
      <c r="AB72" s="398" t="str">
        <f>③職員名簿【中間実績】!BG81</f>
        <v/>
      </c>
      <c r="AC72" s="422"/>
      <c r="AD72" s="399" t="str">
        <f>③職員名簿【中間実績】!BX81</f>
        <v/>
      </c>
      <c r="AE72" s="398" t="str">
        <f>③職員名簿【中間実績】!BH81</f>
        <v/>
      </c>
      <c r="AF72" s="422"/>
      <c r="AG72" s="399" t="str">
        <f>③職員名簿【中間実績】!BY81</f>
        <v/>
      </c>
      <c r="AH72" s="398" t="str">
        <f>③職員名簿【中間実績】!BI81</f>
        <v/>
      </c>
      <c r="AI72" s="422"/>
      <c r="AJ72" s="399" t="str">
        <f>③職員名簿【中間実績】!BZ81</f>
        <v/>
      </c>
      <c r="AK72" s="398" t="str">
        <f>③職員名簿【中間実績】!BJ81</f>
        <v/>
      </c>
      <c r="AL72" s="422"/>
    </row>
    <row r="73" spans="1:38" ht="30" customHeight="1">
      <c r="A73">
        <v>69</v>
      </c>
      <c r="B73" s="144" t="str">
        <f>③職員名簿【中間実績】!BN82</f>
        <v/>
      </c>
      <c r="C73" s="397" t="str">
        <f>③職員名簿【中間実績】!BO82</f>
        <v/>
      </c>
      <c r="D73" s="398" t="str">
        <f>③職員名簿【中間実績】!AY82</f>
        <v/>
      </c>
      <c r="E73" s="422"/>
      <c r="F73" s="399" t="str">
        <f>③職員名簿【中間実績】!BP82</f>
        <v/>
      </c>
      <c r="G73" s="398" t="str">
        <f>③職員名簿【中間実績】!AZ82</f>
        <v/>
      </c>
      <c r="H73" s="422"/>
      <c r="I73" s="399" t="str">
        <f>③職員名簿【中間実績】!BQ82</f>
        <v/>
      </c>
      <c r="J73" s="398" t="str">
        <f>③職員名簿【中間実績】!BA82</f>
        <v/>
      </c>
      <c r="K73" s="422"/>
      <c r="L73" s="399" t="str">
        <f>③職員名簿【中間実績】!BR82</f>
        <v/>
      </c>
      <c r="M73" s="398" t="str">
        <f>③職員名簿【中間実績】!BB82</f>
        <v/>
      </c>
      <c r="N73" s="422"/>
      <c r="O73" s="399" t="str">
        <f>③職員名簿【中間実績】!BS82</f>
        <v/>
      </c>
      <c r="P73" s="398" t="str">
        <f>③職員名簿【中間実績】!BC82</f>
        <v/>
      </c>
      <c r="Q73" s="422"/>
      <c r="R73" s="399" t="str">
        <f>③職員名簿【中間実績】!BT82</f>
        <v/>
      </c>
      <c r="S73" s="398" t="str">
        <f>③職員名簿【中間実績】!BD82</f>
        <v/>
      </c>
      <c r="T73" s="422"/>
      <c r="U73" s="399" t="str">
        <f>③職員名簿【中間実績】!BU82</f>
        <v/>
      </c>
      <c r="V73" s="398" t="str">
        <f>③職員名簿【中間実績】!BE82</f>
        <v/>
      </c>
      <c r="W73" s="422"/>
      <c r="X73" s="399" t="str">
        <f>③職員名簿【中間実績】!BV82</f>
        <v/>
      </c>
      <c r="Y73" s="398" t="str">
        <f>③職員名簿【中間実績】!BF82</f>
        <v/>
      </c>
      <c r="Z73" s="422"/>
      <c r="AA73" s="399" t="str">
        <f>③職員名簿【中間実績】!BW82</f>
        <v/>
      </c>
      <c r="AB73" s="398" t="str">
        <f>③職員名簿【中間実績】!BG82</f>
        <v/>
      </c>
      <c r="AC73" s="422"/>
      <c r="AD73" s="399" t="str">
        <f>③職員名簿【中間実績】!BX82</f>
        <v/>
      </c>
      <c r="AE73" s="398" t="str">
        <f>③職員名簿【中間実績】!BH82</f>
        <v/>
      </c>
      <c r="AF73" s="422"/>
      <c r="AG73" s="399" t="str">
        <f>③職員名簿【中間実績】!BY82</f>
        <v/>
      </c>
      <c r="AH73" s="398" t="str">
        <f>③職員名簿【中間実績】!BI82</f>
        <v/>
      </c>
      <c r="AI73" s="422"/>
      <c r="AJ73" s="399" t="str">
        <f>③職員名簿【中間実績】!BZ82</f>
        <v/>
      </c>
      <c r="AK73" s="398" t="str">
        <f>③職員名簿【中間実績】!BJ82</f>
        <v/>
      </c>
      <c r="AL73" s="422"/>
    </row>
    <row r="74" spans="1:38" ht="30" customHeight="1">
      <c r="A74">
        <v>70</v>
      </c>
      <c r="B74" s="144" t="str">
        <f>③職員名簿【中間実績】!BN83</f>
        <v/>
      </c>
      <c r="C74" s="397" t="str">
        <f>③職員名簿【中間実績】!BO83</f>
        <v/>
      </c>
      <c r="D74" s="398" t="str">
        <f>③職員名簿【中間実績】!AY83</f>
        <v/>
      </c>
      <c r="E74" s="422"/>
      <c r="F74" s="399" t="str">
        <f>③職員名簿【中間実績】!BP83</f>
        <v/>
      </c>
      <c r="G74" s="398" t="str">
        <f>③職員名簿【中間実績】!AZ83</f>
        <v/>
      </c>
      <c r="H74" s="422"/>
      <c r="I74" s="399" t="str">
        <f>③職員名簿【中間実績】!BQ83</f>
        <v/>
      </c>
      <c r="J74" s="398" t="str">
        <f>③職員名簿【中間実績】!BA83</f>
        <v/>
      </c>
      <c r="K74" s="422"/>
      <c r="L74" s="399" t="str">
        <f>③職員名簿【中間実績】!BR83</f>
        <v/>
      </c>
      <c r="M74" s="398" t="str">
        <f>③職員名簿【中間実績】!BB83</f>
        <v/>
      </c>
      <c r="N74" s="422"/>
      <c r="O74" s="399" t="str">
        <f>③職員名簿【中間実績】!BS83</f>
        <v/>
      </c>
      <c r="P74" s="398" t="str">
        <f>③職員名簿【中間実績】!BC83</f>
        <v/>
      </c>
      <c r="Q74" s="422"/>
      <c r="R74" s="399" t="str">
        <f>③職員名簿【中間実績】!BT83</f>
        <v/>
      </c>
      <c r="S74" s="398" t="str">
        <f>③職員名簿【中間実績】!BD83</f>
        <v/>
      </c>
      <c r="T74" s="422"/>
      <c r="U74" s="399" t="str">
        <f>③職員名簿【中間実績】!BU83</f>
        <v/>
      </c>
      <c r="V74" s="398" t="str">
        <f>③職員名簿【中間実績】!BE83</f>
        <v/>
      </c>
      <c r="W74" s="422"/>
      <c r="X74" s="399" t="str">
        <f>③職員名簿【中間実績】!BV83</f>
        <v/>
      </c>
      <c r="Y74" s="398" t="str">
        <f>③職員名簿【中間実績】!BF83</f>
        <v/>
      </c>
      <c r="Z74" s="422"/>
      <c r="AA74" s="399" t="str">
        <f>③職員名簿【中間実績】!BW83</f>
        <v/>
      </c>
      <c r="AB74" s="398" t="str">
        <f>③職員名簿【中間実績】!BG83</f>
        <v/>
      </c>
      <c r="AC74" s="422"/>
      <c r="AD74" s="399" t="str">
        <f>③職員名簿【中間実績】!BX83</f>
        <v/>
      </c>
      <c r="AE74" s="398" t="str">
        <f>③職員名簿【中間実績】!BH83</f>
        <v/>
      </c>
      <c r="AF74" s="422"/>
      <c r="AG74" s="399" t="str">
        <f>③職員名簿【中間実績】!BY83</f>
        <v/>
      </c>
      <c r="AH74" s="398" t="str">
        <f>③職員名簿【中間実績】!BI83</f>
        <v/>
      </c>
      <c r="AI74" s="422"/>
      <c r="AJ74" s="399" t="str">
        <f>③職員名簿【中間実績】!BZ83</f>
        <v/>
      </c>
      <c r="AK74" s="398" t="str">
        <f>③職員名簿【中間実績】!BJ83</f>
        <v/>
      </c>
      <c r="AL74" s="422"/>
    </row>
    <row r="75" spans="1:38" ht="30" customHeight="1">
      <c r="A75">
        <v>71</v>
      </c>
      <c r="B75" s="144" t="str">
        <f>③職員名簿【中間実績】!BN84</f>
        <v/>
      </c>
      <c r="C75" s="397" t="str">
        <f>③職員名簿【中間実績】!BO84</f>
        <v/>
      </c>
      <c r="D75" s="398" t="str">
        <f>③職員名簿【中間実績】!AY84</f>
        <v/>
      </c>
      <c r="E75" s="422"/>
      <c r="F75" s="399" t="str">
        <f>③職員名簿【中間実績】!BP84</f>
        <v/>
      </c>
      <c r="G75" s="398" t="str">
        <f>③職員名簿【中間実績】!AZ84</f>
        <v/>
      </c>
      <c r="H75" s="422"/>
      <c r="I75" s="399" t="str">
        <f>③職員名簿【中間実績】!BQ84</f>
        <v/>
      </c>
      <c r="J75" s="398" t="str">
        <f>③職員名簿【中間実績】!BA84</f>
        <v/>
      </c>
      <c r="K75" s="422"/>
      <c r="L75" s="399" t="str">
        <f>③職員名簿【中間実績】!BR84</f>
        <v/>
      </c>
      <c r="M75" s="398" t="str">
        <f>③職員名簿【中間実績】!BB84</f>
        <v/>
      </c>
      <c r="N75" s="422"/>
      <c r="O75" s="399" t="str">
        <f>③職員名簿【中間実績】!BS84</f>
        <v/>
      </c>
      <c r="P75" s="398" t="str">
        <f>③職員名簿【中間実績】!BC84</f>
        <v/>
      </c>
      <c r="Q75" s="422"/>
      <c r="R75" s="399" t="str">
        <f>③職員名簿【中間実績】!BT84</f>
        <v/>
      </c>
      <c r="S75" s="398" t="str">
        <f>③職員名簿【中間実績】!BD84</f>
        <v/>
      </c>
      <c r="T75" s="422"/>
      <c r="U75" s="399" t="str">
        <f>③職員名簿【中間実績】!BU84</f>
        <v/>
      </c>
      <c r="V75" s="398" t="str">
        <f>③職員名簿【中間実績】!BE84</f>
        <v/>
      </c>
      <c r="W75" s="422"/>
      <c r="X75" s="399" t="str">
        <f>③職員名簿【中間実績】!BV84</f>
        <v/>
      </c>
      <c r="Y75" s="398" t="str">
        <f>③職員名簿【中間実績】!BF84</f>
        <v/>
      </c>
      <c r="Z75" s="422"/>
      <c r="AA75" s="399" t="str">
        <f>③職員名簿【中間実績】!BW84</f>
        <v/>
      </c>
      <c r="AB75" s="398" t="str">
        <f>③職員名簿【中間実績】!BG84</f>
        <v/>
      </c>
      <c r="AC75" s="422"/>
      <c r="AD75" s="399" t="str">
        <f>③職員名簿【中間実績】!BX84</f>
        <v/>
      </c>
      <c r="AE75" s="398" t="str">
        <f>③職員名簿【中間実績】!BH84</f>
        <v/>
      </c>
      <c r="AF75" s="422"/>
      <c r="AG75" s="399" t="str">
        <f>③職員名簿【中間実績】!BY84</f>
        <v/>
      </c>
      <c r="AH75" s="398" t="str">
        <f>③職員名簿【中間実績】!BI84</f>
        <v/>
      </c>
      <c r="AI75" s="422"/>
      <c r="AJ75" s="399" t="str">
        <f>③職員名簿【中間実績】!BZ84</f>
        <v/>
      </c>
      <c r="AK75" s="398" t="str">
        <f>③職員名簿【中間実績】!BJ84</f>
        <v/>
      </c>
      <c r="AL75" s="422"/>
    </row>
    <row r="76" spans="1:38" ht="30" customHeight="1">
      <c r="A76">
        <v>72</v>
      </c>
      <c r="B76" s="144" t="str">
        <f>③職員名簿【中間実績】!BN85</f>
        <v/>
      </c>
      <c r="C76" s="397" t="str">
        <f>③職員名簿【中間実績】!BO85</f>
        <v/>
      </c>
      <c r="D76" s="398" t="str">
        <f>③職員名簿【中間実績】!AY85</f>
        <v/>
      </c>
      <c r="E76" s="422"/>
      <c r="F76" s="399" t="str">
        <f>③職員名簿【中間実績】!BP85</f>
        <v/>
      </c>
      <c r="G76" s="398" t="str">
        <f>③職員名簿【中間実績】!AZ85</f>
        <v/>
      </c>
      <c r="H76" s="422"/>
      <c r="I76" s="399" t="str">
        <f>③職員名簿【中間実績】!BQ85</f>
        <v/>
      </c>
      <c r="J76" s="398" t="str">
        <f>③職員名簿【中間実績】!BA85</f>
        <v/>
      </c>
      <c r="K76" s="422"/>
      <c r="L76" s="399" t="str">
        <f>③職員名簿【中間実績】!BR85</f>
        <v/>
      </c>
      <c r="M76" s="398" t="str">
        <f>③職員名簿【中間実績】!BB85</f>
        <v/>
      </c>
      <c r="N76" s="422"/>
      <c r="O76" s="399" t="str">
        <f>③職員名簿【中間実績】!BS85</f>
        <v/>
      </c>
      <c r="P76" s="398" t="str">
        <f>③職員名簿【中間実績】!BC85</f>
        <v/>
      </c>
      <c r="Q76" s="422"/>
      <c r="R76" s="399" t="str">
        <f>③職員名簿【中間実績】!BT85</f>
        <v/>
      </c>
      <c r="S76" s="398" t="str">
        <f>③職員名簿【中間実績】!BD85</f>
        <v/>
      </c>
      <c r="T76" s="422"/>
      <c r="U76" s="399" t="str">
        <f>③職員名簿【中間実績】!BU85</f>
        <v/>
      </c>
      <c r="V76" s="398" t="str">
        <f>③職員名簿【中間実績】!BE85</f>
        <v/>
      </c>
      <c r="W76" s="422"/>
      <c r="X76" s="399" t="str">
        <f>③職員名簿【中間実績】!BV85</f>
        <v/>
      </c>
      <c r="Y76" s="398" t="str">
        <f>③職員名簿【中間実績】!BF85</f>
        <v/>
      </c>
      <c r="Z76" s="422"/>
      <c r="AA76" s="399" t="str">
        <f>③職員名簿【中間実績】!BW85</f>
        <v/>
      </c>
      <c r="AB76" s="398" t="str">
        <f>③職員名簿【中間実績】!BG85</f>
        <v/>
      </c>
      <c r="AC76" s="422"/>
      <c r="AD76" s="399" t="str">
        <f>③職員名簿【中間実績】!BX85</f>
        <v/>
      </c>
      <c r="AE76" s="398" t="str">
        <f>③職員名簿【中間実績】!BH85</f>
        <v/>
      </c>
      <c r="AF76" s="422"/>
      <c r="AG76" s="399" t="str">
        <f>③職員名簿【中間実績】!BY85</f>
        <v/>
      </c>
      <c r="AH76" s="398" t="str">
        <f>③職員名簿【中間実績】!BI85</f>
        <v/>
      </c>
      <c r="AI76" s="422"/>
      <c r="AJ76" s="399" t="str">
        <f>③職員名簿【中間実績】!BZ85</f>
        <v/>
      </c>
      <c r="AK76" s="398" t="str">
        <f>③職員名簿【中間実績】!BJ85</f>
        <v/>
      </c>
      <c r="AL76" s="422"/>
    </row>
    <row r="77" spans="1:38" ht="30" customHeight="1">
      <c r="A77">
        <v>73</v>
      </c>
      <c r="B77" s="144" t="str">
        <f>③職員名簿【中間実績】!BN86</f>
        <v/>
      </c>
      <c r="C77" s="397" t="str">
        <f>③職員名簿【中間実績】!BO86</f>
        <v/>
      </c>
      <c r="D77" s="398" t="str">
        <f>③職員名簿【中間実績】!AY86</f>
        <v/>
      </c>
      <c r="E77" s="422"/>
      <c r="F77" s="399" t="str">
        <f>③職員名簿【中間実績】!BP86</f>
        <v/>
      </c>
      <c r="G77" s="398" t="str">
        <f>③職員名簿【中間実績】!AZ86</f>
        <v/>
      </c>
      <c r="H77" s="422"/>
      <c r="I77" s="399" t="str">
        <f>③職員名簿【中間実績】!BQ86</f>
        <v/>
      </c>
      <c r="J77" s="398" t="str">
        <f>③職員名簿【中間実績】!BA86</f>
        <v/>
      </c>
      <c r="K77" s="422"/>
      <c r="L77" s="399" t="str">
        <f>③職員名簿【中間実績】!BR86</f>
        <v/>
      </c>
      <c r="M77" s="398" t="str">
        <f>③職員名簿【中間実績】!BB86</f>
        <v/>
      </c>
      <c r="N77" s="422"/>
      <c r="O77" s="399" t="str">
        <f>③職員名簿【中間実績】!BS86</f>
        <v/>
      </c>
      <c r="P77" s="398" t="str">
        <f>③職員名簿【中間実績】!BC86</f>
        <v/>
      </c>
      <c r="Q77" s="422"/>
      <c r="R77" s="399" t="str">
        <f>③職員名簿【中間実績】!BT86</f>
        <v/>
      </c>
      <c r="S77" s="398" t="str">
        <f>③職員名簿【中間実績】!BD86</f>
        <v/>
      </c>
      <c r="T77" s="422"/>
      <c r="U77" s="399" t="str">
        <f>③職員名簿【中間実績】!BU86</f>
        <v/>
      </c>
      <c r="V77" s="398" t="str">
        <f>③職員名簿【中間実績】!BE86</f>
        <v/>
      </c>
      <c r="W77" s="422"/>
      <c r="X77" s="399" t="str">
        <f>③職員名簿【中間実績】!BV86</f>
        <v/>
      </c>
      <c r="Y77" s="398" t="str">
        <f>③職員名簿【中間実績】!BF86</f>
        <v/>
      </c>
      <c r="Z77" s="422"/>
      <c r="AA77" s="399" t="str">
        <f>③職員名簿【中間実績】!BW86</f>
        <v/>
      </c>
      <c r="AB77" s="398" t="str">
        <f>③職員名簿【中間実績】!BG86</f>
        <v/>
      </c>
      <c r="AC77" s="422"/>
      <c r="AD77" s="399" t="str">
        <f>③職員名簿【中間実績】!BX86</f>
        <v/>
      </c>
      <c r="AE77" s="398" t="str">
        <f>③職員名簿【中間実績】!BH86</f>
        <v/>
      </c>
      <c r="AF77" s="422"/>
      <c r="AG77" s="399" t="str">
        <f>③職員名簿【中間実績】!BY86</f>
        <v/>
      </c>
      <c r="AH77" s="398" t="str">
        <f>③職員名簿【中間実績】!BI86</f>
        <v/>
      </c>
      <c r="AI77" s="422"/>
      <c r="AJ77" s="399" t="str">
        <f>③職員名簿【中間実績】!BZ86</f>
        <v/>
      </c>
      <c r="AK77" s="398" t="str">
        <f>③職員名簿【中間実績】!BJ86</f>
        <v/>
      </c>
      <c r="AL77" s="422"/>
    </row>
    <row r="78" spans="1:38" ht="30" customHeight="1">
      <c r="A78">
        <v>74</v>
      </c>
      <c r="B78" s="144" t="str">
        <f>③職員名簿【中間実績】!BN87</f>
        <v/>
      </c>
      <c r="C78" s="397" t="str">
        <f>③職員名簿【中間実績】!BO87</f>
        <v/>
      </c>
      <c r="D78" s="398" t="str">
        <f>③職員名簿【中間実績】!AY87</f>
        <v/>
      </c>
      <c r="E78" s="422"/>
      <c r="F78" s="399" t="str">
        <f>③職員名簿【中間実績】!BP87</f>
        <v/>
      </c>
      <c r="G78" s="398" t="str">
        <f>③職員名簿【中間実績】!AZ87</f>
        <v/>
      </c>
      <c r="H78" s="422"/>
      <c r="I78" s="399" t="str">
        <f>③職員名簿【中間実績】!BQ87</f>
        <v/>
      </c>
      <c r="J78" s="398" t="str">
        <f>③職員名簿【中間実績】!BA87</f>
        <v/>
      </c>
      <c r="K78" s="422"/>
      <c r="L78" s="399" t="str">
        <f>③職員名簿【中間実績】!BR87</f>
        <v/>
      </c>
      <c r="M78" s="398" t="str">
        <f>③職員名簿【中間実績】!BB87</f>
        <v/>
      </c>
      <c r="N78" s="422"/>
      <c r="O78" s="399" t="str">
        <f>③職員名簿【中間実績】!BS87</f>
        <v/>
      </c>
      <c r="P78" s="398" t="str">
        <f>③職員名簿【中間実績】!BC87</f>
        <v/>
      </c>
      <c r="Q78" s="422"/>
      <c r="R78" s="399" t="str">
        <f>③職員名簿【中間実績】!BT87</f>
        <v/>
      </c>
      <c r="S78" s="398" t="str">
        <f>③職員名簿【中間実績】!BD87</f>
        <v/>
      </c>
      <c r="T78" s="422"/>
      <c r="U78" s="399" t="str">
        <f>③職員名簿【中間実績】!BU87</f>
        <v/>
      </c>
      <c r="V78" s="398" t="str">
        <f>③職員名簿【中間実績】!BE87</f>
        <v/>
      </c>
      <c r="W78" s="422"/>
      <c r="X78" s="399" t="str">
        <f>③職員名簿【中間実績】!BV87</f>
        <v/>
      </c>
      <c r="Y78" s="398" t="str">
        <f>③職員名簿【中間実績】!BF87</f>
        <v/>
      </c>
      <c r="Z78" s="422"/>
      <c r="AA78" s="399" t="str">
        <f>③職員名簿【中間実績】!BW87</f>
        <v/>
      </c>
      <c r="AB78" s="398" t="str">
        <f>③職員名簿【中間実績】!BG87</f>
        <v/>
      </c>
      <c r="AC78" s="422"/>
      <c r="AD78" s="399" t="str">
        <f>③職員名簿【中間実績】!BX87</f>
        <v/>
      </c>
      <c r="AE78" s="398" t="str">
        <f>③職員名簿【中間実績】!BH87</f>
        <v/>
      </c>
      <c r="AF78" s="422"/>
      <c r="AG78" s="399" t="str">
        <f>③職員名簿【中間実績】!BY87</f>
        <v/>
      </c>
      <c r="AH78" s="398" t="str">
        <f>③職員名簿【中間実績】!BI87</f>
        <v/>
      </c>
      <c r="AI78" s="422"/>
      <c r="AJ78" s="399" t="str">
        <f>③職員名簿【中間実績】!BZ87</f>
        <v/>
      </c>
      <c r="AK78" s="398" t="str">
        <f>③職員名簿【中間実績】!BJ87</f>
        <v/>
      </c>
      <c r="AL78" s="422"/>
    </row>
    <row r="79" spans="1:38" ht="30" customHeight="1">
      <c r="A79">
        <v>75</v>
      </c>
      <c r="B79" s="144" t="str">
        <f>③職員名簿【中間実績】!BN88</f>
        <v/>
      </c>
      <c r="C79" s="397" t="str">
        <f>③職員名簿【中間実績】!BO88</f>
        <v/>
      </c>
      <c r="D79" s="398" t="str">
        <f>③職員名簿【中間実績】!AY88</f>
        <v/>
      </c>
      <c r="E79" s="422"/>
      <c r="F79" s="399" t="str">
        <f>③職員名簿【中間実績】!BP88</f>
        <v/>
      </c>
      <c r="G79" s="398" t="str">
        <f>③職員名簿【中間実績】!AZ88</f>
        <v/>
      </c>
      <c r="H79" s="422"/>
      <c r="I79" s="399" t="str">
        <f>③職員名簿【中間実績】!BQ88</f>
        <v/>
      </c>
      <c r="J79" s="398" t="str">
        <f>③職員名簿【中間実績】!BA88</f>
        <v/>
      </c>
      <c r="K79" s="422"/>
      <c r="L79" s="399" t="str">
        <f>③職員名簿【中間実績】!BR88</f>
        <v/>
      </c>
      <c r="M79" s="398" t="str">
        <f>③職員名簿【中間実績】!BB88</f>
        <v/>
      </c>
      <c r="N79" s="422"/>
      <c r="O79" s="399" t="str">
        <f>③職員名簿【中間実績】!BS88</f>
        <v/>
      </c>
      <c r="P79" s="398" t="str">
        <f>③職員名簿【中間実績】!BC88</f>
        <v/>
      </c>
      <c r="Q79" s="422"/>
      <c r="R79" s="399" t="str">
        <f>③職員名簿【中間実績】!BT88</f>
        <v/>
      </c>
      <c r="S79" s="398" t="str">
        <f>③職員名簿【中間実績】!BD88</f>
        <v/>
      </c>
      <c r="T79" s="422"/>
      <c r="U79" s="399" t="str">
        <f>③職員名簿【中間実績】!BU88</f>
        <v/>
      </c>
      <c r="V79" s="398" t="str">
        <f>③職員名簿【中間実績】!BE88</f>
        <v/>
      </c>
      <c r="W79" s="422"/>
      <c r="X79" s="399" t="str">
        <f>③職員名簿【中間実績】!BV88</f>
        <v/>
      </c>
      <c r="Y79" s="398" t="str">
        <f>③職員名簿【中間実績】!BF88</f>
        <v/>
      </c>
      <c r="Z79" s="422"/>
      <c r="AA79" s="399" t="str">
        <f>③職員名簿【中間実績】!BW88</f>
        <v/>
      </c>
      <c r="AB79" s="398" t="str">
        <f>③職員名簿【中間実績】!BG88</f>
        <v/>
      </c>
      <c r="AC79" s="422"/>
      <c r="AD79" s="399" t="str">
        <f>③職員名簿【中間実績】!BX88</f>
        <v/>
      </c>
      <c r="AE79" s="398" t="str">
        <f>③職員名簿【中間実績】!BH88</f>
        <v/>
      </c>
      <c r="AF79" s="422"/>
      <c r="AG79" s="399" t="str">
        <f>③職員名簿【中間実績】!BY88</f>
        <v/>
      </c>
      <c r="AH79" s="398" t="str">
        <f>③職員名簿【中間実績】!BI88</f>
        <v/>
      </c>
      <c r="AI79" s="422"/>
      <c r="AJ79" s="399" t="str">
        <f>③職員名簿【中間実績】!BZ88</f>
        <v/>
      </c>
      <c r="AK79" s="398" t="str">
        <f>③職員名簿【中間実績】!BJ88</f>
        <v/>
      </c>
      <c r="AL79" s="422"/>
    </row>
    <row r="80" spans="1:38" ht="30" customHeight="1">
      <c r="A80">
        <v>76</v>
      </c>
      <c r="B80" s="144" t="str">
        <f>③職員名簿【中間実績】!BN89</f>
        <v/>
      </c>
      <c r="C80" s="397" t="str">
        <f>③職員名簿【中間実績】!BO89</f>
        <v/>
      </c>
      <c r="D80" s="398" t="str">
        <f>③職員名簿【中間実績】!AY89</f>
        <v/>
      </c>
      <c r="E80" s="422"/>
      <c r="F80" s="399" t="str">
        <f>③職員名簿【中間実績】!BP89</f>
        <v/>
      </c>
      <c r="G80" s="398" t="str">
        <f>③職員名簿【中間実績】!AZ89</f>
        <v/>
      </c>
      <c r="H80" s="422"/>
      <c r="I80" s="399" t="str">
        <f>③職員名簿【中間実績】!BQ89</f>
        <v/>
      </c>
      <c r="J80" s="398" t="str">
        <f>③職員名簿【中間実績】!BA89</f>
        <v/>
      </c>
      <c r="K80" s="422"/>
      <c r="L80" s="399" t="str">
        <f>③職員名簿【中間実績】!BR89</f>
        <v/>
      </c>
      <c r="M80" s="398" t="str">
        <f>③職員名簿【中間実績】!BB89</f>
        <v/>
      </c>
      <c r="N80" s="422"/>
      <c r="O80" s="399" t="str">
        <f>③職員名簿【中間実績】!BS89</f>
        <v/>
      </c>
      <c r="P80" s="398" t="str">
        <f>③職員名簿【中間実績】!BC89</f>
        <v/>
      </c>
      <c r="Q80" s="422"/>
      <c r="R80" s="399" t="str">
        <f>③職員名簿【中間実績】!BT89</f>
        <v/>
      </c>
      <c r="S80" s="398" t="str">
        <f>③職員名簿【中間実績】!BD89</f>
        <v/>
      </c>
      <c r="T80" s="422"/>
      <c r="U80" s="399" t="str">
        <f>③職員名簿【中間実績】!BU89</f>
        <v/>
      </c>
      <c r="V80" s="398" t="str">
        <f>③職員名簿【中間実績】!BE89</f>
        <v/>
      </c>
      <c r="W80" s="422"/>
      <c r="X80" s="399" t="str">
        <f>③職員名簿【中間実績】!BV89</f>
        <v/>
      </c>
      <c r="Y80" s="398" t="str">
        <f>③職員名簿【中間実績】!BF89</f>
        <v/>
      </c>
      <c r="Z80" s="422"/>
      <c r="AA80" s="399" t="str">
        <f>③職員名簿【中間実績】!BW89</f>
        <v/>
      </c>
      <c r="AB80" s="398" t="str">
        <f>③職員名簿【中間実績】!BG89</f>
        <v/>
      </c>
      <c r="AC80" s="422"/>
      <c r="AD80" s="399" t="str">
        <f>③職員名簿【中間実績】!BX89</f>
        <v/>
      </c>
      <c r="AE80" s="398" t="str">
        <f>③職員名簿【中間実績】!BH89</f>
        <v/>
      </c>
      <c r="AF80" s="422"/>
      <c r="AG80" s="399" t="str">
        <f>③職員名簿【中間実績】!BY89</f>
        <v/>
      </c>
      <c r="AH80" s="398" t="str">
        <f>③職員名簿【中間実績】!BI89</f>
        <v/>
      </c>
      <c r="AI80" s="422"/>
      <c r="AJ80" s="399" t="str">
        <f>③職員名簿【中間実績】!BZ89</f>
        <v/>
      </c>
      <c r="AK80" s="398" t="str">
        <f>③職員名簿【中間実績】!BJ89</f>
        <v/>
      </c>
      <c r="AL80" s="422"/>
    </row>
    <row r="81" spans="1:38" ht="30" customHeight="1">
      <c r="A81">
        <v>77</v>
      </c>
      <c r="B81" s="144" t="str">
        <f>③職員名簿【中間実績】!BN90</f>
        <v/>
      </c>
      <c r="C81" s="397" t="str">
        <f>③職員名簿【中間実績】!BO90</f>
        <v/>
      </c>
      <c r="D81" s="398" t="str">
        <f>③職員名簿【中間実績】!AY90</f>
        <v/>
      </c>
      <c r="E81" s="422"/>
      <c r="F81" s="399" t="str">
        <f>③職員名簿【中間実績】!BP90</f>
        <v/>
      </c>
      <c r="G81" s="398" t="str">
        <f>③職員名簿【中間実績】!AZ90</f>
        <v/>
      </c>
      <c r="H81" s="422"/>
      <c r="I81" s="399" t="str">
        <f>③職員名簿【中間実績】!BQ90</f>
        <v/>
      </c>
      <c r="J81" s="398" t="str">
        <f>③職員名簿【中間実績】!BA90</f>
        <v/>
      </c>
      <c r="K81" s="422"/>
      <c r="L81" s="399" t="str">
        <f>③職員名簿【中間実績】!BR90</f>
        <v/>
      </c>
      <c r="M81" s="398" t="str">
        <f>③職員名簿【中間実績】!BB90</f>
        <v/>
      </c>
      <c r="N81" s="422"/>
      <c r="O81" s="399" t="str">
        <f>③職員名簿【中間実績】!BS90</f>
        <v/>
      </c>
      <c r="P81" s="398" t="str">
        <f>③職員名簿【中間実績】!BC90</f>
        <v/>
      </c>
      <c r="Q81" s="422"/>
      <c r="R81" s="399" t="str">
        <f>③職員名簿【中間実績】!BT90</f>
        <v/>
      </c>
      <c r="S81" s="398" t="str">
        <f>③職員名簿【中間実績】!BD90</f>
        <v/>
      </c>
      <c r="T81" s="422"/>
      <c r="U81" s="399" t="str">
        <f>③職員名簿【中間実績】!BU90</f>
        <v/>
      </c>
      <c r="V81" s="398" t="str">
        <f>③職員名簿【中間実績】!BE90</f>
        <v/>
      </c>
      <c r="W81" s="422"/>
      <c r="X81" s="399" t="str">
        <f>③職員名簿【中間実績】!BV90</f>
        <v/>
      </c>
      <c r="Y81" s="398" t="str">
        <f>③職員名簿【中間実績】!BF90</f>
        <v/>
      </c>
      <c r="Z81" s="422"/>
      <c r="AA81" s="399" t="str">
        <f>③職員名簿【中間実績】!BW90</f>
        <v/>
      </c>
      <c r="AB81" s="398" t="str">
        <f>③職員名簿【中間実績】!BG90</f>
        <v/>
      </c>
      <c r="AC81" s="422"/>
      <c r="AD81" s="399" t="str">
        <f>③職員名簿【中間実績】!BX90</f>
        <v/>
      </c>
      <c r="AE81" s="398" t="str">
        <f>③職員名簿【中間実績】!BH90</f>
        <v/>
      </c>
      <c r="AF81" s="422"/>
      <c r="AG81" s="399" t="str">
        <f>③職員名簿【中間実績】!BY90</f>
        <v/>
      </c>
      <c r="AH81" s="398" t="str">
        <f>③職員名簿【中間実績】!BI90</f>
        <v/>
      </c>
      <c r="AI81" s="422"/>
      <c r="AJ81" s="399" t="str">
        <f>③職員名簿【中間実績】!BZ90</f>
        <v/>
      </c>
      <c r="AK81" s="398" t="str">
        <f>③職員名簿【中間実績】!BJ90</f>
        <v/>
      </c>
      <c r="AL81" s="422"/>
    </row>
    <row r="82" spans="1:38" ht="30" customHeight="1">
      <c r="A82">
        <v>78</v>
      </c>
      <c r="B82" s="144" t="str">
        <f>③職員名簿【中間実績】!BN91</f>
        <v/>
      </c>
      <c r="C82" s="397" t="str">
        <f>③職員名簿【中間実績】!BO91</f>
        <v/>
      </c>
      <c r="D82" s="398" t="str">
        <f>③職員名簿【中間実績】!AY91</f>
        <v/>
      </c>
      <c r="E82" s="422"/>
      <c r="F82" s="399" t="str">
        <f>③職員名簿【中間実績】!BP91</f>
        <v/>
      </c>
      <c r="G82" s="398" t="str">
        <f>③職員名簿【中間実績】!AZ91</f>
        <v/>
      </c>
      <c r="H82" s="422"/>
      <c r="I82" s="399" t="str">
        <f>③職員名簿【中間実績】!BQ91</f>
        <v/>
      </c>
      <c r="J82" s="398" t="str">
        <f>③職員名簿【中間実績】!BA91</f>
        <v/>
      </c>
      <c r="K82" s="422"/>
      <c r="L82" s="399" t="str">
        <f>③職員名簿【中間実績】!BR91</f>
        <v/>
      </c>
      <c r="M82" s="398" t="str">
        <f>③職員名簿【中間実績】!BB91</f>
        <v/>
      </c>
      <c r="N82" s="422"/>
      <c r="O82" s="399" t="str">
        <f>③職員名簿【中間実績】!BS91</f>
        <v/>
      </c>
      <c r="P82" s="398" t="str">
        <f>③職員名簿【中間実績】!BC91</f>
        <v/>
      </c>
      <c r="Q82" s="422"/>
      <c r="R82" s="399" t="str">
        <f>③職員名簿【中間実績】!BT91</f>
        <v/>
      </c>
      <c r="S82" s="398" t="str">
        <f>③職員名簿【中間実績】!BD91</f>
        <v/>
      </c>
      <c r="T82" s="422"/>
      <c r="U82" s="399" t="str">
        <f>③職員名簿【中間実績】!BU91</f>
        <v/>
      </c>
      <c r="V82" s="398" t="str">
        <f>③職員名簿【中間実績】!BE91</f>
        <v/>
      </c>
      <c r="W82" s="422"/>
      <c r="X82" s="399" t="str">
        <f>③職員名簿【中間実績】!BV91</f>
        <v/>
      </c>
      <c r="Y82" s="398" t="str">
        <f>③職員名簿【中間実績】!BF91</f>
        <v/>
      </c>
      <c r="Z82" s="422"/>
      <c r="AA82" s="399" t="str">
        <f>③職員名簿【中間実績】!BW91</f>
        <v/>
      </c>
      <c r="AB82" s="398" t="str">
        <f>③職員名簿【中間実績】!BG91</f>
        <v/>
      </c>
      <c r="AC82" s="422"/>
      <c r="AD82" s="399" t="str">
        <f>③職員名簿【中間実績】!BX91</f>
        <v/>
      </c>
      <c r="AE82" s="398" t="str">
        <f>③職員名簿【中間実績】!BH91</f>
        <v/>
      </c>
      <c r="AF82" s="422"/>
      <c r="AG82" s="399" t="str">
        <f>③職員名簿【中間実績】!BY91</f>
        <v/>
      </c>
      <c r="AH82" s="398" t="str">
        <f>③職員名簿【中間実績】!BI91</f>
        <v/>
      </c>
      <c r="AI82" s="422"/>
      <c r="AJ82" s="399" t="str">
        <f>③職員名簿【中間実績】!BZ91</f>
        <v/>
      </c>
      <c r="AK82" s="398" t="str">
        <f>③職員名簿【中間実績】!BJ91</f>
        <v/>
      </c>
      <c r="AL82" s="422"/>
    </row>
    <row r="83" spans="1:38" ht="30" customHeight="1">
      <c r="A83">
        <v>79</v>
      </c>
      <c r="B83" s="144" t="str">
        <f>③職員名簿【中間実績】!BN92</f>
        <v/>
      </c>
      <c r="C83" s="397" t="str">
        <f>③職員名簿【中間実績】!BO92</f>
        <v/>
      </c>
      <c r="D83" s="398" t="str">
        <f>③職員名簿【中間実績】!AY92</f>
        <v/>
      </c>
      <c r="E83" s="422"/>
      <c r="F83" s="399" t="str">
        <f>③職員名簿【中間実績】!BP92</f>
        <v/>
      </c>
      <c r="G83" s="398" t="str">
        <f>③職員名簿【中間実績】!AZ92</f>
        <v/>
      </c>
      <c r="H83" s="422"/>
      <c r="I83" s="399" t="str">
        <f>③職員名簿【中間実績】!BQ92</f>
        <v/>
      </c>
      <c r="J83" s="398" t="str">
        <f>③職員名簿【中間実績】!BA92</f>
        <v/>
      </c>
      <c r="K83" s="422"/>
      <c r="L83" s="399" t="str">
        <f>③職員名簿【中間実績】!BR92</f>
        <v/>
      </c>
      <c r="M83" s="398" t="str">
        <f>③職員名簿【中間実績】!BB92</f>
        <v/>
      </c>
      <c r="N83" s="422"/>
      <c r="O83" s="399" t="str">
        <f>③職員名簿【中間実績】!BS92</f>
        <v/>
      </c>
      <c r="P83" s="398" t="str">
        <f>③職員名簿【中間実績】!BC92</f>
        <v/>
      </c>
      <c r="Q83" s="422"/>
      <c r="R83" s="399" t="str">
        <f>③職員名簿【中間実績】!BT92</f>
        <v/>
      </c>
      <c r="S83" s="398" t="str">
        <f>③職員名簿【中間実績】!BD92</f>
        <v/>
      </c>
      <c r="T83" s="422"/>
      <c r="U83" s="399" t="str">
        <f>③職員名簿【中間実績】!BU92</f>
        <v/>
      </c>
      <c r="V83" s="398" t="str">
        <f>③職員名簿【中間実績】!BE92</f>
        <v/>
      </c>
      <c r="W83" s="422"/>
      <c r="X83" s="399" t="str">
        <f>③職員名簿【中間実績】!BV92</f>
        <v/>
      </c>
      <c r="Y83" s="398" t="str">
        <f>③職員名簿【中間実績】!BF92</f>
        <v/>
      </c>
      <c r="Z83" s="422"/>
      <c r="AA83" s="399" t="str">
        <f>③職員名簿【中間実績】!BW92</f>
        <v/>
      </c>
      <c r="AB83" s="398" t="str">
        <f>③職員名簿【中間実績】!BG92</f>
        <v/>
      </c>
      <c r="AC83" s="422"/>
      <c r="AD83" s="399" t="str">
        <f>③職員名簿【中間実績】!BX92</f>
        <v/>
      </c>
      <c r="AE83" s="398" t="str">
        <f>③職員名簿【中間実績】!BH92</f>
        <v/>
      </c>
      <c r="AF83" s="422"/>
      <c r="AG83" s="399" t="str">
        <f>③職員名簿【中間実績】!BY92</f>
        <v/>
      </c>
      <c r="AH83" s="398" t="str">
        <f>③職員名簿【中間実績】!BI92</f>
        <v/>
      </c>
      <c r="AI83" s="422"/>
      <c r="AJ83" s="399" t="str">
        <f>③職員名簿【中間実績】!BZ92</f>
        <v/>
      </c>
      <c r="AK83" s="398" t="str">
        <f>③職員名簿【中間実績】!BJ92</f>
        <v/>
      </c>
      <c r="AL83" s="422"/>
    </row>
    <row r="84" spans="1:38" ht="30" customHeight="1">
      <c r="A84">
        <v>80</v>
      </c>
      <c r="B84" s="144" t="str">
        <f>③職員名簿【中間実績】!BN93</f>
        <v/>
      </c>
      <c r="C84" s="397" t="str">
        <f>③職員名簿【中間実績】!BO93</f>
        <v/>
      </c>
      <c r="D84" s="398" t="str">
        <f>③職員名簿【中間実績】!AY93</f>
        <v/>
      </c>
      <c r="E84" s="422"/>
      <c r="F84" s="399" t="str">
        <f>③職員名簿【中間実績】!BP93</f>
        <v/>
      </c>
      <c r="G84" s="398" t="str">
        <f>③職員名簿【中間実績】!AZ93</f>
        <v/>
      </c>
      <c r="H84" s="422"/>
      <c r="I84" s="399" t="str">
        <f>③職員名簿【中間実績】!BQ93</f>
        <v/>
      </c>
      <c r="J84" s="398" t="str">
        <f>③職員名簿【中間実績】!BA93</f>
        <v/>
      </c>
      <c r="K84" s="422"/>
      <c r="L84" s="399" t="str">
        <f>③職員名簿【中間実績】!BR93</f>
        <v/>
      </c>
      <c r="M84" s="398" t="str">
        <f>③職員名簿【中間実績】!BB93</f>
        <v/>
      </c>
      <c r="N84" s="422"/>
      <c r="O84" s="399" t="str">
        <f>③職員名簿【中間実績】!BS93</f>
        <v/>
      </c>
      <c r="P84" s="398" t="str">
        <f>③職員名簿【中間実績】!BC93</f>
        <v/>
      </c>
      <c r="Q84" s="422"/>
      <c r="R84" s="399" t="str">
        <f>③職員名簿【中間実績】!BT93</f>
        <v/>
      </c>
      <c r="S84" s="398" t="str">
        <f>③職員名簿【中間実績】!BD93</f>
        <v/>
      </c>
      <c r="T84" s="422"/>
      <c r="U84" s="399" t="str">
        <f>③職員名簿【中間実績】!BU93</f>
        <v/>
      </c>
      <c r="V84" s="398" t="str">
        <f>③職員名簿【中間実績】!BE93</f>
        <v/>
      </c>
      <c r="W84" s="422"/>
      <c r="X84" s="399" t="str">
        <f>③職員名簿【中間実績】!BV93</f>
        <v/>
      </c>
      <c r="Y84" s="398" t="str">
        <f>③職員名簿【中間実績】!BF93</f>
        <v/>
      </c>
      <c r="Z84" s="422"/>
      <c r="AA84" s="399" t="str">
        <f>③職員名簿【中間実績】!BW93</f>
        <v/>
      </c>
      <c r="AB84" s="398" t="str">
        <f>③職員名簿【中間実績】!BG93</f>
        <v/>
      </c>
      <c r="AC84" s="422"/>
      <c r="AD84" s="399" t="str">
        <f>③職員名簿【中間実績】!BX93</f>
        <v/>
      </c>
      <c r="AE84" s="398" t="str">
        <f>③職員名簿【中間実績】!BH93</f>
        <v/>
      </c>
      <c r="AF84" s="422"/>
      <c r="AG84" s="399" t="str">
        <f>③職員名簿【中間実績】!BY93</f>
        <v/>
      </c>
      <c r="AH84" s="398" t="str">
        <f>③職員名簿【中間実績】!BI93</f>
        <v/>
      </c>
      <c r="AI84" s="422"/>
      <c r="AJ84" s="399" t="str">
        <f>③職員名簿【中間実績】!BZ93</f>
        <v/>
      </c>
      <c r="AK84" s="398" t="str">
        <f>③職員名簿【中間実績】!BJ93</f>
        <v/>
      </c>
      <c r="AL84" s="422"/>
    </row>
    <row r="85" spans="1:38" ht="30" customHeight="1">
      <c r="A85">
        <v>81</v>
      </c>
      <c r="B85" s="144" t="str">
        <f>③職員名簿【中間実績】!BN94</f>
        <v/>
      </c>
      <c r="C85" s="397" t="str">
        <f>③職員名簿【中間実績】!BO94</f>
        <v/>
      </c>
      <c r="D85" s="398" t="str">
        <f>③職員名簿【中間実績】!AY94</f>
        <v/>
      </c>
      <c r="E85" s="422"/>
      <c r="F85" s="399" t="str">
        <f>③職員名簿【中間実績】!BP94</f>
        <v/>
      </c>
      <c r="G85" s="398" t="str">
        <f>③職員名簿【中間実績】!AZ94</f>
        <v/>
      </c>
      <c r="H85" s="422"/>
      <c r="I85" s="399" t="str">
        <f>③職員名簿【中間実績】!BQ94</f>
        <v/>
      </c>
      <c r="J85" s="398" t="str">
        <f>③職員名簿【中間実績】!BA94</f>
        <v/>
      </c>
      <c r="K85" s="422"/>
      <c r="L85" s="399" t="str">
        <f>③職員名簿【中間実績】!BR94</f>
        <v/>
      </c>
      <c r="M85" s="398" t="str">
        <f>③職員名簿【中間実績】!BB94</f>
        <v/>
      </c>
      <c r="N85" s="422"/>
      <c r="O85" s="399" t="str">
        <f>③職員名簿【中間実績】!BS94</f>
        <v/>
      </c>
      <c r="P85" s="398" t="str">
        <f>③職員名簿【中間実績】!BC94</f>
        <v/>
      </c>
      <c r="Q85" s="422"/>
      <c r="R85" s="399" t="str">
        <f>③職員名簿【中間実績】!BT94</f>
        <v/>
      </c>
      <c r="S85" s="398" t="str">
        <f>③職員名簿【中間実績】!BD94</f>
        <v/>
      </c>
      <c r="T85" s="422"/>
      <c r="U85" s="399" t="str">
        <f>③職員名簿【中間実績】!BU94</f>
        <v/>
      </c>
      <c r="V85" s="398" t="str">
        <f>③職員名簿【中間実績】!BE94</f>
        <v/>
      </c>
      <c r="W85" s="422"/>
      <c r="X85" s="399" t="str">
        <f>③職員名簿【中間実績】!BV94</f>
        <v/>
      </c>
      <c r="Y85" s="398" t="str">
        <f>③職員名簿【中間実績】!BF94</f>
        <v/>
      </c>
      <c r="Z85" s="422"/>
      <c r="AA85" s="399" t="str">
        <f>③職員名簿【中間実績】!BW94</f>
        <v/>
      </c>
      <c r="AB85" s="398" t="str">
        <f>③職員名簿【中間実績】!BG94</f>
        <v/>
      </c>
      <c r="AC85" s="422"/>
      <c r="AD85" s="399" t="str">
        <f>③職員名簿【中間実績】!BX94</f>
        <v/>
      </c>
      <c r="AE85" s="398" t="str">
        <f>③職員名簿【中間実績】!BH94</f>
        <v/>
      </c>
      <c r="AF85" s="422"/>
      <c r="AG85" s="399" t="str">
        <f>③職員名簿【中間実績】!BY94</f>
        <v/>
      </c>
      <c r="AH85" s="398" t="str">
        <f>③職員名簿【中間実績】!BI94</f>
        <v/>
      </c>
      <c r="AI85" s="422"/>
      <c r="AJ85" s="399" t="str">
        <f>③職員名簿【中間実績】!BZ94</f>
        <v/>
      </c>
      <c r="AK85" s="398" t="str">
        <f>③職員名簿【中間実績】!BJ94</f>
        <v/>
      </c>
      <c r="AL85" s="422"/>
    </row>
    <row r="86" spans="1:38" ht="30" customHeight="1">
      <c r="A86">
        <v>82</v>
      </c>
      <c r="B86" s="144" t="str">
        <f>③職員名簿【中間実績】!BN95</f>
        <v/>
      </c>
      <c r="C86" s="397" t="str">
        <f>③職員名簿【中間実績】!BO95</f>
        <v/>
      </c>
      <c r="D86" s="398" t="str">
        <f>③職員名簿【中間実績】!AY95</f>
        <v/>
      </c>
      <c r="E86" s="422"/>
      <c r="F86" s="399" t="str">
        <f>③職員名簿【中間実績】!BP95</f>
        <v/>
      </c>
      <c r="G86" s="398" t="str">
        <f>③職員名簿【中間実績】!AZ95</f>
        <v/>
      </c>
      <c r="H86" s="422"/>
      <c r="I86" s="399" t="str">
        <f>③職員名簿【中間実績】!BQ95</f>
        <v/>
      </c>
      <c r="J86" s="398" t="str">
        <f>③職員名簿【中間実績】!BA95</f>
        <v/>
      </c>
      <c r="K86" s="422"/>
      <c r="L86" s="399" t="str">
        <f>③職員名簿【中間実績】!BR95</f>
        <v/>
      </c>
      <c r="M86" s="398" t="str">
        <f>③職員名簿【中間実績】!BB95</f>
        <v/>
      </c>
      <c r="N86" s="422"/>
      <c r="O86" s="399" t="str">
        <f>③職員名簿【中間実績】!BS95</f>
        <v/>
      </c>
      <c r="P86" s="398" t="str">
        <f>③職員名簿【中間実績】!BC95</f>
        <v/>
      </c>
      <c r="Q86" s="422"/>
      <c r="R86" s="399" t="str">
        <f>③職員名簿【中間実績】!BT95</f>
        <v/>
      </c>
      <c r="S86" s="398" t="str">
        <f>③職員名簿【中間実績】!BD95</f>
        <v/>
      </c>
      <c r="T86" s="422"/>
      <c r="U86" s="399" t="str">
        <f>③職員名簿【中間実績】!BU95</f>
        <v/>
      </c>
      <c r="V86" s="398" t="str">
        <f>③職員名簿【中間実績】!BE95</f>
        <v/>
      </c>
      <c r="W86" s="422"/>
      <c r="X86" s="399" t="str">
        <f>③職員名簿【中間実績】!BV95</f>
        <v/>
      </c>
      <c r="Y86" s="398" t="str">
        <f>③職員名簿【中間実績】!BF95</f>
        <v/>
      </c>
      <c r="Z86" s="422"/>
      <c r="AA86" s="399" t="str">
        <f>③職員名簿【中間実績】!BW95</f>
        <v/>
      </c>
      <c r="AB86" s="398" t="str">
        <f>③職員名簿【中間実績】!BG95</f>
        <v/>
      </c>
      <c r="AC86" s="422"/>
      <c r="AD86" s="399" t="str">
        <f>③職員名簿【中間実績】!BX95</f>
        <v/>
      </c>
      <c r="AE86" s="398" t="str">
        <f>③職員名簿【中間実績】!BH95</f>
        <v/>
      </c>
      <c r="AF86" s="422"/>
      <c r="AG86" s="399" t="str">
        <f>③職員名簿【中間実績】!BY95</f>
        <v/>
      </c>
      <c r="AH86" s="398" t="str">
        <f>③職員名簿【中間実績】!BI95</f>
        <v/>
      </c>
      <c r="AI86" s="422"/>
      <c r="AJ86" s="399" t="str">
        <f>③職員名簿【中間実績】!BZ95</f>
        <v/>
      </c>
      <c r="AK86" s="398" t="str">
        <f>③職員名簿【中間実績】!BJ95</f>
        <v/>
      </c>
      <c r="AL86" s="422"/>
    </row>
    <row r="87" spans="1:38" ht="30" customHeight="1">
      <c r="A87">
        <v>83</v>
      </c>
      <c r="B87" s="144" t="str">
        <f>③職員名簿【中間実績】!BN96</f>
        <v/>
      </c>
      <c r="C87" s="397" t="str">
        <f>③職員名簿【中間実績】!BO96</f>
        <v/>
      </c>
      <c r="D87" s="398" t="str">
        <f>③職員名簿【中間実績】!AY96</f>
        <v/>
      </c>
      <c r="E87" s="422"/>
      <c r="F87" s="399" t="str">
        <f>③職員名簿【中間実績】!BP96</f>
        <v/>
      </c>
      <c r="G87" s="398" t="str">
        <f>③職員名簿【中間実績】!AZ96</f>
        <v/>
      </c>
      <c r="H87" s="422"/>
      <c r="I87" s="399" t="str">
        <f>③職員名簿【中間実績】!BQ96</f>
        <v/>
      </c>
      <c r="J87" s="398" t="str">
        <f>③職員名簿【中間実績】!BA96</f>
        <v/>
      </c>
      <c r="K87" s="422"/>
      <c r="L87" s="399" t="str">
        <f>③職員名簿【中間実績】!BR96</f>
        <v/>
      </c>
      <c r="M87" s="398" t="str">
        <f>③職員名簿【中間実績】!BB96</f>
        <v/>
      </c>
      <c r="N87" s="422"/>
      <c r="O87" s="399" t="str">
        <f>③職員名簿【中間実績】!BS96</f>
        <v/>
      </c>
      <c r="P87" s="398" t="str">
        <f>③職員名簿【中間実績】!BC96</f>
        <v/>
      </c>
      <c r="Q87" s="422"/>
      <c r="R87" s="399" t="str">
        <f>③職員名簿【中間実績】!BT96</f>
        <v/>
      </c>
      <c r="S87" s="398" t="str">
        <f>③職員名簿【中間実績】!BD96</f>
        <v/>
      </c>
      <c r="T87" s="422"/>
      <c r="U87" s="399" t="str">
        <f>③職員名簿【中間実績】!BU96</f>
        <v/>
      </c>
      <c r="V87" s="398" t="str">
        <f>③職員名簿【中間実績】!BE96</f>
        <v/>
      </c>
      <c r="W87" s="422"/>
      <c r="X87" s="399" t="str">
        <f>③職員名簿【中間実績】!BV96</f>
        <v/>
      </c>
      <c r="Y87" s="398" t="str">
        <f>③職員名簿【中間実績】!BF96</f>
        <v/>
      </c>
      <c r="Z87" s="422"/>
      <c r="AA87" s="399" t="str">
        <f>③職員名簿【中間実績】!BW96</f>
        <v/>
      </c>
      <c r="AB87" s="398" t="str">
        <f>③職員名簿【中間実績】!BG96</f>
        <v/>
      </c>
      <c r="AC87" s="422"/>
      <c r="AD87" s="399" t="str">
        <f>③職員名簿【中間実績】!BX96</f>
        <v/>
      </c>
      <c r="AE87" s="398" t="str">
        <f>③職員名簿【中間実績】!BH96</f>
        <v/>
      </c>
      <c r="AF87" s="422"/>
      <c r="AG87" s="399" t="str">
        <f>③職員名簿【中間実績】!BY96</f>
        <v/>
      </c>
      <c r="AH87" s="398" t="str">
        <f>③職員名簿【中間実績】!BI96</f>
        <v/>
      </c>
      <c r="AI87" s="422"/>
      <c r="AJ87" s="399" t="str">
        <f>③職員名簿【中間実績】!BZ96</f>
        <v/>
      </c>
      <c r="AK87" s="398" t="str">
        <f>③職員名簿【中間実績】!BJ96</f>
        <v/>
      </c>
      <c r="AL87" s="422"/>
    </row>
    <row r="88" spans="1:38" ht="30" customHeight="1">
      <c r="A88">
        <v>84</v>
      </c>
      <c r="B88" s="144" t="str">
        <f>③職員名簿【中間実績】!BN97</f>
        <v/>
      </c>
      <c r="C88" s="397" t="str">
        <f>③職員名簿【中間実績】!BO97</f>
        <v/>
      </c>
      <c r="D88" s="398" t="str">
        <f>③職員名簿【中間実績】!AY97</f>
        <v/>
      </c>
      <c r="E88" s="422"/>
      <c r="F88" s="399" t="str">
        <f>③職員名簿【中間実績】!BP97</f>
        <v/>
      </c>
      <c r="G88" s="398" t="str">
        <f>③職員名簿【中間実績】!AZ97</f>
        <v/>
      </c>
      <c r="H88" s="422"/>
      <c r="I88" s="399" t="str">
        <f>③職員名簿【中間実績】!BQ97</f>
        <v/>
      </c>
      <c r="J88" s="398" t="str">
        <f>③職員名簿【中間実績】!BA97</f>
        <v/>
      </c>
      <c r="K88" s="422"/>
      <c r="L88" s="399" t="str">
        <f>③職員名簿【中間実績】!BR97</f>
        <v/>
      </c>
      <c r="M88" s="398" t="str">
        <f>③職員名簿【中間実績】!BB97</f>
        <v/>
      </c>
      <c r="N88" s="422"/>
      <c r="O88" s="399" t="str">
        <f>③職員名簿【中間実績】!BS97</f>
        <v/>
      </c>
      <c r="P88" s="398" t="str">
        <f>③職員名簿【中間実績】!BC97</f>
        <v/>
      </c>
      <c r="Q88" s="422"/>
      <c r="R88" s="399" t="str">
        <f>③職員名簿【中間実績】!BT97</f>
        <v/>
      </c>
      <c r="S88" s="398" t="str">
        <f>③職員名簿【中間実績】!BD97</f>
        <v/>
      </c>
      <c r="T88" s="422"/>
      <c r="U88" s="399" t="str">
        <f>③職員名簿【中間実績】!BU97</f>
        <v/>
      </c>
      <c r="V88" s="398" t="str">
        <f>③職員名簿【中間実績】!BE97</f>
        <v/>
      </c>
      <c r="W88" s="422"/>
      <c r="X88" s="399" t="str">
        <f>③職員名簿【中間実績】!BV97</f>
        <v/>
      </c>
      <c r="Y88" s="398" t="str">
        <f>③職員名簿【中間実績】!BF97</f>
        <v/>
      </c>
      <c r="Z88" s="422"/>
      <c r="AA88" s="399" t="str">
        <f>③職員名簿【中間実績】!BW97</f>
        <v/>
      </c>
      <c r="AB88" s="398" t="str">
        <f>③職員名簿【中間実績】!BG97</f>
        <v/>
      </c>
      <c r="AC88" s="422"/>
      <c r="AD88" s="399" t="str">
        <f>③職員名簿【中間実績】!BX97</f>
        <v/>
      </c>
      <c r="AE88" s="398" t="str">
        <f>③職員名簿【中間実績】!BH97</f>
        <v/>
      </c>
      <c r="AF88" s="422"/>
      <c r="AG88" s="399" t="str">
        <f>③職員名簿【中間実績】!BY97</f>
        <v/>
      </c>
      <c r="AH88" s="398" t="str">
        <f>③職員名簿【中間実績】!BI97</f>
        <v/>
      </c>
      <c r="AI88" s="422"/>
      <c r="AJ88" s="399" t="str">
        <f>③職員名簿【中間実績】!BZ97</f>
        <v/>
      </c>
      <c r="AK88" s="398" t="str">
        <f>③職員名簿【中間実績】!BJ97</f>
        <v/>
      </c>
      <c r="AL88" s="422"/>
    </row>
    <row r="89" spans="1:38" ht="30" customHeight="1">
      <c r="A89">
        <v>85</v>
      </c>
      <c r="B89" s="144" t="str">
        <f>③職員名簿【中間実績】!BN98</f>
        <v/>
      </c>
      <c r="C89" s="397" t="str">
        <f>③職員名簿【中間実績】!BO98</f>
        <v/>
      </c>
      <c r="D89" s="398" t="str">
        <f>③職員名簿【中間実績】!AY98</f>
        <v/>
      </c>
      <c r="E89" s="422"/>
      <c r="F89" s="399" t="str">
        <f>③職員名簿【中間実績】!BP98</f>
        <v/>
      </c>
      <c r="G89" s="398" t="str">
        <f>③職員名簿【中間実績】!AZ98</f>
        <v/>
      </c>
      <c r="H89" s="422"/>
      <c r="I89" s="399" t="str">
        <f>③職員名簿【中間実績】!BQ98</f>
        <v/>
      </c>
      <c r="J89" s="398" t="str">
        <f>③職員名簿【中間実績】!BA98</f>
        <v/>
      </c>
      <c r="K89" s="422"/>
      <c r="L89" s="399" t="str">
        <f>③職員名簿【中間実績】!BR98</f>
        <v/>
      </c>
      <c r="M89" s="398" t="str">
        <f>③職員名簿【中間実績】!BB98</f>
        <v/>
      </c>
      <c r="N89" s="422"/>
      <c r="O89" s="399" t="str">
        <f>③職員名簿【中間実績】!BS98</f>
        <v/>
      </c>
      <c r="P89" s="398" t="str">
        <f>③職員名簿【中間実績】!BC98</f>
        <v/>
      </c>
      <c r="Q89" s="422"/>
      <c r="R89" s="399" t="str">
        <f>③職員名簿【中間実績】!BT98</f>
        <v/>
      </c>
      <c r="S89" s="398" t="str">
        <f>③職員名簿【中間実績】!BD98</f>
        <v/>
      </c>
      <c r="T89" s="422"/>
      <c r="U89" s="399" t="str">
        <f>③職員名簿【中間実績】!BU98</f>
        <v/>
      </c>
      <c r="V89" s="398" t="str">
        <f>③職員名簿【中間実績】!BE98</f>
        <v/>
      </c>
      <c r="W89" s="422"/>
      <c r="X89" s="399" t="str">
        <f>③職員名簿【中間実績】!BV98</f>
        <v/>
      </c>
      <c r="Y89" s="398" t="str">
        <f>③職員名簿【中間実績】!BF98</f>
        <v/>
      </c>
      <c r="Z89" s="422"/>
      <c r="AA89" s="399" t="str">
        <f>③職員名簿【中間実績】!BW98</f>
        <v/>
      </c>
      <c r="AB89" s="398" t="str">
        <f>③職員名簿【中間実績】!BG98</f>
        <v/>
      </c>
      <c r="AC89" s="422"/>
      <c r="AD89" s="399" t="str">
        <f>③職員名簿【中間実績】!BX98</f>
        <v/>
      </c>
      <c r="AE89" s="398" t="str">
        <f>③職員名簿【中間実績】!BH98</f>
        <v/>
      </c>
      <c r="AF89" s="422"/>
      <c r="AG89" s="399" t="str">
        <f>③職員名簿【中間実績】!BY98</f>
        <v/>
      </c>
      <c r="AH89" s="398" t="str">
        <f>③職員名簿【中間実績】!BI98</f>
        <v/>
      </c>
      <c r="AI89" s="422"/>
      <c r="AJ89" s="399" t="str">
        <f>③職員名簿【中間実績】!BZ98</f>
        <v/>
      </c>
      <c r="AK89" s="398" t="str">
        <f>③職員名簿【中間実績】!BJ98</f>
        <v/>
      </c>
      <c r="AL89" s="422"/>
    </row>
    <row r="90" spans="1:38" ht="30" customHeight="1">
      <c r="A90">
        <v>86</v>
      </c>
      <c r="B90" s="144" t="str">
        <f>③職員名簿【中間実績】!BN99</f>
        <v/>
      </c>
      <c r="C90" s="397" t="str">
        <f>③職員名簿【中間実績】!BO99</f>
        <v/>
      </c>
      <c r="D90" s="398" t="str">
        <f>③職員名簿【中間実績】!AY99</f>
        <v/>
      </c>
      <c r="E90" s="422"/>
      <c r="F90" s="399" t="str">
        <f>③職員名簿【中間実績】!BP99</f>
        <v/>
      </c>
      <c r="G90" s="398" t="str">
        <f>③職員名簿【中間実績】!AZ99</f>
        <v/>
      </c>
      <c r="H90" s="422"/>
      <c r="I90" s="399" t="str">
        <f>③職員名簿【中間実績】!BQ99</f>
        <v/>
      </c>
      <c r="J90" s="398" t="str">
        <f>③職員名簿【中間実績】!BA99</f>
        <v/>
      </c>
      <c r="K90" s="422"/>
      <c r="L90" s="399" t="str">
        <f>③職員名簿【中間実績】!BR99</f>
        <v/>
      </c>
      <c r="M90" s="398" t="str">
        <f>③職員名簿【中間実績】!BB99</f>
        <v/>
      </c>
      <c r="N90" s="422"/>
      <c r="O90" s="399" t="str">
        <f>③職員名簿【中間実績】!BS99</f>
        <v/>
      </c>
      <c r="P90" s="398" t="str">
        <f>③職員名簿【中間実績】!BC99</f>
        <v/>
      </c>
      <c r="Q90" s="422"/>
      <c r="R90" s="399" t="str">
        <f>③職員名簿【中間実績】!BT99</f>
        <v/>
      </c>
      <c r="S90" s="398" t="str">
        <f>③職員名簿【中間実績】!BD99</f>
        <v/>
      </c>
      <c r="T90" s="422"/>
      <c r="U90" s="399" t="str">
        <f>③職員名簿【中間実績】!BU99</f>
        <v/>
      </c>
      <c r="V90" s="398" t="str">
        <f>③職員名簿【中間実績】!BE99</f>
        <v/>
      </c>
      <c r="W90" s="422"/>
      <c r="X90" s="399" t="str">
        <f>③職員名簿【中間実績】!BV99</f>
        <v/>
      </c>
      <c r="Y90" s="398" t="str">
        <f>③職員名簿【中間実績】!BF99</f>
        <v/>
      </c>
      <c r="Z90" s="422"/>
      <c r="AA90" s="399" t="str">
        <f>③職員名簿【中間実績】!BW99</f>
        <v/>
      </c>
      <c r="AB90" s="398" t="str">
        <f>③職員名簿【中間実績】!BG99</f>
        <v/>
      </c>
      <c r="AC90" s="422"/>
      <c r="AD90" s="399" t="str">
        <f>③職員名簿【中間実績】!BX99</f>
        <v/>
      </c>
      <c r="AE90" s="398" t="str">
        <f>③職員名簿【中間実績】!BH99</f>
        <v/>
      </c>
      <c r="AF90" s="422"/>
      <c r="AG90" s="399" t="str">
        <f>③職員名簿【中間実績】!BY99</f>
        <v/>
      </c>
      <c r="AH90" s="398" t="str">
        <f>③職員名簿【中間実績】!BI99</f>
        <v/>
      </c>
      <c r="AI90" s="422"/>
      <c r="AJ90" s="399" t="str">
        <f>③職員名簿【中間実績】!BZ99</f>
        <v/>
      </c>
      <c r="AK90" s="398" t="str">
        <f>③職員名簿【中間実績】!BJ99</f>
        <v/>
      </c>
      <c r="AL90" s="422"/>
    </row>
    <row r="91" spans="1:38" ht="30" customHeight="1">
      <c r="A91">
        <v>87</v>
      </c>
      <c r="B91" s="144" t="str">
        <f>③職員名簿【中間実績】!BN100</f>
        <v/>
      </c>
      <c r="C91" s="397" t="str">
        <f>③職員名簿【中間実績】!BO100</f>
        <v/>
      </c>
      <c r="D91" s="398" t="str">
        <f>③職員名簿【中間実績】!AY100</f>
        <v/>
      </c>
      <c r="E91" s="422"/>
      <c r="F91" s="399" t="str">
        <f>③職員名簿【中間実績】!BP100</f>
        <v/>
      </c>
      <c r="G91" s="398" t="str">
        <f>③職員名簿【中間実績】!AZ100</f>
        <v/>
      </c>
      <c r="H91" s="422"/>
      <c r="I91" s="399" t="str">
        <f>③職員名簿【中間実績】!BQ100</f>
        <v/>
      </c>
      <c r="J91" s="398" t="str">
        <f>③職員名簿【中間実績】!BA100</f>
        <v/>
      </c>
      <c r="K91" s="422"/>
      <c r="L91" s="399" t="str">
        <f>③職員名簿【中間実績】!BR100</f>
        <v/>
      </c>
      <c r="M91" s="398" t="str">
        <f>③職員名簿【中間実績】!BB100</f>
        <v/>
      </c>
      <c r="N91" s="422"/>
      <c r="O91" s="399" t="str">
        <f>③職員名簿【中間実績】!BS100</f>
        <v/>
      </c>
      <c r="P91" s="398" t="str">
        <f>③職員名簿【中間実績】!BC100</f>
        <v/>
      </c>
      <c r="Q91" s="422"/>
      <c r="R91" s="399" t="str">
        <f>③職員名簿【中間実績】!BT100</f>
        <v/>
      </c>
      <c r="S91" s="398" t="str">
        <f>③職員名簿【中間実績】!BD100</f>
        <v/>
      </c>
      <c r="T91" s="422"/>
      <c r="U91" s="399" t="str">
        <f>③職員名簿【中間実績】!BU100</f>
        <v/>
      </c>
      <c r="V91" s="398" t="str">
        <f>③職員名簿【中間実績】!BE100</f>
        <v/>
      </c>
      <c r="W91" s="422"/>
      <c r="X91" s="399" t="str">
        <f>③職員名簿【中間実績】!BV100</f>
        <v/>
      </c>
      <c r="Y91" s="398" t="str">
        <f>③職員名簿【中間実績】!BF100</f>
        <v/>
      </c>
      <c r="Z91" s="422"/>
      <c r="AA91" s="399" t="str">
        <f>③職員名簿【中間実績】!BW100</f>
        <v/>
      </c>
      <c r="AB91" s="398" t="str">
        <f>③職員名簿【中間実績】!BG100</f>
        <v/>
      </c>
      <c r="AC91" s="422"/>
      <c r="AD91" s="399" t="str">
        <f>③職員名簿【中間実績】!BX100</f>
        <v/>
      </c>
      <c r="AE91" s="398" t="str">
        <f>③職員名簿【中間実績】!BH100</f>
        <v/>
      </c>
      <c r="AF91" s="422"/>
      <c r="AG91" s="399" t="str">
        <f>③職員名簿【中間実績】!BY100</f>
        <v/>
      </c>
      <c r="AH91" s="398" t="str">
        <f>③職員名簿【中間実績】!BI100</f>
        <v/>
      </c>
      <c r="AI91" s="422"/>
      <c r="AJ91" s="399" t="str">
        <f>③職員名簿【中間実績】!BZ100</f>
        <v/>
      </c>
      <c r="AK91" s="398" t="str">
        <f>③職員名簿【中間実績】!BJ100</f>
        <v/>
      </c>
      <c r="AL91" s="422"/>
    </row>
    <row r="92" spans="1:38" ht="30" customHeight="1">
      <c r="A92">
        <v>88</v>
      </c>
      <c r="B92" s="144" t="str">
        <f>③職員名簿【中間実績】!BN101</f>
        <v/>
      </c>
      <c r="C92" s="397" t="str">
        <f>③職員名簿【中間実績】!BO101</f>
        <v/>
      </c>
      <c r="D92" s="398" t="str">
        <f>③職員名簿【中間実績】!AY101</f>
        <v/>
      </c>
      <c r="E92" s="422"/>
      <c r="F92" s="399" t="str">
        <f>③職員名簿【中間実績】!BP101</f>
        <v/>
      </c>
      <c r="G92" s="398" t="str">
        <f>③職員名簿【中間実績】!AZ101</f>
        <v/>
      </c>
      <c r="H92" s="422"/>
      <c r="I92" s="399" t="str">
        <f>③職員名簿【中間実績】!BQ101</f>
        <v/>
      </c>
      <c r="J92" s="398" t="str">
        <f>③職員名簿【中間実績】!BA101</f>
        <v/>
      </c>
      <c r="K92" s="422"/>
      <c r="L92" s="399" t="str">
        <f>③職員名簿【中間実績】!BR101</f>
        <v/>
      </c>
      <c r="M92" s="398" t="str">
        <f>③職員名簿【中間実績】!BB101</f>
        <v/>
      </c>
      <c r="N92" s="422"/>
      <c r="O92" s="399" t="str">
        <f>③職員名簿【中間実績】!BS101</f>
        <v/>
      </c>
      <c r="P92" s="398" t="str">
        <f>③職員名簿【中間実績】!BC101</f>
        <v/>
      </c>
      <c r="Q92" s="422"/>
      <c r="R92" s="399" t="str">
        <f>③職員名簿【中間実績】!BT101</f>
        <v/>
      </c>
      <c r="S92" s="398" t="str">
        <f>③職員名簿【中間実績】!BD101</f>
        <v/>
      </c>
      <c r="T92" s="422"/>
      <c r="U92" s="399" t="str">
        <f>③職員名簿【中間実績】!BU101</f>
        <v/>
      </c>
      <c r="V92" s="398" t="str">
        <f>③職員名簿【中間実績】!BE101</f>
        <v/>
      </c>
      <c r="W92" s="422"/>
      <c r="X92" s="399" t="str">
        <f>③職員名簿【中間実績】!BV101</f>
        <v/>
      </c>
      <c r="Y92" s="398" t="str">
        <f>③職員名簿【中間実績】!BF101</f>
        <v/>
      </c>
      <c r="Z92" s="422"/>
      <c r="AA92" s="399" t="str">
        <f>③職員名簿【中間実績】!BW101</f>
        <v/>
      </c>
      <c r="AB92" s="398" t="str">
        <f>③職員名簿【中間実績】!BG101</f>
        <v/>
      </c>
      <c r="AC92" s="422"/>
      <c r="AD92" s="399" t="str">
        <f>③職員名簿【中間実績】!BX101</f>
        <v/>
      </c>
      <c r="AE92" s="398" t="str">
        <f>③職員名簿【中間実績】!BH101</f>
        <v/>
      </c>
      <c r="AF92" s="422"/>
      <c r="AG92" s="399" t="str">
        <f>③職員名簿【中間実績】!BY101</f>
        <v/>
      </c>
      <c r="AH92" s="398" t="str">
        <f>③職員名簿【中間実績】!BI101</f>
        <v/>
      </c>
      <c r="AI92" s="422"/>
      <c r="AJ92" s="399" t="str">
        <f>③職員名簿【中間実績】!BZ101</f>
        <v/>
      </c>
      <c r="AK92" s="398" t="str">
        <f>③職員名簿【中間実績】!BJ101</f>
        <v/>
      </c>
      <c r="AL92" s="422"/>
    </row>
    <row r="93" spans="1:38" ht="30" customHeight="1">
      <c r="A93">
        <v>89</v>
      </c>
      <c r="B93" s="144" t="str">
        <f>③職員名簿【中間実績】!BN102</f>
        <v/>
      </c>
      <c r="C93" s="397" t="str">
        <f>③職員名簿【中間実績】!BO102</f>
        <v/>
      </c>
      <c r="D93" s="398" t="str">
        <f>③職員名簿【中間実績】!AY102</f>
        <v/>
      </c>
      <c r="E93" s="422"/>
      <c r="F93" s="399" t="str">
        <f>③職員名簿【中間実績】!BP102</f>
        <v/>
      </c>
      <c r="G93" s="398" t="str">
        <f>③職員名簿【中間実績】!AZ102</f>
        <v/>
      </c>
      <c r="H93" s="422"/>
      <c r="I93" s="399" t="str">
        <f>③職員名簿【中間実績】!BQ102</f>
        <v/>
      </c>
      <c r="J93" s="398" t="str">
        <f>③職員名簿【中間実績】!BA102</f>
        <v/>
      </c>
      <c r="K93" s="422"/>
      <c r="L93" s="399" t="str">
        <f>③職員名簿【中間実績】!BR102</f>
        <v/>
      </c>
      <c r="M93" s="398" t="str">
        <f>③職員名簿【中間実績】!BB102</f>
        <v/>
      </c>
      <c r="N93" s="422"/>
      <c r="O93" s="399" t="str">
        <f>③職員名簿【中間実績】!BS102</f>
        <v/>
      </c>
      <c r="P93" s="398" t="str">
        <f>③職員名簿【中間実績】!BC102</f>
        <v/>
      </c>
      <c r="Q93" s="422"/>
      <c r="R93" s="399" t="str">
        <f>③職員名簿【中間実績】!BT102</f>
        <v/>
      </c>
      <c r="S93" s="398" t="str">
        <f>③職員名簿【中間実績】!BD102</f>
        <v/>
      </c>
      <c r="T93" s="422"/>
      <c r="U93" s="399" t="str">
        <f>③職員名簿【中間実績】!BU102</f>
        <v/>
      </c>
      <c r="V93" s="398" t="str">
        <f>③職員名簿【中間実績】!BE102</f>
        <v/>
      </c>
      <c r="W93" s="422"/>
      <c r="X93" s="399" t="str">
        <f>③職員名簿【中間実績】!BV102</f>
        <v/>
      </c>
      <c r="Y93" s="398" t="str">
        <f>③職員名簿【中間実績】!BF102</f>
        <v/>
      </c>
      <c r="Z93" s="422"/>
      <c r="AA93" s="399" t="str">
        <f>③職員名簿【中間実績】!BW102</f>
        <v/>
      </c>
      <c r="AB93" s="398" t="str">
        <f>③職員名簿【中間実績】!BG102</f>
        <v/>
      </c>
      <c r="AC93" s="422"/>
      <c r="AD93" s="399" t="str">
        <f>③職員名簿【中間実績】!BX102</f>
        <v/>
      </c>
      <c r="AE93" s="398" t="str">
        <f>③職員名簿【中間実績】!BH102</f>
        <v/>
      </c>
      <c r="AF93" s="422"/>
      <c r="AG93" s="399" t="str">
        <f>③職員名簿【中間実績】!BY102</f>
        <v/>
      </c>
      <c r="AH93" s="398" t="str">
        <f>③職員名簿【中間実績】!BI102</f>
        <v/>
      </c>
      <c r="AI93" s="422"/>
      <c r="AJ93" s="399" t="str">
        <f>③職員名簿【中間実績】!BZ102</f>
        <v/>
      </c>
      <c r="AK93" s="398" t="str">
        <f>③職員名簿【中間実績】!BJ102</f>
        <v/>
      </c>
      <c r="AL93" s="422"/>
    </row>
    <row r="94" spans="1:38" ht="30" customHeight="1">
      <c r="A94">
        <v>90</v>
      </c>
      <c r="B94" s="144" t="str">
        <f>③職員名簿【中間実績】!BN103</f>
        <v/>
      </c>
      <c r="C94" s="397" t="str">
        <f>③職員名簿【中間実績】!BO103</f>
        <v/>
      </c>
      <c r="D94" s="398" t="str">
        <f>③職員名簿【中間実績】!AY103</f>
        <v/>
      </c>
      <c r="E94" s="422"/>
      <c r="F94" s="399" t="str">
        <f>③職員名簿【中間実績】!BP103</f>
        <v/>
      </c>
      <c r="G94" s="398" t="str">
        <f>③職員名簿【中間実績】!AZ103</f>
        <v/>
      </c>
      <c r="H94" s="422"/>
      <c r="I94" s="399" t="str">
        <f>③職員名簿【中間実績】!BQ103</f>
        <v/>
      </c>
      <c r="J94" s="398" t="str">
        <f>③職員名簿【中間実績】!BA103</f>
        <v/>
      </c>
      <c r="K94" s="422"/>
      <c r="L94" s="399" t="str">
        <f>③職員名簿【中間実績】!BR103</f>
        <v/>
      </c>
      <c r="M94" s="398" t="str">
        <f>③職員名簿【中間実績】!BB103</f>
        <v/>
      </c>
      <c r="N94" s="422"/>
      <c r="O94" s="399" t="str">
        <f>③職員名簿【中間実績】!BS103</f>
        <v/>
      </c>
      <c r="P94" s="398" t="str">
        <f>③職員名簿【中間実績】!BC103</f>
        <v/>
      </c>
      <c r="Q94" s="422"/>
      <c r="R94" s="399" t="str">
        <f>③職員名簿【中間実績】!BT103</f>
        <v/>
      </c>
      <c r="S94" s="398" t="str">
        <f>③職員名簿【中間実績】!BD103</f>
        <v/>
      </c>
      <c r="T94" s="422"/>
      <c r="U94" s="399" t="str">
        <f>③職員名簿【中間実績】!BU103</f>
        <v/>
      </c>
      <c r="V94" s="398" t="str">
        <f>③職員名簿【中間実績】!BE103</f>
        <v/>
      </c>
      <c r="W94" s="422"/>
      <c r="X94" s="399" t="str">
        <f>③職員名簿【中間実績】!BV103</f>
        <v/>
      </c>
      <c r="Y94" s="398" t="str">
        <f>③職員名簿【中間実績】!BF103</f>
        <v/>
      </c>
      <c r="Z94" s="422"/>
      <c r="AA94" s="399" t="str">
        <f>③職員名簿【中間実績】!BW103</f>
        <v/>
      </c>
      <c r="AB94" s="398" t="str">
        <f>③職員名簿【中間実績】!BG103</f>
        <v/>
      </c>
      <c r="AC94" s="422"/>
      <c r="AD94" s="399" t="str">
        <f>③職員名簿【中間実績】!BX103</f>
        <v/>
      </c>
      <c r="AE94" s="398" t="str">
        <f>③職員名簿【中間実績】!BH103</f>
        <v/>
      </c>
      <c r="AF94" s="422"/>
      <c r="AG94" s="399" t="str">
        <f>③職員名簿【中間実績】!BY103</f>
        <v/>
      </c>
      <c r="AH94" s="398" t="str">
        <f>③職員名簿【中間実績】!BI103</f>
        <v/>
      </c>
      <c r="AI94" s="422"/>
      <c r="AJ94" s="399" t="str">
        <f>③職員名簿【中間実績】!BZ103</f>
        <v/>
      </c>
      <c r="AK94" s="398" t="str">
        <f>③職員名簿【中間実績】!BJ103</f>
        <v/>
      </c>
      <c r="AL94" s="422"/>
    </row>
    <row r="95" spans="1:38" ht="30" customHeight="1">
      <c r="A95">
        <v>91</v>
      </c>
      <c r="B95" s="144" t="str">
        <f>③職員名簿【中間実績】!BN104</f>
        <v/>
      </c>
      <c r="C95" s="397" t="str">
        <f>③職員名簿【中間実績】!BO104</f>
        <v/>
      </c>
      <c r="D95" s="398" t="str">
        <f>③職員名簿【中間実績】!AY104</f>
        <v/>
      </c>
      <c r="E95" s="422"/>
      <c r="F95" s="399" t="str">
        <f>③職員名簿【中間実績】!BP104</f>
        <v/>
      </c>
      <c r="G95" s="398" t="str">
        <f>③職員名簿【中間実績】!AZ104</f>
        <v/>
      </c>
      <c r="H95" s="422"/>
      <c r="I95" s="399" t="str">
        <f>③職員名簿【中間実績】!BQ104</f>
        <v/>
      </c>
      <c r="J95" s="398" t="str">
        <f>③職員名簿【中間実績】!BA104</f>
        <v/>
      </c>
      <c r="K95" s="422"/>
      <c r="L95" s="399" t="str">
        <f>③職員名簿【中間実績】!BR104</f>
        <v/>
      </c>
      <c r="M95" s="398" t="str">
        <f>③職員名簿【中間実績】!BB104</f>
        <v/>
      </c>
      <c r="N95" s="422"/>
      <c r="O95" s="399" t="str">
        <f>③職員名簿【中間実績】!BS104</f>
        <v/>
      </c>
      <c r="P95" s="398" t="str">
        <f>③職員名簿【中間実績】!BC104</f>
        <v/>
      </c>
      <c r="Q95" s="422"/>
      <c r="R95" s="399" t="str">
        <f>③職員名簿【中間実績】!BT104</f>
        <v/>
      </c>
      <c r="S95" s="398" t="str">
        <f>③職員名簿【中間実績】!BD104</f>
        <v/>
      </c>
      <c r="T95" s="422"/>
      <c r="U95" s="399" t="str">
        <f>③職員名簿【中間実績】!BU104</f>
        <v/>
      </c>
      <c r="V95" s="398" t="str">
        <f>③職員名簿【中間実績】!BE104</f>
        <v/>
      </c>
      <c r="W95" s="422"/>
      <c r="X95" s="399" t="str">
        <f>③職員名簿【中間実績】!BV104</f>
        <v/>
      </c>
      <c r="Y95" s="398" t="str">
        <f>③職員名簿【中間実績】!BF104</f>
        <v/>
      </c>
      <c r="Z95" s="422"/>
      <c r="AA95" s="399" t="str">
        <f>③職員名簿【中間実績】!BW104</f>
        <v/>
      </c>
      <c r="AB95" s="398" t="str">
        <f>③職員名簿【中間実績】!BG104</f>
        <v/>
      </c>
      <c r="AC95" s="422"/>
      <c r="AD95" s="399" t="str">
        <f>③職員名簿【中間実績】!BX104</f>
        <v/>
      </c>
      <c r="AE95" s="398" t="str">
        <f>③職員名簿【中間実績】!BH104</f>
        <v/>
      </c>
      <c r="AF95" s="422"/>
      <c r="AG95" s="399" t="str">
        <f>③職員名簿【中間実績】!BY104</f>
        <v/>
      </c>
      <c r="AH95" s="398" t="str">
        <f>③職員名簿【中間実績】!BI104</f>
        <v/>
      </c>
      <c r="AI95" s="422"/>
      <c r="AJ95" s="399" t="str">
        <f>③職員名簿【中間実績】!BZ104</f>
        <v/>
      </c>
      <c r="AK95" s="398" t="str">
        <f>③職員名簿【中間実績】!BJ104</f>
        <v/>
      </c>
      <c r="AL95" s="422"/>
    </row>
    <row r="96" spans="1:38" ht="30" customHeight="1">
      <c r="A96">
        <v>92</v>
      </c>
      <c r="B96" s="144" t="str">
        <f>③職員名簿【中間実績】!BN105</f>
        <v/>
      </c>
      <c r="C96" s="397" t="str">
        <f>③職員名簿【中間実績】!BO105</f>
        <v/>
      </c>
      <c r="D96" s="398" t="str">
        <f>③職員名簿【中間実績】!AY105</f>
        <v/>
      </c>
      <c r="E96" s="422"/>
      <c r="F96" s="399" t="str">
        <f>③職員名簿【中間実績】!BP105</f>
        <v/>
      </c>
      <c r="G96" s="398" t="str">
        <f>③職員名簿【中間実績】!AZ105</f>
        <v/>
      </c>
      <c r="H96" s="422"/>
      <c r="I96" s="399" t="str">
        <f>③職員名簿【中間実績】!BQ105</f>
        <v/>
      </c>
      <c r="J96" s="398" t="str">
        <f>③職員名簿【中間実績】!BA105</f>
        <v/>
      </c>
      <c r="K96" s="422"/>
      <c r="L96" s="399" t="str">
        <f>③職員名簿【中間実績】!BR105</f>
        <v/>
      </c>
      <c r="M96" s="398" t="str">
        <f>③職員名簿【中間実績】!BB105</f>
        <v/>
      </c>
      <c r="N96" s="422"/>
      <c r="O96" s="399" t="str">
        <f>③職員名簿【中間実績】!BS105</f>
        <v/>
      </c>
      <c r="P96" s="398" t="str">
        <f>③職員名簿【中間実績】!BC105</f>
        <v/>
      </c>
      <c r="Q96" s="422"/>
      <c r="R96" s="399" t="str">
        <f>③職員名簿【中間実績】!BT105</f>
        <v/>
      </c>
      <c r="S96" s="398" t="str">
        <f>③職員名簿【中間実績】!BD105</f>
        <v/>
      </c>
      <c r="T96" s="422"/>
      <c r="U96" s="399" t="str">
        <f>③職員名簿【中間実績】!BU105</f>
        <v/>
      </c>
      <c r="V96" s="398" t="str">
        <f>③職員名簿【中間実績】!BE105</f>
        <v/>
      </c>
      <c r="W96" s="422"/>
      <c r="X96" s="399" t="str">
        <f>③職員名簿【中間実績】!BV105</f>
        <v/>
      </c>
      <c r="Y96" s="398" t="str">
        <f>③職員名簿【中間実績】!BF105</f>
        <v/>
      </c>
      <c r="Z96" s="422"/>
      <c r="AA96" s="399" t="str">
        <f>③職員名簿【中間実績】!BW105</f>
        <v/>
      </c>
      <c r="AB96" s="398" t="str">
        <f>③職員名簿【中間実績】!BG105</f>
        <v/>
      </c>
      <c r="AC96" s="422"/>
      <c r="AD96" s="399" t="str">
        <f>③職員名簿【中間実績】!BX105</f>
        <v/>
      </c>
      <c r="AE96" s="398" t="str">
        <f>③職員名簿【中間実績】!BH105</f>
        <v/>
      </c>
      <c r="AF96" s="422"/>
      <c r="AG96" s="399" t="str">
        <f>③職員名簿【中間実績】!BY105</f>
        <v/>
      </c>
      <c r="AH96" s="398" t="str">
        <f>③職員名簿【中間実績】!BI105</f>
        <v/>
      </c>
      <c r="AI96" s="422"/>
      <c r="AJ96" s="399" t="str">
        <f>③職員名簿【中間実績】!BZ105</f>
        <v/>
      </c>
      <c r="AK96" s="398" t="str">
        <f>③職員名簿【中間実績】!BJ105</f>
        <v/>
      </c>
      <c r="AL96" s="422"/>
    </row>
    <row r="97" spans="1:38" ht="30" customHeight="1">
      <c r="A97">
        <v>93</v>
      </c>
      <c r="B97" s="144" t="str">
        <f>③職員名簿【中間実績】!BN106</f>
        <v/>
      </c>
      <c r="C97" s="397" t="str">
        <f>③職員名簿【中間実績】!BO106</f>
        <v/>
      </c>
      <c r="D97" s="398" t="str">
        <f>③職員名簿【中間実績】!AY106</f>
        <v/>
      </c>
      <c r="E97" s="422"/>
      <c r="F97" s="399" t="str">
        <f>③職員名簿【中間実績】!BP106</f>
        <v/>
      </c>
      <c r="G97" s="398" t="str">
        <f>③職員名簿【中間実績】!AZ106</f>
        <v/>
      </c>
      <c r="H97" s="422"/>
      <c r="I97" s="399" t="str">
        <f>③職員名簿【中間実績】!BQ106</f>
        <v/>
      </c>
      <c r="J97" s="398" t="str">
        <f>③職員名簿【中間実績】!BA106</f>
        <v/>
      </c>
      <c r="K97" s="422"/>
      <c r="L97" s="399" t="str">
        <f>③職員名簿【中間実績】!BR106</f>
        <v/>
      </c>
      <c r="M97" s="398" t="str">
        <f>③職員名簿【中間実績】!BB106</f>
        <v/>
      </c>
      <c r="N97" s="422"/>
      <c r="O97" s="399" t="str">
        <f>③職員名簿【中間実績】!BS106</f>
        <v/>
      </c>
      <c r="P97" s="398" t="str">
        <f>③職員名簿【中間実績】!BC106</f>
        <v/>
      </c>
      <c r="Q97" s="422"/>
      <c r="R97" s="399" t="str">
        <f>③職員名簿【中間実績】!BT106</f>
        <v/>
      </c>
      <c r="S97" s="398" t="str">
        <f>③職員名簿【中間実績】!BD106</f>
        <v/>
      </c>
      <c r="T97" s="422"/>
      <c r="U97" s="399" t="str">
        <f>③職員名簿【中間実績】!BU106</f>
        <v/>
      </c>
      <c r="V97" s="398" t="str">
        <f>③職員名簿【中間実績】!BE106</f>
        <v/>
      </c>
      <c r="W97" s="422"/>
      <c r="X97" s="399" t="str">
        <f>③職員名簿【中間実績】!BV106</f>
        <v/>
      </c>
      <c r="Y97" s="398" t="str">
        <f>③職員名簿【中間実績】!BF106</f>
        <v/>
      </c>
      <c r="Z97" s="422"/>
      <c r="AA97" s="399" t="str">
        <f>③職員名簿【中間実績】!BW106</f>
        <v/>
      </c>
      <c r="AB97" s="398" t="str">
        <f>③職員名簿【中間実績】!BG106</f>
        <v/>
      </c>
      <c r="AC97" s="422"/>
      <c r="AD97" s="399" t="str">
        <f>③職員名簿【中間実績】!BX106</f>
        <v/>
      </c>
      <c r="AE97" s="398" t="str">
        <f>③職員名簿【中間実績】!BH106</f>
        <v/>
      </c>
      <c r="AF97" s="422"/>
      <c r="AG97" s="399" t="str">
        <f>③職員名簿【中間実績】!BY106</f>
        <v/>
      </c>
      <c r="AH97" s="398" t="str">
        <f>③職員名簿【中間実績】!BI106</f>
        <v/>
      </c>
      <c r="AI97" s="422"/>
      <c r="AJ97" s="399" t="str">
        <f>③職員名簿【中間実績】!BZ106</f>
        <v/>
      </c>
      <c r="AK97" s="398" t="str">
        <f>③職員名簿【中間実績】!BJ106</f>
        <v/>
      </c>
      <c r="AL97" s="422"/>
    </row>
    <row r="98" spans="1:38" ht="30" customHeight="1">
      <c r="A98">
        <v>94</v>
      </c>
      <c r="B98" s="144" t="str">
        <f>③職員名簿【中間実績】!BN107</f>
        <v/>
      </c>
      <c r="C98" s="397" t="str">
        <f>③職員名簿【中間実績】!BO107</f>
        <v/>
      </c>
      <c r="D98" s="398" t="str">
        <f>③職員名簿【中間実績】!AY107</f>
        <v/>
      </c>
      <c r="E98" s="422"/>
      <c r="F98" s="399" t="str">
        <f>③職員名簿【中間実績】!BP107</f>
        <v/>
      </c>
      <c r="G98" s="398" t="str">
        <f>③職員名簿【中間実績】!AZ107</f>
        <v/>
      </c>
      <c r="H98" s="422"/>
      <c r="I98" s="399" t="str">
        <f>③職員名簿【中間実績】!BQ107</f>
        <v/>
      </c>
      <c r="J98" s="398" t="str">
        <f>③職員名簿【中間実績】!BA107</f>
        <v/>
      </c>
      <c r="K98" s="422"/>
      <c r="L98" s="399" t="str">
        <f>③職員名簿【中間実績】!BR107</f>
        <v/>
      </c>
      <c r="M98" s="398" t="str">
        <f>③職員名簿【中間実績】!BB107</f>
        <v/>
      </c>
      <c r="N98" s="422"/>
      <c r="O98" s="399" t="str">
        <f>③職員名簿【中間実績】!BS107</f>
        <v/>
      </c>
      <c r="P98" s="398" t="str">
        <f>③職員名簿【中間実績】!BC107</f>
        <v/>
      </c>
      <c r="Q98" s="422"/>
      <c r="R98" s="399" t="str">
        <f>③職員名簿【中間実績】!BT107</f>
        <v/>
      </c>
      <c r="S98" s="398" t="str">
        <f>③職員名簿【中間実績】!BD107</f>
        <v/>
      </c>
      <c r="T98" s="422"/>
      <c r="U98" s="399" t="str">
        <f>③職員名簿【中間実績】!BU107</f>
        <v/>
      </c>
      <c r="V98" s="398" t="str">
        <f>③職員名簿【中間実績】!BE107</f>
        <v/>
      </c>
      <c r="W98" s="422"/>
      <c r="X98" s="399" t="str">
        <f>③職員名簿【中間実績】!BV107</f>
        <v/>
      </c>
      <c r="Y98" s="398" t="str">
        <f>③職員名簿【中間実績】!BF107</f>
        <v/>
      </c>
      <c r="Z98" s="422"/>
      <c r="AA98" s="399" t="str">
        <f>③職員名簿【中間実績】!BW107</f>
        <v/>
      </c>
      <c r="AB98" s="398" t="str">
        <f>③職員名簿【中間実績】!BG107</f>
        <v/>
      </c>
      <c r="AC98" s="422"/>
      <c r="AD98" s="399" t="str">
        <f>③職員名簿【中間実績】!BX107</f>
        <v/>
      </c>
      <c r="AE98" s="398" t="str">
        <f>③職員名簿【中間実績】!BH107</f>
        <v/>
      </c>
      <c r="AF98" s="422"/>
      <c r="AG98" s="399" t="str">
        <f>③職員名簿【中間実績】!BY107</f>
        <v/>
      </c>
      <c r="AH98" s="398" t="str">
        <f>③職員名簿【中間実績】!BI107</f>
        <v/>
      </c>
      <c r="AI98" s="422"/>
      <c r="AJ98" s="399" t="str">
        <f>③職員名簿【中間実績】!BZ107</f>
        <v/>
      </c>
      <c r="AK98" s="398" t="str">
        <f>③職員名簿【中間実績】!BJ107</f>
        <v/>
      </c>
      <c r="AL98" s="422"/>
    </row>
    <row r="99" spans="1:38" ht="30" customHeight="1">
      <c r="A99">
        <v>95</v>
      </c>
      <c r="B99" s="144" t="str">
        <f>③職員名簿【中間実績】!BN108</f>
        <v/>
      </c>
      <c r="C99" s="397" t="str">
        <f>③職員名簿【中間実績】!BO108</f>
        <v/>
      </c>
      <c r="D99" s="398" t="str">
        <f>③職員名簿【中間実績】!AY108</f>
        <v/>
      </c>
      <c r="E99" s="422"/>
      <c r="F99" s="399" t="str">
        <f>③職員名簿【中間実績】!BP108</f>
        <v/>
      </c>
      <c r="G99" s="398" t="str">
        <f>③職員名簿【中間実績】!AZ108</f>
        <v/>
      </c>
      <c r="H99" s="422"/>
      <c r="I99" s="399" t="str">
        <f>③職員名簿【中間実績】!BQ108</f>
        <v/>
      </c>
      <c r="J99" s="398" t="str">
        <f>③職員名簿【中間実績】!BA108</f>
        <v/>
      </c>
      <c r="K99" s="422"/>
      <c r="L99" s="399" t="str">
        <f>③職員名簿【中間実績】!BR108</f>
        <v/>
      </c>
      <c r="M99" s="398" t="str">
        <f>③職員名簿【中間実績】!BB108</f>
        <v/>
      </c>
      <c r="N99" s="422"/>
      <c r="O99" s="399" t="str">
        <f>③職員名簿【中間実績】!BS108</f>
        <v/>
      </c>
      <c r="P99" s="398" t="str">
        <f>③職員名簿【中間実績】!BC108</f>
        <v/>
      </c>
      <c r="Q99" s="422"/>
      <c r="R99" s="399" t="str">
        <f>③職員名簿【中間実績】!BT108</f>
        <v/>
      </c>
      <c r="S99" s="398" t="str">
        <f>③職員名簿【中間実績】!BD108</f>
        <v/>
      </c>
      <c r="T99" s="422"/>
      <c r="U99" s="399" t="str">
        <f>③職員名簿【中間実績】!BU108</f>
        <v/>
      </c>
      <c r="V99" s="398" t="str">
        <f>③職員名簿【中間実績】!BE108</f>
        <v/>
      </c>
      <c r="W99" s="422"/>
      <c r="X99" s="399" t="str">
        <f>③職員名簿【中間実績】!BV108</f>
        <v/>
      </c>
      <c r="Y99" s="398" t="str">
        <f>③職員名簿【中間実績】!BF108</f>
        <v/>
      </c>
      <c r="Z99" s="422"/>
      <c r="AA99" s="399" t="str">
        <f>③職員名簿【中間実績】!BW108</f>
        <v/>
      </c>
      <c r="AB99" s="398" t="str">
        <f>③職員名簿【中間実績】!BG108</f>
        <v/>
      </c>
      <c r="AC99" s="422"/>
      <c r="AD99" s="399" t="str">
        <f>③職員名簿【中間実績】!BX108</f>
        <v/>
      </c>
      <c r="AE99" s="398" t="str">
        <f>③職員名簿【中間実績】!BH108</f>
        <v/>
      </c>
      <c r="AF99" s="422"/>
      <c r="AG99" s="399" t="str">
        <f>③職員名簿【中間実績】!BY108</f>
        <v/>
      </c>
      <c r="AH99" s="398" t="str">
        <f>③職員名簿【中間実績】!BI108</f>
        <v/>
      </c>
      <c r="AI99" s="422"/>
      <c r="AJ99" s="399" t="str">
        <f>③職員名簿【中間実績】!BZ108</f>
        <v/>
      </c>
      <c r="AK99" s="398" t="str">
        <f>③職員名簿【中間実績】!BJ108</f>
        <v/>
      </c>
      <c r="AL99" s="422"/>
    </row>
    <row r="100" spans="1:38" ht="30" customHeight="1">
      <c r="A100">
        <v>96</v>
      </c>
      <c r="B100" s="144" t="str">
        <f>③職員名簿【中間実績】!BN109</f>
        <v/>
      </c>
      <c r="C100" s="397" t="str">
        <f>③職員名簿【中間実績】!BO109</f>
        <v/>
      </c>
      <c r="D100" s="398" t="str">
        <f>③職員名簿【中間実績】!AY109</f>
        <v/>
      </c>
      <c r="E100" s="422"/>
      <c r="F100" s="399" t="str">
        <f>③職員名簿【中間実績】!BP109</f>
        <v/>
      </c>
      <c r="G100" s="398" t="str">
        <f>③職員名簿【中間実績】!AZ109</f>
        <v/>
      </c>
      <c r="H100" s="422"/>
      <c r="I100" s="399" t="str">
        <f>③職員名簿【中間実績】!BQ109</f>
        <v/>
      </c>
      <c r="J100" s="398" t="str">
        <f>③職員名簿【中間実績】!BA109</f>
        <v/>
      </c>
      <c r="K100" s="422"/>
      <c r="L100" s="399" t="str">
        <f>③職員名簿【中間実績】!BR109</f>
        <v/>
      </c>
      <c r="M100" s="398" t="str">
        <f>③職員名簿【中間実績】!BB109</f>
        <v/>
      </c>
      <c r="N100" s="422"/>
      <c r="O100" s="399" t="str">
        <f>③職員名簿【中間実績】!BS109</f>
        <v/>
      </c>
      <c r="P100" s="398" t="str">
        <f>③職員名簿【中間実績】!BC109</f>
        <v/>
      </c>
      <c r="Q100" s="422"/>
      <c r="R100" s="399" t="str">
        <f>③職員名簿【中間実績】!BT109</f>
        <v/>
      </c>
      <c r="S100" s="398" t="str">
        <f>③職員名簿【中間実績】!BD109</f>
        <v/>
      </c>
      <c r="T100" s="422"/>
      <c r="U100" s="399" t="str">
        <f>③職員名簿【中間実績】!BU109</f>
        <v/>
      </c>
      <c r="V100" s="398" t="str">
        <f>③職員名簿【中間実績】!BE109</f>
        <v/>
      </c>
      <c r="W100" s="422"/>
      <c r="X100" s="399" t="str">
        <f>③職員名簿【中間実績】!BV109</f>
        <v/>
      </c>
      <c r="Y100" s="398" t="str">
        <f>③職員名簿【中間実績】!BF109</f>
        <v/>
      </c>
      <c r="Z100" s="422"/>
      <c r="AA100" s="399" t="str">
        <f>③職員名簿【中間実績】!BW109</f>
        <v/>
      </c>
      <c r="AB100" s="398" t="str">
        <f>③職員名簿【中間実績】!BG109</f>
        <v/>
      </c>
      <c r="AC100" s="422"/>
      <c r="AD100" s="399" t="str">
        <f>③職員名簿【中間実績】!BX109</f>
        <v/>
      </c>
      <c r="AE100" s="398" t="str">
        <f>③職員名簿【中間実績】!BH109</f>
        <v/>
      </c>
      <c r="AF100" s="422"/>
      <c r="AG100" s="399" t="str">
        <f>③職員名簿【中間実績】!BY109</f>
        <v/>
      </c>
      <c r="AH100" s="398" t="str">
        <f>③職員名簿【中間実績】!BI109</f>
        <v/>
      </c>
      <c r="AI100" s="422"/>
      <c r="AJ100" s="399" t="str">
        <f>③職員名簿【中間実績】!BZ109</f>
        <v/>
      </c>
      <c r="AK100" s="398" t="str">
        <f>③職員名簿【中間実績】!BJ109</f>
        <v/>
      </c>
      <c r="AL100" s="422"/>
    </row>
    <row r="101" spans="1:38" ht="30" customHeight="1">
      <c r="A101">
        <v>97</v>
      </c>
      <c r="B101" s="144" t="str">
        <f>③職員名簿【中間実績】!BN110</f>
        <v/>
      </c>
      <c r="C101" s="397" t="str">
        <f>③職員名簿【中間実績】!BO110</f>
        <v/>
      </c>
      <c r="D101" s="398" t="str">
        <f>③職員名簿【中間実績】!AY110</f>
        <v/>
      </c>
      <c r="E101" s="422"/>
      <c r="F101" s="399" t="str">
        <f>③職員名簿【中間実績】!BP110</f>
        <v/>
      </c>
      <c r="G101" s="398" t="str">
        <f>③職員名簿【中間実績】!AZ110</f>
        <v/>
      </c>
      <c r="H101" s="422"/>
      <c r="I101" s="399" t="str">
        <f>③職員名簿【中間実績】!BQ110</f>
        <v/>
      </c>
      <c r="J101" s="398" t="str">
        <f>③職員名簿【中間実績】!BA110</f>
        <v/>
      </c>
      <c r="K101" s="422"/>
      <c r="L101" s="399" t="str">
        <f>③職員名簿【中間実績】!BR110</f>
        <v/>
      </c>
      <c r="M101" s="398" t="str">
        <f>③職員名簿【中間実績】!BB110</f>
        <v/>
      </c>
      <c r="N101" s="422"/>
      <c r="O101" s="399" t="str">
        <f>③職員名簿【中間実績】!BS110</f>
        <v/>
      </c>
      <c r="P101" s="398" t="str">
        <f>③職員名簿【中間実績】!BC110</f>
        <v/>
      </c>
      <c r="Q101" s="422"/>
      <c r="R101" s="399" t="str">
        <f>③職員名簿【中間実績】!BT110</f>
        <v/>
      </c>
      <c r="S101" s="398" t="str">
        <f>③職員名簿【中間実績】!BD110</f>
        <v/>
      </c>
      <c r="T101" s="422"/>
      <c r="U101" s="399" t="str">
        <f>③職員名簿【中間実績】!BU110</f>
        <v/>
      </c>
      <c r="V101" s="398" t="str">
        <f>③職員名簿【中間実績】!BE110</f>
        <v/>
      </c>
      <c r="W101" s="422"/>
      <c r="X101" s="399" t="str">
        <f>③職員名簿【中間実績】!BV110</f>
        <v/>
      </c>
      <c r="Y101" s="398" t="str">
        <f>③職員名簿【中間実績】!BF110</f>
        <v/>
      </c>
      <c r="Z101" s="422"/>
      <c r="AA101" s="399" t="str">
        <f>③職員名簿【中間実績】!BW110</f>
        <v/>
      </c>
      <c r="AB101" s="398" t="str">
        <f>③職員名簿【中間実績】!BG110</f>
        <v/>
      </c>
      <c r="AC101" s="422"/>
      <c r="AD101" s="399" t="str">
        <f>③職員名簿【中間実績】!BX110</f>
        <v/>
      </c>
      <c r="AE101" s="398" t="str">
        <f>③職員名簿【中間実績】!BH110</f>
        <v/>
      </c>
      <c r="AF101" s="422"/>
      <c r="AG101" s="399" t="str">
        <f>③職員名簿【中間実績】!BY110</f>
        <v/>
      </c>
      <c r="AH101" s="398" t="str">
        <f>③職員名簿【中間実績】!BI110</f>
        <v/>
      </c>
      <c r="AI101" s="422"/>
      <c r="AJ101" s="399" t="str">
        <f>③職員名簿【中間実績】!BZ110</f>
        <v/>
      </c>
      <c r="AK101" s="398" t="str">
        <f>③職員名簿【中間実績】!BJ110</f>
        <v/>
      </c>
      <c r="AL101" s="422"/>
    </row>
    <row r="102" spans="1:38" ht="30" customHeight="1">
      <c r="A102">
        <v>98</v>
      </c>
      <c r="B102" s="144" t="str">
        <f>③職員名簿【中間実績】!BN111</f>
        <v/>
      </c>
      <c r="C102" s="397" t="str">
        <f>③職員名簿【中間実績】!BO111</f>
        <v/>
      </c>
      <c r="D102" s="398" t="str">
        <f>③職員名簿【中間実績】!AY111</f>
        <v/>
      </c>
      <c r="E102" s="422"/>
      <c r="F102" s="399" t="str">
        <f>③職員名簿【中間実績】!BP111</f>
        <v/>
      </c>
      <c r="G102" s="398" t="str">
        <f>③職員名簿【中間実績】!AZ111</f>
        <v/>
      </c>
      <c r="H102" s="422"/>
      <c r="I102" s="399" t="str">
        <f>③職員名簿【中間実績】!BQ111</f>
        <v/>
      </c>
      <c r="J102" s="398" t="str">
        <f>③職員名簿【中間実績】!BA111</f>
        <v/>
      </c>
      <c r="K102" s="422"/>
      <c r="L102" s="399" t="str">
        <f>③職員名簿【中間実績】!BR111</f>
        <v/>
      </c>
      <c r="M102" s="398" t="str">
        <f>③職員名簿【中間実績】!BB111</f>
        <v/>
      </c>
      <c r="N102" s="422"/>
      <c r="O102" s="399" t="str">
        <f>③職員名簿【中間実績】!BS111</f>
        <v/>
      </c>
      <c r="P102" s="398" t="str">
        <f>③職員名簿【中間実績】!BC111</f>
        <v/>
      </c>
      <c r="Q102" s="422"/>
      <c r="R102" s="399" t="str">
        <f>③職員名簿【中間実績】!BT111</f>
        <v/>
      </c>
      <c r="S102" s="398" t="str">
        <f>③職員名簿【中間実績】!BD111</f>
        <v/>
      </c>
      <c r="T102" s="422"/>
      <c r="U102" s="399" t="str">
        <f>③職員名簿【中間実績】!BU111</f>
        <v/>
      </c>
      <c r="V102" s="398" t="str">
        <f>③職員名簿【中間実績】!BE111</f>
        <v/>
      </c>
      <c r="W102" s="422"/>
      <c r="X102" s="399" t="str">
        <f>③職員名簿【中間実績】!BV111</f>
        <v/>
      </c>
      <c r="Y102" s="398" t="str">
        <f>③職員名簿【中間実績】!BF111</f>
        <v/>
      </c>
      <c r="Z102" s="422"/>
      <c r="AA102" s="399" t="str">
        <f>③職員名簿【中間実績】!BW111</f>
        <v/>
      </c>
      <c r="AB102" s="398" t="str">
        <f>③職員名簿【中間実績】!BG111</f>
        <v/>
      </c>
      <c r="AC102" s="422"/>
      <c r="AD102" s="399" t="str">
        <f>③職員名簿【中間実績】!BX111</f>
        <v/>
      </c>
      <c r="AE102" s="398" t="str">
        <f>③職員名簿【中間実績】!BH111</f>
        <v/>
      </c>
      <c r="AF102" s="422"/>
      <c r="AG102" s="399" t="str">
        <f>③職員名簿【中間実績】!BY111</f>
        <v/>
      </c>
      <c r="AH102" s="398" t="str">
        <f>③職員名簿【中間実績】!BI111</f>
        <v/>
      </c>
      <c r="AI102" s="422"/>
      <c r="AJ102" s="399" t="str">
        <f>③職員名簿【中間実績】!BZ111</f>
        <v/>
      </c>
      <c r="AK102" s="398" t="str">
        <f>③職員名簿【中間実績】!BJ111</f>
        <v/>
      </c>
      <c r="AL102" s="422"/>
    </row>
    <row r="103" spans="1:38" ht="30" customHeight="1">
      <c r="A103">
        <v>99</v>
      </c>
      <c r="B103" s="144" t="str">
        <f>③職員名簿【中間実績】!BN112</f>
        <v/>
      </c>
      <c r="C103" s="400" t="str">
        <f>③職員名簿【中間実績】!BO112</f>
        <v/>
      </c>
      <c r="D103" s="401" t="str">
        <f>③職員名簿【中間実績】!AY112</f>
        <v/>
      </c>
      <c r="E103" s="423"/>
      <c r="F103" s="402" t="str">
        <f>③職員名簿【中間実績】!BP112</f>
        <v/>
      </c>
      <c r="G103" s="401" t="str">
        <f>③職員名簿【中間実績】!AZ112</f>
        <v/>
      </c>
      <c r="H103" s="423"/>
      <c r="I103" s="402" t="str">
        <f>③職員名簿【中間実績】!BQ112</f>
        <v/>
      </c>
      <c r="J103" s="401" t="str">
        <f>③職員名簿【中間実績】!BA112</f>
        <v/>
      </c>
      <c r="K103" s="423"/>
      <c r="L103" s="402" t="str">
        <f>③職員名簿【中間実績】!BR112</f>
        <v/>
      </c>
      <c r="M103" s="401" t="str">
        <f>③職員名簿【中間実績】!BB112</f>
        <v/>
      </c>
      <c r="N103" s="423"/>
      <c r="O103" s="402" t="str">
        <f>③職員名簿【中間実績】!BS112</f>
        <v/>
      </c>
      <c r="P103" s="401" t="str">
        <f>③職員名簿【中間実績】!BC112</f>
        <v/>
      </c>
      <c r="Q103" s="423"/>
      <c r="R103" s="402" t="str">
        <f>③職員名簿【中間実績】!BT112</f>
        <v/>
      </c>
      <c r="S103" s="401" t="str">
        <f>③職員名簿【中間実績】!BD112</f>
        <v/>
      </c>
      <c r="T103" s="423"/>
      <c r="U103" s="402" t="str">
        <f>③職員名簿【中間実績】!BU112</f>
        <v/>
      </c>
      <c r="V103" s="401" t="str">
        <f>③職員名簿【中間実績】!BE112</f>
        <v/>
      </c>
      <c r="W103" s="423"/>
      <c r="X103" s="402" t="str">
        <f>③職員名簿【中間実績】!BV112</f>
        <v/>
      </c>
      <c r="Y103" s="401" t="str">
        <f>③職員名簿【中間実績】!BF112</f>
        <v/>
      </c>
      <c r="Z103" s="423"/>
      <c r="AA103" s="402" t="str">
        <f>③職員名簿【中間実績】!BW112</f>
        <v/>
      </c>
      <c r="AB103" s="401" t="str">
        <f>③職員名簿【中間実績】!BG112</f>
        <v/>
      </c>
      <c r="AC103" s="423"/>
      <c r="AD103" s="402" t="str">
        <f>③職員名簿【中間実績】!BX112</f>
        <v/>
      </c>
      <c r="AE103" s="401" t="str">
        <f>③職員名簿【中間実績】!BH112</f>
        <v/>
      </c>
      <c r="AF103" s="423"/>
      <c r="AG103" s="402" t="str">
        <f>③職員名簿【中間実績】!BY112</f>
        <v/>
      </c>
      <c r="AH103" s="401" t="str">
        <f>③職員名簿【中間実績】!BI112</f>
        <v/>
      </c>
      <c r="AI103" s="423"/>
      <c r="AJ103" s="402" t="str">
        <f>③職員名簿【中間実績】!BZ112</f>
        <v/>
      </c>
      <c r="AK103" s="401" t="str">
        <f>③職員名簿【中間実績】!BJ112</f>
        <v/>
      </c>
      <c r="AL103" s="423"/>
    </row>
    <row r="104" spans="1:38" ht="30" customHeight="1">
      <c r="A104">
        <v>100</v>
      </c>
      <c r="B104" s="144" t="str">
        <f>③職員名簿【中間実績】!BN113</f>
        <v/>
      </c>
      <c r="C104" s="145" t="str">
        <f>③職員名簿【中間実績】!BO113</f>
        <v/>
      </c>
      <c r="D104" s="146" t="str">
        <f>③職員名簿【中間実績】!AY113</f>
        <v/>
      </c>
      <c r="E104" s="421"/>
      <c r="F104" s="148" t="str">
        <f>③職員名簿【中間実績】!BP113</f>
        <v/>
      </c>
      <c r="G104" s="146" t="str">
        <f>③職員名簿【中間実績】!AZ113</f>
        <v/>
      </c>
      <c r="H104" s="421"/>
      <c r="I104" s="148" t="str">
        <f>③職員名簿【中間実績】!BQ113</f>
        <v/>
      </c>
      <c r="J104" s="146" t="str">
        <f>③職員名簿【中間実績】!BA113</f>
        <v/>
      </c>
      <c r="K104" s="421"/>
      <c r="L104" s="148" t="str">
        <f>③職員名簿【中間実績】!BR113</f>
        <v/>
      </c>
      <c r="M104" s="146" t="str">
        <f>③職員名簿【中間実績】!BB113</f>
        <v/>
      </c>
      <c r="N104" s="421"/>
      <c r="O104" s="148" t="str">
        <f>③職員名簿【中間実績】!BS113</f>
        <v/>
      </c>
      <c r="P104" s="146" t="str">
        <f>③職員名簿【中間実績】!BC113</f>
        <v/>
      </c>
      <c r="Q104" s="421"/>
      <c r="R104" s="148" t="str">
        <f>③職員名簿【中間実績】!BT113</f>
        <v/>
      </c>
      <c r="S104" s="146" t="str">
        <f>③職員名簿【中間実績】!BD113</f>
        <v/>
      </c>
      <c r="T104" s="421"/>
      <c r="U104" s="148" t="str">
        <f>③職員名簿【中間実績】!BU113</f>
        <v/>
      </c>
      <c r="V104" s="146" t="str">
        <f>③職員名簿【中間実績】!BE113</f>
        <v/>
      </c>
      <c r="W104" s="421"/>
      <c r="X104" s="148" t="str">
        <f>③職員名簿【中間実績】!BV113</f>
        <v/>
      </c>
      <c r="Y104" s="146" t="str">
        <f>③職員名簿【中間実績】!BF113</f>
        <v/>
      </c>
      <c r="Z104" s="421"/>
      <c r="AA104" s="148" t="str">
        <f>③職員名簿【中間実績】!BW113</f>
        <v/>
      </c>
      <c r="AB104" s="146" t="str">
        <f>③職員名簿【中間実績】!BG113</f>
        <v/>
      </c>
      <c r="AC104" s="421"/>
      <c r="AD104" s="148" t="str">
        <f>③職員名簿【中間実績】!BX113</f>
        <v/>
      </c>
      <c r="AE104" s="146" t="str">
        <f>③職員名簿【中間実績】!BH113</f>
        <v/>
      </c>
      <c r="AF104" s="421"/>
      <c r="AG104" s="148" t="str">
        <f>③職員名簿【中間実績】!BY113</f>
        <v/>
      </c>
      <c r="AH104" s="146" t="str">
        <f>③職員名簿【中間実績】!BI113</f>
        <v/>
      </c>
      <c r="AI104" s="421"/>
      <c r="AJ104" s="148" t="str">
        <f>③職員名簿【中間実績】!BZ113</f>
        <v/>
      </c>
      <c r="AK104" s="146" t="str">
        <f>③職員名簿【中間実績】!BJ113</f>
        <v/>
      </c>
      <c r="AL104" s="421"/>
    </row>
    <row r="105" spans="1:38" ht="30" customHeight="1">
      <c r="B105" t="s">
        <v>474</v>
      </c>
      <c r="C105" s="149">
        <v>1</v>
      </c>
      <c r="E105" s="150">
        <f>SUMIF($D$5:$D$104,C105,$E$5:$E$104)</f>
        <v>0</v>
      </c>
      <c r="F105" s="151">
        <v>1</v>
      </c>
      <c r="G105" s="151" t="s">
        <v>474</v>
      </c>
      <c r="H105" s="152">
        <f>SUMIF($G$5:$G$104,F105,$H$5:$H$104)</f>
        <v>0</v>
      </c>
      <c r="I105" s="151">
        <v>1</v>
      </c>
      <c r="J105" s="151" t="s">
        <v>474</v>
      </c>
      <c r="K105" s="152">
        <f>SUMIF($J$5:$J$104,I105,$K$5:$K$104)</f>
        <v>0</v>
      </c>
      <c r="L105" s="151">
        <v>1</v>
      </c>
      <c r="M105" s="151" t="s">
        <v>474</v>
      </c>
      <c r="N105" s="152">
        <f>SUMIF($M$5:$M$104,L105,$N$5:$N$104)</f>
        <v>0</v>
      </c>
      <c r="O105" s="151">
        <v>1</v>
      </c>
      <c r="P105" s="151" t="s">
        <v>474</v>
      </c>
      <c r="Q105" s="152">
        <f>SUMIF($P$5:$P$104,O105,$Q$5:$Q$104)</f>
        <v>0</v>
      </c>
      <c r="R105" s="151">
        <v>1</v>
      </c>
      <c r="S105" s="151" t="s">
        <v>474</v>
      </c>
      <c r="T105" s="152">
        <f>SUMIF($S$5:$S$104,R105,$T$5:$T$104)</f>
        <v>0</v>
      </c>
      <c r="U105" s="151">
        <v>1</v>
      </c>
      <c r="V105" s="151" t="s">
        <v>474</v>
      </c>
      <c r="W105" s="152">
        <f>SUMIF($V$5:$V$104,U105,$W$5:$W$104)</f>
        <v>0</v>
      </c>
      <c r="X105" s="151">
        <v>1</v>
      </c>
      <c r="Y105" s="151" t="s">
        <v>474</v>
      </c>
      <c r="Z105" s="152">
        <f>SUMIF($Y$5:$Y$104,X105,$Z$5:$Z$104)</f>
        <v>0</v>
      </c>
      <c r="AA105" s="151">
        <v>1</v>
      </c>
      <c r="AB105" s="151" t="s">
        <v>474</v>
      </c>
      <c r="AC105" s="152">
        <f>SUMIF($AB$5:$AB$104,AA105,$AC$5:$AC$104)</f>
        <v>0</v>
      </c>
      <c r="AD105" s="151">
        <v>1</v>
      </c>
      <c r="AE105" s="151" t="s">
        <v>474</v>
      </c>
      <c r="AF105" s="152">
        <f>SUMIF($AE$5:$AE$104,AD105,$AF$5:$AF$104)</f>
        <v>0</v>
      </c>
      <c r="AG105" s="151">
        <v>1</v>
      </c>
      <c r="AH105" s="151" t="s">
        <v>474</v>
      </c>
      <c r="AI105" s="152">
        <f>SUMIF($AH$5:$AH$104,AG105,$AI$5:$AI$104)</f>
        <v>0</v>
      </c>
      <c r="AJ105" s="151">
        <v>1</v>
      </c>
      <c r="AK105" s="151" t="s">
        <v>474</v>
      </c>
      <c r="AL105" s="152">
        <f>SUMIF($AK$5:$AK$104,AJ105,$AL$5:$AL$104)</f>
        <v>0</v>
      </c>
    </row>
    <row r="106" spans="1:38" ht="30" customHeight="1">
      <c r="B106" t="s">
        <v>475</v>
      </c>
      <c r="C106" s="153">
        <v>2</v>
      </c>
      <c r="E106" s="150">
        <f>SUMIF($D$5:$D$104,C106,$E$5:$E$104)</f>
        <v>0</v>
      </c>
      <c r="F106" s="154">
        <v>2</v>
      </c>
      <c r="G106" s="154" t="s">
        <v>475</v>
      </c>
      <c r="H106" s="152">
        <f>SUMIF($G$5:$G$104,F106,$H$5:$H$104)</f>
        <v>0</v>
      </c>
      <c r="I106" s="154">
        <v>2</v>
      </c>
      <c r="J106" s="154" t="s">
        <v>475</v>
      </c>
      <c r="K106" s="152">
        <f>SUMIF($J$5:$J$104,I106,$K$5:$K$104)</f>
        <v>0</v>
      </c>
      <c r="L106" s="154">
        <v>2</v>
      </c>
      <c r="M106" s="154" t="s">
        <v>475</v>
      </c>
      <c r="N106" s="152">
        <f>SUMIF($M$5:$M$104,L106,$N$5:$N$104)</f>
        <v>0</v>
      </c>
      <c r="O106" s="154">
        <v>2</v>
      </c>
      <c r="P106" s="154" t="s">
        <v>475</v>
      </c>
      <c r="Q106" s="152">
        <f>SUMIF($P$5:$P$104,O106,$Q$5:$Q$104)</f>
        <v>0</v>
      </c>
      <c r="R106" s="154">
        <v>2</v>
      </c>
      <c r="S106" s="154" t="s">
        <v>475</v>
      </c>
      <c r="T106" s="152">
        <f>SUMIF($S$5:$S$104,R106,$T$5:$T$104)</f>
        <v>0</v>
      </c>
      <c r="U106" s="154">
        <v>2</v>
      </c>
      <c r="V106" s="154" t="s">
        <v>475</v>
      </c>
      <c r="W106" s="152">
        <f>SUMIF($V$5:$V$104,U106,$W$5:$W$104)</f>
        <v>0</v>
      </c>
      <c r="X106" s="154">
        <v>2</v>
      </c>
      <c r="Y106" s="154" t="s">
        <v>475</v>
      </c>
      <c r="Z106" s="152">
        <f>SUMIF($Y$5:$Y$104,X106,$Z$5:$Z$104)</f>
        <v>0</v>
      </c>
      <c r="AA106" s="154">
        <v>2</v>
      </c>
      <c r="AB106" s="154" t="s">
        <v>475</v>
      </c>
      <c r="AC106" s="152">
        <f t="shared" ref="AC106:AC108" si="0">SUMIF($AB$5:$AB$104,AA106,$AC$5:$AC$104)</f>
        <v>0</v>
      </c>
      <c r="AD106" s="154">
        <v>2</v>
      </c>
      <c r="AE106" s="154" t="s">
        <v>475</v>
      </c>
      <c r="AF106" s="152">
        <f t="shared" ref="AF106:AF108" si="1">SUMIF($AE$5:$AE$104,AD106,$AF$5:$AF$104)</f>
        <v>0</v>
      </c>
      <c r="AG106" s="154">
        <v>2</v>
      </c>
      <c r="AH106" s="154" t="s">
        <v>475</v>
      </c>
      <c r="AI106" s="152">
        <f>SUMIF($AH$5:$AH$104,AG106,$AI$5:$AI$104)</f>
        <v>0</v>
      </c>
      <c r="AJ106" s="154">
        <v>2</v>
      </c>
      <c r="AK106" s="154" t="s">
        <v>475</v>
      </c>
      <c r="AL106" s="152">
        <f t="shared" ref="AL106:AL107" si="2">SUMIF($AK$5:$AK$104,AJ106,$AL$5:$AL$104)</f>
        <v>0</v>
      </c>
    </row>
    <row r="107" spans="1:38" ht="30" customHeight="1">
      <c r="B107" t="s">
        <v>476</v>
      </c>
      <c r="C107" s="153">
        <v>3</v>
      </c>
      <c r="E107" s="150">
        <f>SUMIF($D$5:$D$104,C107,$E$5:$E$104)</f>
        <v>0</v>
      </c>
      <c r="F107" s="154">
        <v>3</v>
      </c>
      <c r="G107" s="154" t="s">
        <v>476</v>
      </c>
      <c r="H107" s="152">
        <f>SUMIF($G$5:$G$104,F107,$H$5:$H$104)</f>
        <v>0</v>
      </c>
      <c r="I107" s="154">
        <v>3</v>
      </c>
      <c r="J107" s="154" t="s">
        <v>476</v>
      </c>
      <c r="K107" s="152">
        <f t="shared" ref="K107:K108" si="3">SUMIF($J$5:$J$104,I107,$K$5:$K$104)</f>
        <v>0</v>
      </c>
      <c r="L107" s="154">
        <v>3</v>
      </c>
      <c r="M107" s="154" t="s">
        <v>476</v>
      </c>
      <c r="N107" s="152">
        <f t="shared" ref="N107:N108" si="4">SUMIF($M$5:$M$104,L107,$N$5:$N$104)</f>
        <v>0</v>
      </c>
      <c r="O107" s="154">
        <v>3</v>
      </c>
      <c r="P107" s="154" t="s">
        <v>476</v>
      </c>
      <c r="Q107" s="152">
        <f t="shared" ref="Q107:Q108" si="5">SUMIF($P$5:$P$104,O107,$Q$5:$Q$104)</f>
        <v>0</v>
      </c>
      <c r="R107" s="154">
        <v>3</v>
      </c>
      <c r="S107" s="154" t="s">
        <v>476</v>
      </c>
      <c r="T107" s="152">
        <f t="shared" ref="T107:T108" si="6">SUMIF($S$5:$S$104,R107,$T$5:$T$104)</f>
        <v>0</v>
      </c>
      <c r="U107" s="154">
        <v>3</v>
      </c>
      <c r="V107" s="154" t="s">
        <v>476</v>
      </c>
      <c r="W107" s="152">
        <f t="shared" ref="W107:W108" si="7">SUMIF($V$5:$V$104,U107,$W$5:$W$104)</f>
        <v>0</v>
      </c>
      <c r="X107" s="154">
        <v>3</v>
      </c>
      <c r="Y107" s="154" t="s">
        <v>476</v>
      </c>
      <c r="Z107" s="152">
        <f t="shared" ref="Z107:Z108" si="8">SUMIF($Y$5:$Y$104,X107,$Z$5:$Z$104)</f>
        <v>0</v>
      </c>
      <c r="AA107" s="154">
        <v>3</v>
      </c>
      <c r="AB107" s="154" t="s">
        <v>476</v>
      </c>
      <c r="AC107" s="152">
        <f t="shared" si="0"/>
        <v>0</v>
      </c>
      <c r="AD107" s="154">
        <v>3</v>
      </c>
      <c r="AE107" s="154" t="s">
        <v>476</v>
      </c>
      <c r="AF107" s="152">
        <f t="shared" si="1"/>
        <v>0</v>
      </c>
      <c r="AG107" s="154">
        <v>3</v>
      </c>
      <c r="AH107" s="154" t="s">
        <v>476</v>
      </c>
      <c r="AI107" s="152">
        <f>SUMIF($AH$5:$AH$104,AG107,$AI$5:$AI$104)</f>
        <v>0</v>
      </c>
      <c r="AJ107" s="154">
        <v>3</v>
      </c>
      <c r="AK107" s="154" t="s">
        <v>476</v>
      </c>
      <c r="AL107" s="152">
        <f t="shared" si="2"/>
        <v>0</v>
      </c>
    </row>
    <row r="108" spans="1:38" ht="30" customHeight="1">
      <c r="B108" t="s">
        <v>477</v>
      </c>
      <c r="C108" s="153">
        <v>4</v>
      </c>
      <c r="E108" s="150">
        <f>SUMIF($D$5:$D$104,C108,$E$5:$E$104)</f>
        <v>0</v>
      </c>
      <c r="F108" s="154">
        <v>4</v>
      </c>
      <c r="G108" s="154" t="s">
        <v>477</v>
      </c>
      <c r="H108" s="152">
        <f>SUMIF($G$5:$G$104,F108,$H$5:$H$104)</f>
        <v>0</v>
      </c>
      <c r="I108" s="154">
        <v>4</v>
      </c>
      <c r="J108" s="154" t="s">
        <v>477</v>
      </c>
      <c r="K108" s="152">
        <f t="shared" si="3"/>
        <v>0</v>
      </c>
      <c r="L108" s="154">
        <v>4</v>
      </c>
      <c r="M108" s="154" t="s">
        <v>477</v>
      </c>
      <c r="N108" s="152">
        <f t="shared" si="4"/>
        <v>0</v>
      </c>
      <c r="O108" s="154">
        <v>4</v>
      </c>
      <c r="P108" s="154" t="s">
        <v>477</v>
      </c>
      <c r="Q108" s="152">
        <f t="shared" si="5"/>
        <v>0</v>
      </c>
      <c r="R108" s="154">
        <v>4</v>
      </c>
      <c r="S108" s="154" t="s">
        <v>477</v>
      </c>
      <c r="T108" s="152">
        <f t="shared" si="6"/>
        <v>0</v>
      </c>
      <c r="U108" s="154">
        <v>4</v>
      </c>
      <c r="V108" s="154" t="s">
        <v>477</v>
      </c>
      <c r="W108" s="152">
        <f t="shared" si="7"/>
        <v>0</v>
      </c>
      <c r="X108" s="154">
        <v>4</v>
      </c>
      <c r="Y108" s="154" t="s">
        <v>477</v>
      </c>
      <c r="Z108" s="152">
        <f t="shared" si="8"/>
        <v>0</v>
      </c>
      <c r="AA108" s="154">
        <v>4</v>
      </c>
      <c r="AB108" s="154" t="s">
        <v>477</v>
      </c>
      <c r="AC108" s="152">
        <f t="shared" si="0"/>
        <v>0</v>
      </c>
      <c r="AD108" s="154">
        <v>4</v>
      </c>
      <c r="AE108" s="154" t="s">
        <v>477</v>
      </c>
      <c r="AF108" s="152">
        <f t="shared" si="1"/>
        <v>0</v>
      </c>
      <c r="AG108" s="154">
        <v>4</v>
      </c>
      <c r="AH108" s="154" t="s">
        <v>477</v>
      </c>
      <c r="AI108" s="152">
        <f t="shared" ref="AI108" si="9">SUMIF($AH$5:$AH$104,AG108,$AI$5:$AI$104)</f>
        <v>0</v>
      </c>
      <c r="AJ108" s="154">
        <v>4</v>
      </c>
      <c r="AK108" s="154" t="s">
        <v>477</v>
      </c>
      <c r="AL108" s="152">
        <f>SUMIF($AK$5:$AK$104,AJ108,$AL$5:$AL$104)</f>
        <v>0</v>
      </c>
    </row>
    <row r="109" spans="1:38" ht="33.75" customHeight="1"/>
  </sheetData>
  <sheetProtection password="CCCF" sheet="1" objects="1" scenarios="1" selectLockedCells="1"/>
  <mergeCells count="28">
    <mergeCell ref="L2:N2"/>
    <mergeCell ref="O2:Q2"/>
    <mergeCell ref="AJ1:AL1"/>
    <mergeCell ref="AJ3:AK4"/>
    <mergeCell ref="AG3:AH4"/>
    <mergeCell ref="AD3:AE4"/>
    <mergeCell ref="AA3:AB4"/>
    <mergeCell ref="AD2:AF2"/>
    <mergeCell ref="AG2:AI2"/>
    <mergeCell ref="AJ2:AL2"/>
    <mergeCell ref="AA2:AC2"/>
    <mergeCell ref="R2:T2"/>
    <mergeCell ref="C1:F1"/>
    <mergeCell ref="G1:T1"/>
    <mergeCell ref="B3:B4"/>
    <mergeCell ref="U2:W2"/>
    <mergeCell ref="X2:Z2"/>
    <mergeCell ref="F3:G4"/>
    <mergeCell ref="C3:D4"/>
    <mergeCell ref="U3:V4"/>
    <mergeCell ref="R3:S4"/>
    <mergeCell ref="O3:P4"/>
    <mergeCell ref="L3:M4"/>
    <mergeCell ref="I3:J4"/>
    <mergeCell ref="X3:Y4"/>
    <mergeCell ref="C2:E2"/>
    <mergeCell ref="F2:H2"/>
    <mergeCell ref="I2:K2"/>
  </mergeCells>
  <phoneticPr fontId="1"/>
  <conditionalFormatting sqref="E3 H3 K3 N3 Q3 T3 W3 Z3 AC3 AF3 AI3 AL3">
    <cfRule type="expression" dxfId="2" priority="6">
      <formula>E3="エラー"</formula>
    </cfRule>
  </conditionalFormatting>
  <pageMargins left="0.7" right="0.7" top="0.75" bottom="0.75" header="0.3" footer="0.3"/>
  <pageSetup paperSize="9" scale="37"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39730718-A090-49D7-B3BF-690F3D50DDAF}">
            <xm:f>①基本情報【名簿入力前に必須入力】!$S$11=1</xm:f>
            <x14:dxf>
              <fill>
                <patternFill>
                  <bgColor theme="2" tint="-0.499984740745262"/>
                </patternFill>
              </fill>
            </x14:dxf>
          </x14:cfRule>
          <x14:cfRule type="expression" priority="2" id="{0E3EEE8C-FE0C-4F67-B4F7-0301621ED6E9}">
            <xm:f>①基本情報【名簿入力前に必須入力】!$S$11=0</xm:f>
            <x14:dxf>
              <fill>
                <patternFill>
                  <bgColor theme="2" tint="-0.499984740745262"/>
                </patternFill>
              </fill>
            </x14:dxf>
          </x14:cfRule>
          <xm:sqref>A1:F1 U1:AL1 A2:AL108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sheetPr>
  <dimension ref="B1:L35"/>
  <sheetViews>
    <sheetView view="pageBreakPreview" topLeftCell="A26" zoomScale="80" zoomScaleNormal="46" zoomScaleSheetLayoutView="80" workbookViewId="0">
      <selection activeCell="E7" sqref="E7:E30"/>
    </sheetView>
  </sheetViews>
  <sheetFormatPr defaultColWidth="9" defaultRowHeight="13"/>
  <cols>
    <col min="1" max="1" width="9" style="7"/>
    <col min="2" max="2" width="5.453125" style="10" customWidth="1"/>
    <col min="3" max="3" width="31.6328125" style="7" customWidth="1"/>
    <col min="4" max="4" width="4.90625" style="7" customWidth="1"/>
    <col min="5" max="5" width="20.08984375" style="7" customWidth="1"/>
    <col min="6" max="6" width="17.36328125" style="7" bestFit="1" customWidth="1"/>
    <col min="7" max="7" width="5.6328125" style="7" customWidth="1"/>
    <col min="8" max="8" width="28.7265625" style="10" customWidth="1"/>
    <col min="9" max="9" width="8.36328125" style="7" customWidth="1"/>
    <col min="10" max="10" width="20.08984375" style="7" customWidth="1"/>
    <col min="11" max="11" width="17.36328125" style="7" bestFit="1" customWidth="1"/>
    <col min="12" max="12" width="18" style="7" customWidth="1"/>
    <col min="13" max="13" width="2.7265625" style="7" customWidth="1"/>
    <col min="14" max="15" width="9" style="7"/>
    <col min="16" max="16" width="11.90625" style="7" bestFit="1" customWidth="1"/>
    <col min="17" max="17" width="11.26953125" style="7" customWidth="1"/>
    <col min="18" max="16384" width="9" style="7"/>
  </cols>
  <sheetData>
    <row r="1" spans="2:12" ht="101.25" customHeight="1"/>
    <row r="2" spans="2:12" ht="30.75" customHeight="1">
      <c r="B2" s="716" t="s">
        <v>143</v>
      </c>
      <c r="C2" s="716"/>
      <c r="D2" s="716"/>
      <c r="E2" s="716"/>
      <c r="F2" s="716"/>
      <c r="G2" s="716" t="s">
        <v>143</v>
      </c>
      <c r="H2" s="716"/>
      <c r="I2" s="716"/>
      <c r="J2" s="716"/>
      <c r="K2" s="716"/>
      <c r="L2" s="271"/>
    </row>
    <row r="3" spans="2:12" ht="27" customHeight="1">
      <c r="B3" s="212" t="s">
        <v>1434</v>
      </c>
      <c r="C3" s="215">
        <f>IF(③職員名簿【中間実績】!L6="","",③職員名簿【中間実績】!L6)</f>
        <v>0</v>
      </c>
      <c r="D3" s="9"/>
      <c r="G3" s="212" t="s">
        <v>1434</v>
      </c>
      <c r="H3" s="215">
        <f>IF(③職員名簿【中間実績】!L6="","",③職員名簿【中間実績】!L6)</f>
        <v>0</v>
      </c>
      <c r="I3" s="9"/>
      <c r="J3" s="9"/>
      <c r="K3" s="722"/>
      <c r="L3" s="722"/>
    </row>
    <row r="4" spans="2:12" ht="17.25" customHeight="1">
      <c r="B4" s="8"/>
      <c r="C4" s="9"/>
      <c r="D4" s="9"/>
      <c r="E4" s="9"/>
      <c r="F4" s="9"/>
      <c r="G4" s="9"/>
      <c r="H4" s="8"/>
      <c r="I4" s="9"/>
      <c r="J4" s="9"/>
      <c r="K4" s="9"/>
      <c r="L4" s="9"/>
    </row>
    <row r="5" spans="2:12" ht="17.25" customHeight="1">
      <c r="B5" s="714" t="s">
        <v>73</v>
      </c>
      <c r="C5" s="714" t="s">
        <v>74</v>
      </c>
      <c r="D5" s="100" t="s">
        <v>68</v>
      </c>
      <c r="E5" s="720" t="s">
        <v>134</v>
      </c>
      <c r="F5" s="712" t="s">
        <v>135</v>
      </c>
      <c r="G5" s="714" t="s">
        <v>73</v>
      </c>
      <c r="H5" s="714" t="s">
        <v>74</v>
      </c>
      <c r="I5" s="100" t="s">
        <v>68</v>
      </c>
      <c r="J5" s="720" t="s">
        <v>134</v>
      </c>
      <c r="K5" s="712" t="s">
        <v>135</v>
      </c>
    </row>
    <row r="6" spans="2:12" ht="17.25" customHeight="1" thickBot="1">
      <c r="B6" s="715"/>
      <c r="C6" s="715"/>
      <c r="D6" s="101" t="s">
        <v>71</v>
      </c>
      <c r="E6" s="721"/>
      <c r="F6" s="713"/>
      <c r="G6" s="715"/>
      <c r="H6" s="715"/>
      <c r="I6" s="101" t="s">
        <v>71</v>
      </c>
      <c r="J6" s="721"/>
      <c r="K6" s="713"/>
    </row>
    <row r="7" spans="2:12" ht="25" customHeight="1">
      <c r="B7" s="704">
        <v>4</v>
      </c>
      <c r="C7" s="13" t="s">
        <v>70</v>
      </c>
      <c r="D7" s="39">
        <f>③職員名簿【中間実績】!V6</f>
        <v>0</v>
      </c>
      <c r="E7" s="707" t="str">
        <f>IF(①基本情報【名簿入力前に必須入力】!$S$11=1,①基本情報【名簿入力前に必須入力】!E15,"賃金台帳参照")</f>
        <v>賃金台帳参照</v>
      </c>
      <c r="F7" s="213">
        <f>IF(①基本情報【名簿入力前に必須入力】!$S$11=1,D7*①基本情報【名簿入力前に必須入力】!$E$15,'④-2【変動】金額確認用シート'!E105)</f>
        <v>0</v>
      </c>
      <c r="G7" s="704">
        <v>10</v>
      </c>
      <c r="H7" s="13" t="s">
        <v>70</v>
      </c>
      <c r="I7" s="39">
        <f>③職員名簿【中間実績】!AB6</f>
        <v>0</v>
      </c>
      <c r="J7" s="717" t="str">
        <f>E7</f>
        <v>賃金台帳参照</v>
      </c>
      <c r="K7" s="213">
        <f>IF(①基本情報【名簿入力前に必須入力】!$S$11=1,I7*①基本情報【名簿入力前に必須入力】!$E$15,'④-2【変動】金額確認用シート'!W105)</f>
        <v>0</v>
      </c>
    </row>
    <row r="8" spans="2:12" ht="25" customHeight="1">
      <c r="B8" s="704"/>
      <c r="C8" s="36" t="s">
        <v>109</v>
      </c>
      <c r="D8" s="39">
        <f>③職員名簿【中間実績】!V7</f>
        <v>0</v>
      </c>
      <c r="E8" s="708"/>
      <c r="F8" s="213">
        <f>IF(①基本情報【名簿入力前に必須入力】!$S$11=1,D8*①基本情報【名簿入力前に必須入力】!$E$15,'④-2【変動】金額確認用シート'!E106)</f>
        <v>0</v>
      </c>
      <c r="G8" s="704"/>
      <c r="H8" s="36" t="s">
        <v>109</v>
      </c>
      <c r="I8" s="39">
        <f>③職員名簿【中間実績】!AB7</f>
        <v>0</v>
      </c>
      <c r="J8" s="718"/>
      <c r="K8" s="213">
        <f>IF(①基本情報【名簿入力前に必須入力】!$S$11=1,I8*①基本情報【名簿入力前に必須入力】!$E$15,'④-2【変動】金額確認用シート'!W106)</f>
        <v>0</v>
      </c>
    </row>
    <row r="9" spans="2:12" ht="25" customHeight="1">
      <c r="B9" s="704"/>
      <c r="C9" s="37" t="s">
        <v>101</v>
      </c>
      <c r="D9" s="39">
        <f>③職員名簿【中間実績】!V8</f>
        <v>0</v>
      </c>
      <c r="E9" s="708"/>
      <c r="F9" s="213">
        <f>IF(①基本情報【名簿入力前に必須入力】!$S$11=1,D9*①基本情報【名簿入力前に必須入力】!$E$15,'④-2【変動】金額確認用シート'!E107)</f>
        <v>0</v>
      </c>
      <c r="G9" s="704"/>
      <c r="H9" s="37" t="s">
        <v>101</v>
      </c>
      <c r="I9" s="39">
        <f>③職員名簿【中間実績】!AB8</f>
        <v>0</v>
      </c>
      <c r="J9" s="718"/>
      <c r="K9" s="213">
        <f>IF(①基本情報【名簿入力前に必須入力】!$S$11=1,I9*①基本情報【名簿入力前に必須入力】!$E$15,'④-2【変動】金額確認用シート'!W107)</f>
        <v>0</v>
      </c>
    </row>
    <row r="10" spans="2:12" ht="25" customHeight="1">
      <c r="B10" s="704"/>
      <c r="C10" s="48" t="s">
        <v>157</v>
      </c>
      <c r="D10" s="39">
        <f>③職員名簿【中間実績】!V9</f>
        <v>0</v>
      </c>
      <c r="E10" s="708"/>
      <c r="F10" s="213">
        <f>IF(①基本情報【名簿入力前に必須入力】!$S$11=1,D10*①基本情報【名簿入力前に必須入力】!$E$15,'④-2【変動】金額確認用シート'!E108)</f>
        <v>0</v>
      </c>
      <c r="G10" s="704"/>
      <c r="H10" s="48" t="s">
        <v>157</v>
      </c>
      <c r="I10" s="39">
        <f>③職員名簿【中間実績】!AB9</f>
        <v>0</v>
      </c>
      <c r="J10" s="718"/>
      <c r="K10" s="213">
        <f>IF(①基本情報【名簿入力前に必須入力】!$S$11=1,I10*①基本情報【名簿入力前に必須入力】!$E$15,'④-2【変動】金額確認用シート'!W108)</f>
        <v>0</v>
      </c>
    </row>
    <row r="11" spans="2:12" ht="25" customHeight="1">
      <c r="B11" s="704">
        <v>5</v>
      </c>
      <c r="C11" s="13" t="s">
        <v>70</v>
      </c>
      <c r="D11" s="39">
        <f>③職員名簿【中間実績】!W6</f>
        <v>0</v>
      </c>
      <c r="E11" s="708"/>
      <c r="F11" s="213">
        <f>IF(①基本情報【名簿入力前に必須入力】!$S$11=1,D11*①基本情報【名簿入力前に必須入力】!$E$15,'④-2【変動】金額確認用シート'!H105)</f>
        <v>0</v>
      </c>
      <c r="G11" s="704">
        <v>11</v>
      </c>
      <c r="H11" s="13" t="s">
        <v>70</v>
      </c>
      <c r="I11" s="39">
        <f>③職員名簿【中間実績】!AC6</f>
        <v>0</v>
      </c>
      <c r="J11" s="718"/>
      <c r="K11" s="213">
        <f>IF(①基本情報【名簿入力前に必須入力】!$S$11=1,I11*①基本情報【名簿入力前に必須入力】!$E$15,'④-2【変動】金額確認用シート'!Z105)</f>
        <v>0</v>
      </c>
    </row>
    <row r="12" spans="2:12" ht="25" customHeight="1">
      <c r="B12" s="704"/>
      <c r="C12" s="36" t="s">
        <v>109</v>
      </c>
      <c r="D12" s="39">
        <f>③職員名簿【中間実績】!W7</f>
        <v>0</v>
      </c>
      <c r="E12" s="708"/>
      <c r="F12" s="213">
        <f>IF(①基本情報【名簿入力前に必須入力】!$S$11=1,D12*①基本情報【名簿入力前に必須入力】!$E$15,'④-2【変動】金額確認用シート'!H106)</f>
        <v>0</v>
      </c>
      <c r="G12" s="704"/>
      <c r="H12" s="36" t="s">
        <v>109</v>
      </c>
      <c r="I12" s="39">
        <f>③職員名簿【中間実績】!AC7</f>
        <v>0</v>
      </c>
      <c r="J12" s="718"/>
      <c r="K12" s="213">
        <f>IF(①基本情報【名簿入力前に必須入力】!$S$11=1,I12*①基本情報【名簿入力前に必須入力】!$E$15,'④-2【変動】金額確認用シート'!Z106)</f>
        <v>0</v>
      </c>
    </row>
    <row r="13" spans="2:12" ht="25" customHeight="1">
      <c r="B13" s="704"/>
      <c r="C13" s="37" t="s">
        <v>101</v>
      </c>
      <c r="D13" s="39">
        <f>③職員名簿【中間実績】!W8</f>
        <v>0</v>
      </c>
      <c r="E13" s="708"/>
      <c r="F13" s="213">
        <f>IF(①基本情報【名簿入力前に必須入力】!$S$11=1,D13*①基本情報【名簿入力前に必須入力】!$E$15,'④-2【変動】金額確認用シート'!H107)</f>
        <v>0</v>
      </c>
      <c r="G13" s="704"/>
      <c r="H13" s="37" t="s">
        <v>101</v>
      </c>
      <c r="I13" s="39">
        <f>③職員名簿【中間実績】!AC8</f>
        <v>0</v>
      </c>
      <c r="J13" s="718"/>
      <c r="K13" s="213">
        <f>IF(①基本情報【名簿入力前に必須入力】!$S$11=1,I13*①基本情報【名簿入力前に必須入力】!$E$15,'④-2【変動】金額確認用シート'!Z107)</f>
        <v>0</v>
      </c>
    </row>
    <row r="14" spans="2:12" ht="25" customHeight="1">
      <c r="B14" s="704"/>
      <c r="C14" s="48" t="s">
        <v>157</v>
      </c>
      <c r="D14" s="39">
        <f>③職員名簿【中間実績】!W9</f>
        <v>0</v>
      </c>
      <c r="E14" s="708"/>
      <c r="F14" s="213">
        <f>IF(①基本情報【名簿入力前に必須入力】!$S$11=1,D14*①基本情報【名簿入力前に必須入力】!$E$15,'④-2【変動】金額確認用シート'!H108)</f>
        <v>0</v>
      </c>
      <c r="G14" s="704"/>
      <c r="H14" s="48" t="s">
        <v>157</v>
      </c>
      <c r="I14" s="39">
        <f>③職員名簿【中間実績】!AC9</f>
        <v>0</v>
      </c>
      <c r="J14" s="718"/>
      <c r="K14" s="213">
        <f>IF(①基本情報【名簿入力前に必須入力】!$S$11=1,I14*①基本情報【名簿入力前に必須入力】!$E$15,'④-2【変動】金額確認用シート'!Z108)</f>
        <v>0</v>
      </c>
    </row>
    <row r="15" spans="2:12" ht="25" customHeight="1">
      <c r="B15" s="704">
        <v>6</v>
      </c>
      <c r="C15" s="13" t="s">
        <v>70</v>
      </c>
      <c r="D15" s="39">
        <f>③職員名簿【中間実績】!X6</f>
        <v>0</v>
      </c>
      <c r="E15" s="708"/>
      <c r="F15" s="213">
        <f>IF(①基本情報【名簿入力前に必須入力】!$S$11=1,D15*①基本情報【名簿入力前に必須入力】!$E$15,'④-2【変動】金額確認用シート'!K105)</f>
        <v>0</v>
      </c>
      <c r="G15" s="704">
        <v>12</v>
      </c>
      <c r="H15" s="13" t="s">
        <v>70</v>
      </c>
      <c r="I15" s="39">
        <f>③職員名簿【中間実績】!AD6</f>
        <v>0</v>
      </c>
      <c r="J15" s="718"/>
      <c r="K15" s="213">
        <f>IF(①基本情報【名簿入力前に必須入力】!$S$11=1,I15*①基本情報【名簿入力前に必須入力】!$E$15,'④-2【変動】金額確認用シート'!AC105)</f>
        <v>0</v>
      </c>
    </row>
    <row r="16" spans="2:12" ht="25" customHeight="1">
      <c r="B16" s="704"/>
      <c r="C16" s="36" t="s">
        <v>109</v>
      </c>
      <c r="D16" s="39">
        <f>③職員名簿【中間実績】!X7</f>
        <v>0</v>
      </c>
      <c r="E16" s="708"/>
      <c r="F16" s="213">
        <f>IF(①基本情報【名簿入力前に必須入力】!$S$11=1,D16*①基本情報【名簿入力前に必須入力】!$E$15,'④-2【変動】金額確認用シート'!K106)</f>
        <v>0</v>
      </c>
      <c r="G16" s="704"/>
      <c r="H16" s="36" t="s">
        <v>109</v>
      </c>
      <c r="I16" s="39">
        <f>③職員名簿【中間実績】!AD7</f>
        <v>0</v>
      </c>
      <c r="J16" s="718"/>
      <c r="K16" s="213">
        <f>IF(①基本情報【名簿入力前に必須入力】!$S$11=1,I16*①基本情報【名簿入力前に必須入力】!$E$15,'④-2【変動】金額確認用シート'!AC106)</f>
        <v>0</v>
      </c>
    </row>
    <row r="17" spans="2:11" ht="25" customHeight="1">
      <c r="B17" s="704"/>
      <c r="C17" s="37" t="s">
        <v>101</v>
      </c>
      <c r="D17" s="39">
        <f>③職員名簿【中間実績】!X8</f>
        <v>0</v>
      </c>
      <c r="E17" s="708"/>
      <c r="F17" s="213">
        <f>IF(①基本情報【名簿入力前に必須入力】!$S$11=1,D17*①基本情報【名簿入力前に必須入力】!$E$15,'④-2【変動】金額確認用シート'!K107)</f>
        <v>0</v>
      </c>
      <c r="G17" s="704"/>
      <c r="H17" s="37" t="s">
        <v>101</v>
      </c>
      <c r="I17" s="39">
        <f>③職員名簿【中間実績】!AD8</f>
        <v>0</v>
      </c>
      <c r="J17" s="718"/>
      <c r="K17" s="213">
        <f>IF(①基本情報【名簿入力前に必須入力】!$S$11=1,I17*①基本情報【名簿入力前に必須入力】!$E$15,'④-2【変動】金額確認用シート'!AC107)</f>
        <v>0</v>
      </c>
    </row>
    <row r="18" spans="2:11" ht="25" customHeight="1">
      <c r="B18" s="704"/>
      <c r="C18" s="48" t="s">
        <v>157</v>
      </c>
      <c r="D18" s="39">
        <f>③職員名簿【中間実績】!X9</f>
        <v>0</v>
      </c>
      <c r="E18" s="708"/>
      <c r="F18" s="213">
        <f>IF(①基本情報【名簿入力前に必須入力】!$S$11=1,D18*①基本情報【名簿入力前に必須入力】!$E$15,'④-2【変動】金額確認用シート'!K108)</f>
        <v>0</v>
      </c>
      <c r="G18" s="704"/>
      <c r="H18" s="48" t="s">
        <v>157</v>
      </c>
      <c r="I18" s="39">
        <f>③職員名簿【中間実績】!AD9</f>
        <v>0</v>
      </c>
      <c r="J18" s="718"/>
      <c r="K18" s="213">
        <f>IF(①基本情報【名簿入力前に必須入力】!$S$11=1,I18*①基本情報【名簿入力前に必須入力】!$E$15,'④-2【変動】金額確認用シート'!AC108)</f>
        <v>0</v>
      </c>
    </row>
    <row r="19" spans="2:11" ht="25" customHeight="1">
      <c r="B19" s="704">
        <v>7</v>
      </c>
      <c r="C19" s="13" t="s">
        <v>70</v>
      </c>
      <c r="D19" s="39">
        <f>③職員名簿【中間実績】!Y6</f>
        <v>0</v>
      </c>
      <c r="E19" s="708"/>
      <c r="F19" s="213">
        <f>IF(①基本情報【名簿入力前に必須入力】!$S$11=1,D19*①基本情報【名簿入力前に必須入力】!$E$15,'④-2【変動】金額確認用シート'!N105)</f>
        <v>0</v>
      </c>
      <c r="G19" s="704">
        <v>1</v>
      </c>
      <c r="H19" s="13" t="s">
        <v>70</v>
      </c>
      <c r="I19" s="39">
        <f>③職員名簿【中間実績】!AE6</f>
        <v>0</v>
      </c>
      <c r="J19" s="718"/>
      <c r="K19" s="213">
        <f>IF(①基本情報【名簿入力前に必須入力】!$S$11=1,I19*①基本情報【名簿入力前に必須入力】!$E$15,'④-2【変動】金額確認用シート'!AF105)</f>
        <v>0</v>
      </c>
    </row>
    <row r="20" spans="2:11" ht="25" customHeight="1">
      <c r="B20" s="704"/>
      <c r="C20" s="36" t="s">
        <v>109</v>
      </c>
      <c r="D20" s="39">
        <f>③職員名簿【中間実績】!Y7</f>
        <v>0</v>
      </c>
      <c r="E20" s="708"/>
      <c r="F20" s="213">
        <f>IF(①基本情報【名簿入力前に必須入力】!$S$11=1,D20*①基本情報【名簿入力前に必須入力】!$E$15,'④-2【変動】金額確認用シート'!N106)</f>
        <v>0</v>
      </c>
      <c r="G20" s="704"/>
      <c r="H20" s="36" t="s">
        <v>109</v>
      </c>
      <c r="I20" s="39">
        <f>③職員名簿【中間実績】!AE7</f>
        <v>0</v>
      </c>
      <c r="J20" s="718"/>
      <c r="K20" s="213">
        <f>IF(①基本情報【名簿入力前に必須入力】!$S$11=1,I20*①基本情報【名簿入力前に必須入力】!$E$15,'④-2【変動】金額確認用シート'!AF106)</f>
        <v>0</v>
      </c>
    </row>
    <row r="21" spans="2:11" ht="25" customHeight="1">
      <c r="B21" s="704"/>
      <c r="C21" s="37" t="s">
        <v>101</v>
      </c>
      <c r="D21" s="39">
        <f>③職員名簿【中間実績】!Y8</f>
        <v>0</v>
      </c>
      <c r="E21" s="708"/>
      <c r="F21" s="213">
        <f>IF(①基本情報【名簿入力前に必須入力】!$S$11=1,D21*①基本情報【名簿入力前に必須入力】!$E$15,'④-2【変動】金額確認用シート'!N107)</f>
        <v>0</v>
      </c>
      <c r="G21" s="704"/>
      <c r="H21" s="37" t="s">
        <v>101</v>
      </c>
      <c r="I21" s="39">
        <f>③職員名簿【中間実績】!AE8</f>
        <v>0</v>
      </c>
      <c r="J21" s="718"/>
      <c r="K21" s="213">
        <f>IF(①基本情報【名簿入力前に必須入力】!$S$11=1,I21*①基本情報【名簿入力前に必須入力】!$E$15,'④-2【変動】金額確認用シート'!AF107)</f>
        <v>0</v>
      </c>
    </row>
    <row r="22" spans="2:11" ht="25" customHeight="1">
      <c r="B22" s="704"/>
      <c r="C22" s="48" t="s">
        <v>157</v>
      </c>
      <c r="D22" s="39">
        <f>③職員名簿【中間実績】!Y9</f>
        <v>0</v>
      </c>
      <c r="E22" s="708"/>
      <c r="F22" s="213">
        <f>IF(①基本情報【名簿入力前に必須入力】!$S$11=1,D22*①基本情報【名簿入力前に必須入力】!$E$15,'④-2【変動】金額確認用シート'!N108)</f>
        <v>0</v>
      </c>
      <c r="G22" s="704"/>
      <c r="H22" s="48" t="s">
        <v>157</v>
      </c>
      <c r="I22" s="39">
        <f>③職員名簿【中間実績】!AE9</f>
        <v>0</v>
      </c>
      <c r="J22" s="718"/>
      <c r="K22" s="213">
        <f>IF(①基本情報【名簿入力前に必須入力】!$S$11=1,I22*①基本情報【名簿入力前に必須入力】!$E$15,'④-2【変動】金額確認用シート'!AF108)</f>
        <v>0</v>
      </c>
    </row>
    <row r="23" spans="2:11" ht="25" customHeight="1">
      <c r="B23" s="704">
        <v>8</v>
      </c>
      <c r="C23" s="13" t="s">
        <v>70</v>
      </c>
      <c r="D23" s="39">
        <f>③職員名簿【中間実績】!Z6</f>
        <v>0</v>
      </c>
      <c r="E23" s="708"/>
      <c r="F23" s="213">
        <f>IF(①基本情報【名簿入力前に必須入力】!$S$11=1,D23*①基本情報【名簿入力前に必須入力】!$E$15,'④-2【変動】金額確認用シート'!Q105)</f>
        <v>0</v>
      </c>
      <c r="G23" s="704">
        <v>2</v>
      </c>
      <c r="H23" s="13" t="s">
        <v>70</v>
      </c>
      <c r="I23" s="39">
        <f>③職員名簿【中間実績】!AF6</f>
        <v>0</v>
      </c>
      <c r="J23" s="718"/>
      <c r="K23" s="213">
        <f>IF(①基本情報【名簿入力前に必須入力】!$S$11=1,I23*①基本情報【名簿入力前に必須入力】!$E$15,'④-2【変動】金額確認用シート'!AI105)</f>
        <v>0</v>
      </c>
    </row>
    <row r="24" spans="2:11" ht="25" customHeight="1">
      <c r="B24" s="704"/>
      <c r="C24" s="36" t="s">
        <v>109</v>
      </c>
      <c r="D24" s="39">
        <f>③職員名簿【中間実績】!Z7</f>
        <v>0</v>
      </c>
      <c r="E24" s="708"/>
      <c r="F24" s="213">
        <f>IF(①基本情報【名簿入力前に必須入力】!$S$11=1,D24*①基本情報【名簿入力前に必須入力】!$E$15,'④-2【変動】金額確認用シート'!Q106)</f>
        <v>0</v>
      </c>
      <c r="G24" s="704"/>
      <c r="H24" s="36" t="s">
        <v>109</v>
      </c>
      <c r="I24" s="39">
        <f>③職員名簿【中間実績】!AF7</f>
        <v>0</v>
      </c>
      <c r="J24" s="718"/>
      <c r="K24" s="213">
        <f>IF(①基本情報【名簿入力前に必須入力】!$S$11=1,I24*①基本情報【名簿入力前に必須入力】!$E$15,'④-2【変動】金額確認用シート'!AI106)</f>
        <v>0</v>
      </c>
    </row>
    <row r="25" spans="2:11" ht="25" customHeight="1">
      <c r="B25" s="704"/>
      <c r="C25" s="37" t="s">
        <v>101</v>
      </c>
      <c r="D25" s="39">
        <f>③職員名簿【中間実績】!Z8</f>
        <v>0</v>
      </c>
      <c r="E25" s="708"/>
      <c r="F25" s="213">
        <f>IF(①基本情報【名簿入力前に必須入力】!$S$11=1,D25*①基本情報【名簿入力前に必須入力】!$E$15,'④-2【変動】金額確認用シート'!Q107)</f>
        <v>0</v>
      </c>
      <c r="G25" s="704"/>
      <c r="H25" s="37" t="s">
        <v>101</v>
      </c>
      <c r="I25" s="39">
        <f>③職員名簿【中間実績】!AF8</f>
        <v>0</v>
      </c>
      <c r="J25" s="718"/>
      <c r="K25" s="213">
        <f>IF(①基本情報【名簿入力前に必須入力】!$S$11=1,I25*①基本情報【名簿入力前に必須入力】!$E$15,'④-2【変動】金額確認用シート'!AI107)</f>
        <v>0</v>
      </c>
    </row>
    <row r="26" spans="2:11" ht="25" customHeight="1">
      <c r="B26" s="704"/>
      <c r="C26" s="48" t="s">
        <v>157</v>
      </c>
      <c r="D26" s="39">
        <f>③職員名簿【中間実績】!Z9</f>
        <v>0</v>
      </c>
      <c r="E26" s="708"/>
      <c r="F26" s="213">
        <f>IF(①基本情報【名簿入力前に必須入力】!$S$11=1,D26*①基本情報【名簿入力前に必須入力】!$E$15,'④-2【変動】金額確認用シート'!Q108)</f>
        <v>0</v>
      </c>
      <c r="G26" s="704"/>
      <c r="H26" s="48" t="s">
        <v>157</v>
      </c>
      <c r="I26" s="39">
        <f>③職員名簿【中間実績】!AF9</f>
        <v>0</v>
      </c>
      <c r="J26" s="718"/>
      <c r="K26" s="213">
        <f>IF(①基本情報【名簿入力前に必須入力】!$S$11=1,I26*①基本情報【名簿入力前に必須入力】!$E$15,'④-2【変動】金額確認用シート'!AI108)</f>
        <v>0</v>
      </c>
    </row>
    <row r="27" spans="2:11" ht="25" customHeight="1">
      <c r="B27" s="704">
        <v>9</v>
      </c>
      <c r="C27" s="13" t="s">
        <v>70</v>
      </c>
      <c r="D27" s="39">
        <f>③職員名簿【中間実績】!AA6</f>
        <v>0</v>
      </c>
      <c r="E27" s="708"/>
      <c r="F27" s="213">
        <f>IF(①基本情報【名簿入力前に必須入力】!$S$11=1,D27*①基本情報【名簿入力前に必須入力】!$E$15,'④-2【変動】金額確認用シート'!T105)</f>
        <v>0</v>
      </c>
      <c r="G27" s="704">
        <v>3</v>
      </c>
      <c r="H27" s="13" t="s">
        <v>70</v>
      </c>
      <c r="I27" s="39">
        <f>③職員名簿【中間実績】!AG6</f>
        <v>0</v>
      </c>
      <c r="J27" s="718"/>
      <c r="K27" s="213">
        <f>IF(①基本情報【名簿入力前に必須入力】!$S$11=1,I27*①基本情報【名簿入力前に必須入力】!$E$15,'④-2【変動】金額確認用シート'!AL105)</f>
        <v>0</v>
      </c>
    </row>
    <row r="28" spans="2:11" ht="25" customHeight="1">
      <c r="B28" s="704"/>
      <c r="C28" s="36" t="s">
        <v>109</v>
      </c>
      <c r="D28" s="39">
        <f>③職員名簿【中間実績】!AA7</f>
        <v>0</v>
      </c>
      <c r="E28" s="708"/>
      <c r="F28" s="213">
        <f>IF(①基本情報【名簿入力前に必須入力】!$S$11=1,D28*①基本情報【名簿入力前に必須入力】!$E$15,'④-2【変動】金額確認用シート'!T106)</f>
        <v>0</v>
      </c>
      <c r="G28" s="704"/>
      <c r="H28" s="36" t="s">
        <v>109</v>
      </c>
      <c r="I28" s="39">
        <f>③職員名簿【中間実績】!AG7</f>
        <v>0</v>
      </c>
      <c r="J28" s="718"/>
      <c r="K28" s="213">
        <f>IF(①基本情報【名簿入力前に必須入力】!$S$11=1,I28*①基本情報【名簿入力前に必須入力】!$E$15,'④-2【変動】金額確認用シート'!AL106)</f>
        <v>0</v>
      </c>
    </row>
    <row r="29" spans="2:11" ht="25" customHeight="1">
      <c r="B29" s="705"/>
      <c r="C29" s="37" t="s">
        <v>101</v>
      </c>
      <c r="D29" s="39">
        <f>③職員名簿【中間実績】!AA8</f>
        <v>0</v>
      </c>
      <c r="E29" s="708"/>
      <c r="F29" s="213">
        <f>IF(①基本情報【名簿入力前に必須入力】!$S$11=1,D29*①基本情報【名簿入力前に必須入力】!$E$15,'④-2【変動】金額確認用シート'!T107)</f>
        <v>0</v>
      </c>
      <c r="G29" s="705"/>
      <c r="H29" s="37" t="s">
        <v>101</v>
      </c>
      <c r="I29" s="39">
        <f>③職員名簿【中間実績】!AG8</f>
        <v>0</v>
      </c>
      <c r="J29" s="718"/>
      <c r="K29" s="213">
        <f>IF(①基本情報【名簿入力前に必須入力】!$S$11=1,I29*①基本情報【名簿入力前に必須入力】!$E$15,'④-2【変動】金額確認用シート'!AL107)</f>
        <v>0</v>
      </c>
    </row>
    <row r="30" spans="2:11" ht="25" customHeight="1" thickBot="1">
      <c r="B30" s="704"/>
      <c r="C30" s="48" t="s">
        <v>157</v>
      </c>
      <c r="D30" s="38">
        <f>③職員名簿【中間実績】!AA9</f>
        <v>0</v>
      </c>
      <c r="E30" s="709"/>
      <c r="F30" s="214">
        <f>IF(①基本情報【名簿入力前に必須入力】!$S$11=1,D30*①基本情報【名簿入力前に必須入力】!$E$15,'④-2【変動】金額確認用シート'!T108)</f>
        <v>0</v>
      </c>
      <c r="G30" s="706"/>
      <c r="H30" s="405" t="s">
        <v>157</v>
      </c>
      <c r="I30" s="406">
        <f>③職員名簿【中間実績】!AG9</f>
        <v>0</v>
      </c>
      <c r="J30" s="719"/>
      <c r="K30" s="407">
        <f>IF(①基本情報【名簿入力前に必須入力】!$S$11=1,I30*①基本情報【名簿入力前に必須入力】!$E$15,'④-2【変動】金額確認用シート'!AL108)</f>
        <v>0</v>
      </c>
    </row>
    <row r="31" spans="2:11" ht="25.5" customHeight="1">
      <c r="B31" s="702"/>
      <c r="C31" s="703"/>
      <c r="D31" s="703"/>
      <c r="E31" s="108"/>
      <c r="F31" s="107"/>
      <c r="G31" s="710" t="s">
        <v>69</v>
      </c>
      <c r="H31" s="711"/>
      <c r="I31" s="403">
        <f>SUM(D7:D30,I7:I30)</f>
        <v>0</v>
      </c>
      <c r="J31" s="49"/>
      <c r="K31" s="404">
        <f>SUM(F7:F30,K7:K30)</f>
        <v>0</v>
      </c>
    </row>
    <row r="32" spans="2:11" ht="23.25" customHeight="1"/>
    <row r="33" spans="2:12" ht="20.25" customHeight="1">
      <c r="B33" s="11"/>
      <c r="C33" s="9"/>
      <c r="D33" s="12"/>
      <c r="E33" s="12"/>
      <c r="F33" s="9"/>
      <c r="G33" s="9"/>
      <c r="H33" s="11"/>
      <c r="I33" s="9"/>
      <c r="J33" s="12"/>
      <c r="K33" s="9"/>
      <c r="L33" s="9"/>
    </row>
    <row r="34" spans="2:12" ht="20.25" customHeight="1">
      <c r="B34" s="9"/>
      <c r="C34" s="9"/>
      <c r="D34" s="9"/>
      <c r="E34" s="9"/>
      <c r="F34" s="9"/>
      <c r="G34" s="9"/>
      <c r="H34" s="9"/>
      <c r="I34" s="9"/>
      <c r="J34" s="9"/>
      <c r="K34" s="9"/>
      <c r="L34" s="9"/>
    </row>
    <row r="35" spans="2:12" ht="12.75" customHeight="1">
      <c r="B35" s="9"/>
      <c r="C35" s="9"/>
      <c r="D35" s="9"/>
      <c r="E35" s="9"/>
      <c r="F35" s="9"/>
      <c r="G35" s="9"/>
      <c r="H35" s="9"/>
      <c r="I35" s="9"/>
      <c r="J35" s="9"/>
      <c r="K35" s="9"/>
      <c r="L35" s="9"/>
    </row>
  </sheetData>
  <sheetProtection password="CCCF" sheet="1" selectLockedCells="1"/>
  <mergeCells count="27">
    <mergeCell ref="F5:F6"/>
    <mergeCell ref="C5:C6"/>
    <mergeCell ref="B2:F2"/>
    <mergeCell ref="J7:J30"/>
    <mergeCell ref="G19:G22"/>
    <mergeCell ref="G23:G26"/>
    <mergeCell ref="G2:K2"/>
    <mergeCell ref="B5:B6"/>
    <mergeCell ref="E5:E6"/>
    <mergeCell ref="K3:L3"/>
    <mergeCell ref="G5:G6"/>
    <mergeCell ref="H5:H6"/>
    <mergeCell ref="J5:J6"/>
    <mergeCell ref="K5:K6"/>
    <mergeCell ref="B31:D31"/>
    <mergeCell ref="B27:B30"/>
    <mergeCell ref="G27:G30"/>
    <mergeCell ref="G7:G10"/>
    <mergeCell ref="G11:G14"/>
    <mergeCell ref="G15:G18"/>
    <mergeCell ref="E7:E30"/>
    <mergeCell ref="B7:B10"/>
    <mergeCell ref="B19:B22"/>
    <mergeCell ref="B23:B26"/>
    <mergeCell ref="B11:B14"/>
    <mergeCell ref="B15:B18"/>
    <mergeCell ref="G31:H31"/>
  </mergeCells>
  <phoneticPr fontId="1"/>
  <pageMargins left="0.78740157480314965" right="0.35433070866141736" top="0.98425196850393704" bottom="0.98425196850393704" header="0.51181102362204722" footer="0.51181102362204722"/>
  <pageSetup paperSize="9" scale="98" orientation="portrait" blackAndWhite="1" r:id="rId1"/>
  <headerFooter alignWithMargins="0"/>
  <colBreaks count="1" manualBreakCount="1">
    <brk id="6" min="1" max="31"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B1:P51"/>
  <sheetViews>
    <sheetView view="pageBreakPreview" zoomScale="80" zoomScaleNormal="100" zoomScaleSheetLayoutView="80" workbookViewId="0">
      <selection activeCell="F9" sqref="F9"/>
    </sheetView>
  </sheetViews>
  <sheetFormatPr defaultColWidth="9" defaultRowHeight="13"/>
  <cols>
    <col min="1" max="1" width="0.7265625" customWidth="1"/>
    <col min="2" max="2" width="4.6328125" style="20" customWidth="1"/>
    <col min="3" max="3" width="12.36328125" style="20" customWidth="1"/>
    <col min="4" max="4" width="5.6328125" style="20" customWidth="1"/>
    <col min="5" max="6" width="12.6328125" customWidth="1"/>
    <col min="7" max="7" width="11.26953125" customWidth="1"/>
    <col min="8" max="8" width="12.6328125" customWidth="1"/>
    <col min="9" max="9" width="13.6328125" customWidth="1"/>
    <col min="10" max="10" width="11.6328125" customWidth="1"/>
    <col min="12" max="15" width="10.6328125" customWidth="1"/>
    <col min="16" max="16" width="12.08984375" customWidth="1"/>
  </cols>
  <sheetData>
    <row r="1" spans="2:10" ht="105" customHeight="1"/>
    <row r="2" spans="2:10" ht="35.25" customHeight="1">
      <c r="B2" s="724" t="s">
        <v>144</v>
      </c>
      <c r="C2" s="724"/>
      <c r="D2" s="724"/>
      <c r="E2" s="724"/>
      <c r="F2" s="724"/>
      <c r="G2" s="724"/>
      <c r="H2" s="724"/>
      <c r="I2" s="724"/>
      <c r="J2" s="724"/>
    </row>
    <row r="3" spans="2:10" ht="27" customHeight="1">
      <c r="B3" s="160"/>
      <c r="C3" s="731"/>
      <c r="D3" s="731"/>
      <c r="E3" s="731"/>
      <c r="F3" s="731"/>
      <c r="G3" s="161" t="s">
        <v>1433</v>
      </c>
      <c r="H3" s="730">
        <f>'⑤算出内訳表(1)【自動】'!H3</f>
        <v>0</v>
      </c>
      <c r="I3" s="730"/>
      <c r="J3" s="730"/>
    </row>
    <row r="4" spans="2:10" ht="36.75" customHeight="1">
      <c r="B4" s="160"/>
      <c r="C4" s="731"/>
      <c r="D4" s="731"/>
      <c r="E4" s="731"/>
      <c r="F4" s="731"/>
      <c r="G4" s="160"/>
      <c r="H4" s="160"/>
      <c r="I4" s="160"/>
      <c r="J4" s="160"/>
    </row>
    <row r="5" spans="2:10" ht="27" customHeight="1">
      <c r="B5" s="25"/>
      <c r="C5" s="731"/>
      <c r="D5" s="731"/>
      <c r="E5" s="731"/>
      <c r="F5" s="731"/>
      <c r="G5" s="727" t="s">
        <v>162</v>
      </c>
      <c r="H5" s="727"/>
      <c r="I5" s="723" t="str">
        <f>'⑤算出内訳表(1)【自動】'!J7</f>
        <v>賃金台帳参照</v>
      </c>
      <c r="J5" s="723"/>
    </row>
    <row r="6" spans="2:10" ht="15" customHeight="1">
      <c r="B6" s="26"/>
      <c r="C6" s="26"/>
      <c r="D6" s="26"/>
      <c r="E6" s="26"/>
      <c r="F6" s="26"/>
      <c r="G6" s="27"/>
      <c r="H6" s="728"/>
      <c r="I6" s="729"/>
      <c r="J6" s="24"/>
    </row>
    <row r="7" spans="2:10" ht="39">
      <c r="B7" s="102"/>
      <c r="C7" s="733" t="s">
        <v>128</v>
      </c>
      <c r="D7" s="734"/>
      <c r="E7" s="103" t="s">
        <v>129</v>
      </c>
      <c r="F7" s="121" t="s">
        <v>130</v>
      </c>
      <c r="G7" s="104" t="s">
        <v>131</v>
      </c>
      <c r="H7" s="104" t="s">
        <v>2328</v>
      </c>
      <c r="I7" s="103" t="s">
        <v>132</v>
      </c>
      <c r="J7" s="104" t="s">
        <v>133</v>
      </c>
    </row>
    <row r="8" spans="2:10" ht="20.149999999999999" customHeight="1">
      <c r="B8" s="735">
        <v>4</v>
      </c>
      <c r="C8" s="54" t="s">
        <v>164</v>
      </c>
      <c r="D8" s="31">
        <f>SUM('⑤算出内訳表(1)【自動】'!D7:D8)</f>
        <v>0</v>
      </c>
      <c r="E8" s="32">
        <f>SUM('⑤算出内訳表(1)【自動】'!F7:F8)</f>
        <v>0</v>
      </c>
      <c r="F8" s="57"/>
      <c r="G8" s="32">
        <f>ROUND(SUM(E8:F8),0)</f>
        <v>0</v>
      </c>
      <c r="H8" s="33">
        <f t="shared" ref="H8:H43" si="0">40000*D8</f>
        <v>0</v>
      </c>
      <c r="I8" s="33">
        <f t="shared" ref="I8:I25" si="1">MIN(G8,H8)</f>
        <v>0</v>
      </c>
      <c r="J8" s="34" t="str">
        <f>IFERROR(F8/E8,"")</f>
        <v/>
      </c>
    </row>
    <row r="9" spans="2:10" ht="20.149999999999999" customHeight="1">
      <c r="B9" s="736"/>
      <c r="C9" s="56" t="s">
        <v>66</v>
      </c>
      <c r="D9" s="50">
        <f>'⑤算出内訳表(1)【自動】'!D9</f>
        <v>0</v>
      </c>
      <c r="E9" s="51">
        <f>'⑤算出内訳表(1)【自動】'!F9</f>
        <v>0</v>
      </c>
      <c r="F9" s="58"/>
      <c r="G9" s="51">
        <f t="shared" ref="G9:G43" si="2">ROUND(SUM(E9:F9),0)</f>
        <v>0</v>
      </c>
      <c r="H9" s="52">
        <f t="shared" si="0"/>
        <v>0</v>
      </c>
      <c r="I9" s="52">
        <f t="shared" si="1"/>
        <v>0</v>
      </c>
      <c r="J9" s="53" t="str">
        <f t="shared" ref="J9:J25" si="3">IFERROR(F9/E9,"")</f>
        <v/>
      </c>
    </row>
    <row r="10" spans="2:10" ht="20.149999999999999" customHeight="1">
      <c r="B10" s="737"/>
      <c r="C10" s="55" t="s">
        <v>156</v>
      </c>
      <c r="D10" s="40">
        <f>'⑤算出内訳表(1)【自動】'!D10</f>
        <v>0</v>
      </c>
      <c r="E10" s="41">
        <f>'⑤算出内訳表(1)【自動】'!F10</f>
        <v>0</v>
      </c>
      <c r="F10" s="59"/>
      <c r="G10" s="41">
        <f t="shared" si="2"/>
        <v>0</v>
      </c>
      <c r="H10" s="42">
        <f t="shared" si="0"/>
        <v>0</v>
      </c>
      <c r="I10" s="42">
        <f t="shared" si="1"/>
        <v>0</v>
      </c>
      <c r="J10" s="43" t="str">
        <f t="shared" si="3"/>
        <v/>
      </c>
    </row>
    <row r="11" spans="2:10" ht="20.149999999999999" customHeight="1">
      <c r="B11" s="735">
        <v>5</v>
      </c>
      <c r="C11" s="54" t="s">
        <v>164</v>
      </c>
      <c r="D11" s="31">
        <f>SUM('⑤算出内訳表(1)【自動】'!D11:D12)</f>
        <v>0</v>
      </c>
      <c r="E11" s="32">
        <f>SUM('⑤算出内訳表(1)【自動】'!F11:F12)</f>
        <v>0</v>
      </c>
      <c r="F11" s="57"/>
      <c r="G11" s="32">
        <f t="shared" si="2"/>
        <v>0</v>
      </c>
      <c r="H11" s="33">
        <f t="shared" si="0"/>
        <v>0</v>
      </c>
      <c r="I11" s="33">
        <f t="shared" si="1"/>
        <v>0</v>
      </c>
      <c r="J11" s="34" t="str">
        <f t="shared" si="3"/>
        <v/>
      </c>
    </row>
    <row r="12" spans="2:10" ht="20.149999999999999" customHeight="1">
      <c r="B12" s="736"/>
      <c r="C12" s="56" t="s">
        <v>66</v>
      </c>
      <c r="D12" s="50">
        <f>'⑤算出内訳表(1)【自動】'!D13</f>
        <v>0</v>
      </c>
      <c r="E12" s="51">
        <f>'⑤算出内訳表(1)【自動】'!F13</f>
        <v>0</v>
      </c>
      <c r="F12" s="58"/>
      <c r="G12" s="51">
        <f t="shared" si="2"/>
        <v>0</v>
      </c>
      <c r="H12" s="52">
        <f t="shared" si="0"/>
        <v>0</v>
      </c>
      <c r="I12" s="52">
        <f t="shared" si="1"/>
        <v>0</v>
      </c>
      <c r="J12" s="53" t="str">
        <f t="shared" si="3"/>
        <v/>
      </c>
    </row>
    <row r="13" spans="2:10" ht="20.149999999999999" customHeight="1">
      <c r="B13" s="737"/>
      <c r="C13" s="55" t="s">
        <v>156</v>
      </c>
      <c r="D13" s="40">
        <f>'⑤算出内訳表(1)【自動】'!D14</f>
        <v>0</v>
      </c>
      <c r="E13" s="41">
        <f>'⑤算出内訳表(1)【自動】'!F14</f>
        <v>0</v>
      </c>
      <c r="F13" s="59"/>
      <c r="G13" s="41">
        <f t="shared" si="2"/>
        <v>0</v>
      </c>
      <c r="H13" s="42">
        <f t="shared" si="0"/>
        <v>0</v>
      </c>
      <c r="I13" s="42">
        <f t="shared" si="1"/>
        <v>0</v>
      </c>
      <c r="J13" s="43" t="str">
        <f t="shared" si="3"/>
        <v/>
      </c>
    </row>
    <row r="14" spans="2:10" ht="20.149999999999999" customHeight="1">
      <c r="B14" s="735">
        <v>6</v>
      </c>
      <c r="C14" s="54" t="s">
        <v>164</v>
      </c>
      <c r="D14" s="31">
        <f>SUM('⑤算出内訳表(1)【自動】'!D15:D16)</f>
        <v>0</v>
      </c>
      <c r="E14" s="32">
        <f>SUM('⑤算出内訳表(1)【自動】'!F15:F16)</f>
        <v>0</v>
      </c>
      <c r="F14" s="57"/>
      <c r="G14" s="32">
        <f t="shared" si="2"/>
        <v>0</v>
      </c>
      <c r="H14" s="33">
        <f t="shared" si="0"/>
        <v>0</v>
      </c>
      <c r="I14" s="33">
        <f t="shared" si="1"/>
        <v>0</v>
      </c>
      <c r="J14" s="34" t="str">
        <f t="shared" si="3"/>
        <v/>
      </c>
    </row>
    <row r="15" spans="2:10" ht="20.149999999999999" customHeight="1">
      <c r="B15" s="736"/>
      <c r="C15" s="56" t="s">
        <v>66</v>
      </c>
      <c r="D15" s="50">
        <f>'⑤算出内訳表(1)【自動】'!D17</f>
        <v>0</v>
      </c>
      <c r="E15" s="51">
        <f>'⑤算出内訳表(1)【自動】'!F17</f>
        <v>0</v>
      </c>
      <c r="F15" s="58"/>
      <c r="G15" s="51">
        <f t="shared" si="2"/>
        <v>0</v>
      </c>
      <c r="H15" s="52">
        <f t="shared" si="0"/>
        <v>0</v>
      </c>
      <c r="I15" s="52">
        <f t="shared" si="1"/>
        <v>0</v>
      </c>
      <c r="J15" s="53" t="str">
        <f t="shared" si="3"/>
        <v/>
      </c>
    </row>
    <row r="16" spans="2:10" ht="20.149999999999999" customHeight="1">
      <c r="B16" s="737"/>
      <c r="C16" s="55" t="s">
        <v>156</v>
      </c>
      <c r="D16" s="40">
        <f>'⑤算出内訳表(1)【自動】'!D18</f>
        <v>0</v>
      </c>
      <c r="E16" s="41">
        <f>'⑤算出内訳表(1)【自動】'!F18</f>
        <v>0</v>
      </c>
      <c r="F16" s="59"/>
      <c r="G16" s="41">
        <f t="shared" si="2"/>
        <v>0</v>
      </c>
      <c r="H16" s="42">
        <f t="shared" si="0"/>
        <v>0</v>
      </c>
      <c r="I16" s="42">
        <f t="shared" si="1"/>
        <v>0</v>
      </c>
      <c r="J16" s="43" t="str">
        <f t="shared" si="3"/>
        <v/>
      </c>
    </row>
    <row r="17" spans="2:15" ht="20.149999999999999" customHeight="1">
      <c r="B17" s="735">
        <v>7</v>
      </c>
      <c r="C17" s="54" t="s">
        <v>164</v>
      </c>
      <c r="D17" s="31">
        <f>SUM('⑤算出内訳表(1)【自動】'!D19:D20)</f>
        <v>0</v>
      </c>
      <c r="E17" s="32">
        <f>SUM('⑤算出内訳表(1)【自動】'!F19:F20)</f>
        <v>0</v>
      </c>
      <c r="F17" s="57"/>
      <c r="G17" s="32">
        <f t="shared" si="2"/>
        <v>0</v>
      </c>
      <c r="H17" s="33">
        <f t="shared" si="0"/>
        <v>0</v>
      </c>
      <c r="I17" s="33">
        <f t="shared" si="1"/>
        <v>0</v>
      </c>
      <c r="J17" s="34" t="str">
        <f t="shared" si="3"/>
        <v/>
      </c>
    </row>
    <row r="18" spans="2:15" ht="20.149999999999999" customHeight="1">
      <c r="B18" s="736"/>
      <c r="C18" s="56" t="s">
        <v>66</v>
      </c>
      <c r="D18" s="50">
        <f>'⑤算出内訳表(1)【自動】'!D21</f>
        <v>0</v>
      </c>
      <c r="E18" s="51">
        <f>'⑤算出内訳表(1)【自動】'!F21</f>
        <v>0</v>
      </c>
      <c r="F18" s="58"/>
      <c r="G18" s="51">
        <f t="shared" si="2"/>
        <v>0</v>
      </c>
      <c r="H18" s="52">
        <f t="shared" si="0"/>
        <v>0</v>
      </c>
      <c r="I18" s="52">
        <f t="shared" si="1"/>
        <v>0</v>
      </c>
      <c r="J18" s="53" t="str">
        <f t="shared" si="3"/>
        <v/>
      </c>
    </row>
    <row r="19" spans="2:15" ht="20.149999999999999" customHeight="1">
      <c r="B19" s="737"/>
      <c r="C19" s="55" t="s">
        <v>156</v>
      </c>
      <c r="D19" s="40">
        <f>'⑤算出内訳表(1)【自動】'!D22</f>
        <v>0</v>
      </c>
      <c r="E19" s="41">
        <f>'⑤算出内訳表(1)【自動】'!F22</f>
        <v>0</v>
      </c>
      <c r="F19" s="59"/>
      <c r="G19" s="41">
        <f t="shared" si="2"/>
        <v>0</v>
      </c>
      <c r="H19" s="42">
        <f t="shared" si="0"/>
        <v>0</v>
      </c>
      <c r="I19" s="42">
        <f t="shared" si="1"/>
        <v>0</v>
      </c>
      <c r="J19" s="43" t="str">
        <f t="shared" si="3"/>
        <v/>
      </c>
    </row>
    <row r="20" spans="2:15" ht="20.149999999999999" customHeight="1">
      <c r="B20" s="735">
        <v>8</v>
      </c>
      <c r="C20" s="54" t="s">
        <v>164</v>
      </c>
      <c r="D20" s="31">
        <f>SUM('⑤算出内訳表(1)【自動】'!D23:D24)</f>
        <v>0</v>
      </c>
      <c r="E20" s="32">
        <f>SUM('⑤算出内訳表(1)【自動】'!F23:F24)</f>
        <v>0</v>
      </c>
      <c r="F20" s="57"/>
      <c r="G20" s="32">
        <f t="shared" si="2"/>
        <v>0</v>
      </c>
      <c r="H20" s="33">
        <f t="shared" si="0"/>
        <v>0</v>
      </c>
      <c r="I20" s="33">
        <f t="shared" si="1"/>
        <v>0</v>
      </c>
      <c r="J20" s="34" t="str">
        <f t="shared" si="3"/>
        <v/>
      </c>
    </row>
    <row r="21" spans="2:15" ht="20.149999999999999" customHeight="1">
      <c r="B21" s="736"/>
      <c r="C21" s="56" t="s">
        <v>66</v>
      </c>
      <c r="D21" s="50">
        <f>'⑤算出内訳表(1)【自動】'!D25</f>
        <v>0</v>
      </c>
      <c r="E21" s="51">
        <f>'⑤算出内訳表(1)【自動】'!F25</f>
        <v>0</v>
      </c>
      <c r="F21" s="58"/>
      <c r="G21" s="51">
        <f t="shared" si="2"/>
        <v>0</v>
      </c>
      <c r="H21" s="52">
        <f t="shared" si="0"/>
        <v>0</v>
      </c>
      <c r="I21" s="52">
        <f t="shared" si="1"/>
        <v>0</v>
      </c>
      <c r="J21" s="53" t="str">
        <f t="shared" si="3"/>
        <v/>
      </c>
    </row>
    <row r="22" spans="2:15" ht="20.149999999999999" customHeight="1">
      <c r="B22" s="737"/>
      <c r="C22" s="55" t="s">
        <v>156</v>
      </c>
      <c r="D22" s="40">
        <f>'⑤算出内訳表(1)【自動】'!D26</f>
        <v>0</v>
      </c>
      <c r="E22" s="41">
        <f>'⑤算出内訳表(1)【自動】'!F26</f>
        <v>0</v>
      </c>
      <c r="F22" s="60"/>
      <c r="G22" s="41">
        <f t="shared" si="2"/>
        <v>0</v>
      </c>
      <c r="H22" s="42">
        <f t="shared" si="0"/>
        <v>0</v>
      </c>
      <c r="I22" s="42">
        <f t="shared" si="1"/>
        <v>0</v>
      </c>
      <c r="J22" s="43" t="str">
        <f t="shared" si="3"/>
        <v/>
      </c>
    </row>
    <row r="23" spans="2:15" ht="20.149999999999999" customHeight="1">
      <c r="B23" s="735">
        <v>9</v>
      </c>
      <c r="C23" s="54" t="s">
        <v>164</v>
      </c>
      <c r="D23" s="31">
        <f>SUM('⑤算出内訳表(1)【自動】'!D27:D28)</f>
        <v>0</v>
      </c>
      <c r="E23" s="32">
        <f>SUM('⑤算出内訳表(1)【自動】'!F27:F28)</f>
        <v>0</v>
      </c>
      <c r="F23" s="57"/>
      <c r="G23" s="32">
        <f t="shared" si="2"/>
        <v>0</v>
      </c>
      <c r="H23" s="33">
        <f t="shared" si="0"/>
        <v>0</v>
      </c>
      <c r="I23" s="33">
        <f t="shared" si="1"/>
        <v>0</v>
      </c>
      <c r="J23" s="34" t="str">
        <f t="shared" si="3"/>
        <v/>
      </c>
    </row>
    <row r="24" spans="2:15" ht="20.149999999999999" customHeight="1">
      <c r="B24" s="736"/>
      <c r="C24" s="56" t="s">
        <v>66</v>
      </c>
      <c r="D24" s="50">
        <f>'⑤算出内訳表(1)【自動】'!D29</f>
        <v>0</v>
      </c>
      <c r="E24" s="51">
        <f>'⑤算出内訳表(1)【自動】'!F29</f>
        <v>0</v>
      </c>
      <c r="F24" s="58"/>
      <c r="G24" s="51">
        <f t="shared" si="2"/>
        <v>0</v>
      </c>
      <c r="H24" s="52">
        <f t="shared" si="0"/>
        <v>0</v>
      </c>
      <c r="I24" s="52">
        <f t="shared" si="1"/>
        <v>0</v>
      </c>
      <c r="J24" s="53" t="str">
        <f t="shared" si="3"/>
        <v/>
      </c>
    </row>
    <row r="25" spans="2:15" ht="20.149999999999999" customHeight="1">
      <c r="B25" s="737"/>
      <c r="C25" s="55" t="s">
        <v>156</v>
      </c>
      <c r="D25" s="40">
        <f>'⑤算出内訳表(1)【自動】'!D30</f>
        <v>0</v>
      </c>
      <c r="E25" s="45">
        <f>'⑤算出内訳表(1)【自動】'!F30</f>
        <v>0</v>
      </c>
      <c r="F25" s="60"/>
      <c r="G25" s="45">
        <f t="shared" si="2"/>
        <v>0</v>
      </c>
      <c r="H25" s="46">
        <f t="shared" si="0"/>
        <v>0</v>
      </c>
      <c r="I25" s="46">
        <f t="shared" si="1"/>
        <v>0</v>
      </c>
      <c r="J25" s="47" t="str">
        <f t="shared" si="3"/>
        <v/>
      </c>
    </row>
    <row r="26" spans="2:15" ht="20.149999999999999" customHeight="1">
      <c r="B26" s="735">
        <v>10</v>
      </c>
      <c r="C26" s="54" t="s">
        <v>164</v>
      </c>
      <c r="D26" s="40">
        <f>SUM('⑤算出内訳表(1)【自動】'!I7:I8)</f>
        <v>0</v>
      </c>
      <c r="E26" s="32">
        <f>SUM('⑤算出内訳表(1)【自動】'!K7:K8)</f>
        <v>0</v>
      </c>
      <c r="F26" s="57"/>
      <c r="G26" s="32">
        <f t="shared" si="2"/>
        <v>0</v>
      </c>
      <c r="H26" s="33">
        <f t="shared" si="0"/>
        <v>0</v>
      </c>
      <c r="I26" s="33">
        <f>MIN(G26,H26)</f>
        <v>0</v>
      </c>
      <c r="J26" s="34" t="str">
        <f>IFERROR(F26/E26,"")</f>
        <v/>
      </c>
      <c r="L26" s="7"/>
      <c r="M26" s="7"/>
      <c r="N26" s="725"/>
      <c r="O26" s="726"/>
    </row>
    <row r="27" spans="2:15" ht="20.149999999999999" customHeight="1">
      <c r="B27" s="736"/>
      <c r="C27" s="56" t="s">
        <v>66</v>
      </c>
      <c r="D27" s="50">
        <f>'⑤算出内訳表(1)【自動】'!I9</f>
        <v>0</v>
      </c>
      <c r="E27" s="51">
        <f>'⑤算出内訳表(1)【自動】'!K9</f>
        <v>0</v>
      </c>
      <c r="F27" s="58"/>
      <c r="G27" s="51">
        <f t="shared" si="2"/>
        <v>0</v>
      </c>
      <c r="H27" s="52">
        <f t="shared" si="0"/>
        <v>0</v>
      </c>
      <c r="I27" s="52">
        <f>MIN(G27,H27)</f>
        <v>0</v>
      </c>
      <c r="J27" s="53" t="str">
        <f t="shared" ref="J27:J44" si="4">IFERROR(F27/E27,"")</f>
        <v/>
      </c>
    </row>
    <row r="28" spans="2:15" ht="20.149999999999999" customHeight="1">
      <c r="B28" s="737"/>
      <c r="C28" s="55" t="s">
        <v>156</v>
      </c>
      <c r="D28" s="40">
        <f>'⑤算出内訳表(1)【自動】'!I10</f>
        <v>0</v>
      </c>
      <c r="E28" s="41">
        <f>'⑤算出内訳表(1)【自動】'!K10</f>
        <v>0</v>
      </c>
      <c r="F28" s="59"/>
      <c r="G28" s="41">
        <f t="shared" si="2"/>
        <v>0</v>
      </c>
      <c r="H28" s="42">
        <f t="shared" si="0"/>
        <v>0</v>
      </c>
      <c r="I28" s="42">
        <f t="shared" ref="I28:I41" si="5">MIN(G28,H28)</f>
        <v>0</v>
      </c>
      <c r="J28" s="43" t="str">
        <f t="shared" si="4"/>
        <v/>
      </c>
    </row>
    <row r="29" spans="2:15" ht="20.149999999999999" customHeight="1">
      <c r="B29" s="735">
        <v>11</v>
      </c>
      <c r="C29" s="54" t="s">
        <v>164</v>
      </c>
      <c r="D29" s="31">
        <f>SUM('⑤算出内訳表(1)【自動】'!I11:I12)</f>
        <v>0</v>
      </c>
      <c r="E29" s="32">
        <f>SUM('⑤算出内訳表(1)【自動】'!K11:K12)</f>
        <v>0</v>
      </c>
      <c r="F29" s="57"/>
      <c r="G29" s="32">
        <f t="shared" si="2"/>
        <v>0</v>
      </c>
      <c r="H29" s="33">
        <f t="shared" si="0"/>
        <v>0</v>
      </c>
      <c r="I29" s="33">
        <f t="shared" si="5"/>
        <v>0</v>
      </c>
      <c r="J29" s="34" t="str">
        <f t="shared" si="4"/>
        <v/>
      </c>
    </row>
    <row r="30" spans="2:15" ht="20.149999999999999" customHeight="1">
      <c r="B30" s="736"/>
      <c r="C30" s="56" t="s">
        <v>66</v>
      </c>
      <c r="D30" s="50">
        <f>'⑤算出内訳表(1)【自動】'!I13</f>
        <v>0</v>
      </c>
      <c r="E30" s="51">
        <f>'⑤算出内訳表(1)【自動】'!K13</f>
        <v>0</v>
      </c>
      <c r="F30" s="58"/>
      <c r="G30" s="51">
        <f t="shared" si="2"/>
        <v>0</v>
      </c>
      <c r="H30" s="52">
        <f t="shared" si="0"/>
        <v>0</v>
      </c>
      <c r="I30" s="52">
        <f>MIN(G30,H30)</f>
        <v>0</v>
      </c>
      <c r="J30" s="53" t="str">
        <f t="shared" si="4"/>
        <v/>
      </c>
    </row>
    <row r="31" spans="2:15" ht="20.149999999999999" customHeight="1">
      <c r="B31" s="737"/>
      <c r="C31" s="55" t="s">
        <v>156</v>
      </c>
      <c r="D31" s="40">
        <f>'⑤算出内訳表(1)【自動】'!I14</f>
        <v>0</v>
      </c>
      <c r="E31" s="41">
        <f>'⑤算出内訳表(1)【自動】'!K14</f>
        <v>0</v>
      </c>
      <c r="F31" s="59"/>
      <c r="G31" s="41">
        <f t="shared" si="2"/>
        <v>0</v>
      </c>
      <c r="H31" s="42">
        <f t="shared" si="0"/>
        <v>0</v>
      </c>
      <c r="I31" s="42">
        <f t="shared" si="5"/>
        <v>0</v>
      </c>
      <c r="J31" s="43" t="str">
        <f t="shared" si="4"/>
        <v/>
      </c>
    </row>
    <row r="32" spans="2:15" ht="20.149999999999999" customHeight="1">
      <c r="B32" s="735">
        <v>12</v>
      </c>
      <c r="C32" s="54" t="s">
        <v>164</v>
      </c>
      <c r="D32" s="31">
        <f>SUM('⑤算出内訳表(1)【自動】'!I15:I16)</f>
        <v>0</v>
      </c>
      <c r="E32" s="32">
        <f>SUM('⑤算出内訳表(1)【自動】'!K15:K16)</f>
        <v>0</v>
      </c>
      <c r="F32" s="57"/>
      <c r="G32" s="32">
        <f t="shared" si="2"/>
        <v>0</v>
      </c>
      <c r="H32" s="33">
        <f t="shared" si="0"/>
        <v>0</v>
      </c>
      <c r="I32" s="33">
        <f t="shared" si="5"/>
        <v>0</v>
      </c>
      <c r="J32" s="34" t="str">
        <f t="shared" si="4"/>
        <v/>
      </c>
    </row>
    <row r="33" spans="2:16" ht="20.149999999999999" customHeight="1">
      <c r="B33" s="736"/>
      <c r="C33" s="56" t="s">
        <v>66</v>
      </c>
      <c r="D33" s="50">
        <f>'⑤算出内訳表(1)【自動】'!I17</f>
        <v>0</v>
      </c>
      <c r="E33" s="51">
        <f>'⑤算出内訳表(1)【自動】'!K17</f>
        <v>0</v>
      </c>
      <c r="F33" s="58"/>
      <c r="G33" s="51">
        <f t="shared" si="2"/>
        <v>0</v>
      </c>
      <c r="H33" s="52">
        <f t="shared" si="0"/>
        <v>0</v>
      </c>
      <c r="I33" s="52">
        <f>MIN(G33,H33)</f>
        <v>0</v>
      </c>
      <c r="J33" s="53" t="str">
        <f t="shared" si="4"/>
        <v/>
      </c>
    </row>
    <row r="34" spans="2:16" ht="20.149999999999999" customHeight="1">
      <c r="B34" s="737"/>
      <c r="C34" s="55" t="s">
        <v>156</v>
      </c>
      <c r="D34" s="40">
        <f>'⑤算出内訳表(1)【自動】'!I18</f>
        <v>0</v>
      </c>
      <c r="E34" s="41">
        <f>'⑤算出内訳表(1)【自動】'!K18</f>
        <v>0</v>
      </c>
      <c r="F34" s="59"/>
      <c r="G34" s="41">
        <f t="shared" si="2"/>
        <v>0</v>
      </c>
      <c r="H34" s="42">
        <f t="shared" si="0"/>
        <v>0</v>
      </c>
      <c r="I34" s="42">
        <f t="shared" si="5"/>
        <v>0</v>
      </c>
      <c r="J34" s="43" t="str">
        <f t="shared" si="4"/>
        <v/>
      </c>
      <c r="L34" s="118"/>
    </row>
    <row r="35" spans="2:16" ht="20.149999999999999" customHeight="1">
      <c r="B35" s="735">
        <v>1</v>
      </c>
      <c r="C35" s="54" t="s">
        <v>164</v>
      </c>
      <c r="D35" s="31">
        <f>SUM('⑤算出内訳表(1)【自動】'!I19:I20)</f>
        <v>0</v>
      </c>
      <c r="E35" s="32">
        <f>SUM('⑤算出内訳表(1)【自動】'!K19:K20)</f>
        <v>0</v>
      </c>
      <c r="F35" s="57"/>
      <c r="G35" s="32">
        <f t="shared" si="2"/>
        <v>0</v>
      </c>
      <c r="H35" s="33">
        <f t="shared" si="0"/>
        <v>0</v>
      </c>
      <c r="I35" s="33">
        <f t="shared" si="5"/>
        <v>0</v>
      </c>
      <c r="J35" s="34" t="str">
        <f t="shared" si="4"/>
        <v/>
      </c>
      <c r="M35" s="120"/>
      <c r="N35" s="120"/>
      <c r="O35" s="120"/>
      <c r="P35" s="120"/>
    </row>
    <row r="36" spans="2:16" ht="20.149999999999999" customHeight="1">
      <c r="B36" s="736"/>
      <c r="C36" s="56" t="s">
        <v>66</v>
      </c>
      <c r="D36" s="50">
        <f>'⑤算出内訳表(1)【自動】'!I21</f>
        <v>0</v>
      </c>
      <c r="E36" s="51">
        <f>'⑤算出内訳表(1)【自動】'!K21</f>
        <v>0</v>
      </c>
      <c r="F36" s="58"/>
      <c r="G36" s="51">
        <f t="shared" si="2"/>
        <v>0</v>
      </c>
      <c r="H36" s="52">
        <f t="shared" si="0"/>
        <v>0</v>
      </c>
      <c r="I36" s="52">
        <f>MIN(G36,H36)</f>
        <v>0</v>
      </c>
      <c r="J36" s="53" t="str">
        <f t="shared" si="4"/>
        <v/>
      </c>
    </row>
    <row r="37" spans="2:16" ht="20.149999999999999" customHeight="1">
      <c r="B37" s="737"/>
      <c r="C37" s="55" t="s">
        <v>156</v>
      </c>
      <c r="D37" s="40">
        <f>'⑤算出内訳表(1)【自動】'!I22</f>
        <v>0</v>
      </c>
      <c r="E37" s="41">
        <f>'⑤算出内訳表(1)【自動】'!K22</f>
        <v>0</v>
      </c>
      <c r="F37" s="59"/>
      <c r="G37" s="41">
        <f t="shared" si="2"/>
        <v>0</v>
      </c>
      <c r="H37" s="42">
        <f t="shared" si="0"/>
        <v>0</v>
      </c>
      <c r="I37" s="42">
        <f t="shared" si="5"/>
        <v>0</v>
      </c>
      <c r="J37" s="43" t="str">
        <f t="shared" si="4"/>
        <v/>
      </c>
    </row>
    <row r="38" spans="2:16" ht="20.149999999999999" customHeight="1">
      <c r="B38" s="735">
        <v>2</v>
      </c>
      <c r="C38" s="54" t="s">
        <v>164</v>
      </c>
      <c r="D38" s="31">
        <f>SUM('⑤算出内訳表(1)【自動】'!I23:I24)</f>
        <v>0</v>
      </c>
      <c r="E38" s="32">
        <f>SUM('⑤算出内訳表(1)【自動】'!K23:K24)</f>
        <v>0</v>
      </c>
      <c r="F38" s="57"/>
      <c r="G38" s="32">
        <f t="shared" si="2"/>
        <v>0</v>
      </c>
      <c r="H38" s="33">
        <f t="shared" si="0"/>
        <v>0</v>
      </c>
      <c r="I38" s="33">
        <f t="shared" si="5"/>
        <v>0</v>
      </c>
      <c r="J38" s="34" t="str">
        <f t="shared" si="4"/>
        <v/>
      </c>
      <c r="L38" s="7"/>
      <c r="M38" s="7"/>
      <c r="N38" s="7"/>
      <c r="O38" s="7"/>
    </row>
    <row r="39" spans="2:16" ht="20.149999999999999" customHeight="1">
      <c r="B39" s="736"/>
      <c r="C39" s="56" t="s">
        <v>66</v>
      </c>
      <c r="D39" s="50">
        <f>'⑤算出内訳表(1)【自動】'!I25</f>
        <v>0</v>
      </c>
      <c r="E39" s="51">
        <f>'⑤算出内訳表(1)【自動】'!K25</f>
        <v>0</v>
      </c>
      <c r="F39" s="58"/>
      <c r="G39" s="51">
        <f t="shared" si="2"/>
        <v>0</v>
      </c>
      <c r="H39" s="52">
        <f t="shared" si="0"/>
        <v>0</v>
      </c>
      <c r="I39" s="52">
        <f>MIN(G39,H39)</f>
        <v>0</v>
      </c>
      <c r="J39" s="53" t="str">
        <f t="shared" si="4"/>
        <v/>
      </c>
    </row>
    <row r="40" spans="2:16" ht="20.149999999999999" customHeight="1">
      <c r="B40" s="737"/>
      <c r="C40" s="55" t="s">
        <v>156</v>
      </c>
      <c r="D40" s="40">
        <f>'⑤算出内訳表(1)【自動】'!I26</f>
        <v>0</v>
      </c>
      <c r="E40" s="41">
        <f>'⑤算出内訳表(1)【自動】'!K26</f>
        <v>0</v>
      </c>
      <c r="F40" s="60"/>
      <c r="G40" s="41">
        <f t="shared" si="2"/>
        <v>0</v>
      </c>
      <c r="H40" s="42">
        <f t="shared" si="0"/>
        <v>0</v>
      </c>
      <c r="I40" s="42">
        <f t="shared" si="5"/>
        <v>0</v>
      </c>
      <c r="J40" s="43" t="str">
        <f t="shared" si="4"/>
        <v/>
      </c>
    </row>
    <row r="41" spans="2:16" ht="20.149999999999999" customHeight="1">
      <c r="B41" s="735">
        <v>3</v>
      </c>
      <c r="C41" s="54" t="s">
        <v>164</v>
      </c>
      <c r="D41" s="31">
        <f>SUM('⑤算出内訳表(1)【自動】'!I27:I28)</f>
        <v>0</v>
      </c>
      <c r="E41" s="32">
        <f>SUM('⑤算出内訳表(1)【自動】'!K27:K28)</f>
        <v>0</v>
      </c>
      <c r="F41" s="57"/>
      <c r="G41" s="32">
        <f t="shared" si="2"/>
        <v>0</v>
      </c>
      <c r="H41" s="33">
        <f t="shared" si="0"/>
        <v>0</v>
      </c>
      <c r="I41" s="33">
        <f t="shared" si="5"/>
        <v>0</v>
      </c>
      <c r="J41" s="34" t="str">
        <f t="shared" si="4"/>
        <v/>
      </c>
    </row>
    <row r="42" spans="2:16" ht="20.149999999999999" customHeight="1">
      <c r="B42" s="736"/>
      <c r="C42" s="56" t="s">
        <v>66</v>
      </c>
      <c r="D42" s="50">
        <f>'⑤算出内訳表(1)【自動】'!I29</f>
        <v>0</v>
      </c>
      <c r="E42" s="51">
        <f>'⑤算出内訳表(1)【自動】'!K29</f>
        <v>0</v>
      </c>
      <c r="F42" s="58"/>
      <c r="G42" s="51">
        <f t="shared" si="2"/>
        <v>0</v>
      </c>
      <c r="H42" s="52">
        <f t="shared" si="0"/>
        <v>0</v>
      </c>
      <c r="I42" s="52">
        <f>MIN(G42,H42)</f>
        <v>0</v>
      </c>
      <c r="J42" s="53" t="str">
        <f t="shared" si="4"/>
        <v/>
      </c>
    </row>
    <row r="43" spans="2:16" ht="20.149999999999999" customHeight="1" thickBot="1">
      <c r="B43" s="737"/>
      <c r="C43" s="55" t="s">
        <v>156</v>
      </c>
      <c r="D43" s="44">
        <f>'⑤算出内訳表(1)【自動】'!I30</f>
        <v>0</v>
      </c>
      <c r="E43" s="45">
        <f>'⑤算出内訳表(1)【自動】'!K30</f>
        <v>0</v>
      </c>
      <c r="F43" s="60"/>
      <c r="G43" s="45">
        <f t="shared" si="2"/>
        <v>0</v>
      </c>
      <c r="H43" s="46">
        <f t="shared" si="0"/>
        <v>0</v>
      </c>
      <c r="I43" s="46">
        <f t="shared" ref="I43" si="6">MIN(G43,H43)</f>
        <v>0</v>
      </c>
      <c r="J43" s="47" t="str">
        <f t="shared" si="4"/>
        <v/>
      </c>
    </row>
    <row r="44" spans="2:16" ht="34.5" customHeight="1" thickTop="1">
      <c r="B44" s="35" t="s">
        <v>72</v>
      </c>
      <c r="C44" s="35"/>
      <c r="D44" s="28">
        <f>SUM(D8:D43)</f>
        <v>0</v>
      </c>
      <c r="E44" s="29">
        <f>SUM(E8:E43)</f>
        <v>0</v>
      </c>
      <c r="F44" s="29">
        <f t="shared" ref="F44:H44" si="7">SUM(F8:F43)</f>
        <v>0</v>
      </c>
      <c r="G44" s="29">
        <f t="shared" si="7"/>
        <v>0</v>
      </c>
      <c r="H44" s="29">
        <f t="shared" si="7"/>
        <v>0</v>
      </c>
      <c r="I44" s="29">
        <f>SUM(I8:I43)</f>
        <v>0</v>
      </c>
      <c r="J44" s="30" t="str">
        <f t="shared" si="4"/>
        <v/>
      </c>
    </row>
    <row r="45" spans="2:16">
      <c r="B45" s="732" t="s">
        <v>155</v>
      </c>
      <c r="C45" s="732"/>
      <c r="D45" s="732"/>
      <c r="E45" s="732"/>
      <c r="F45" s="732"/>
      <c r="G45" s="732"/>
      <c r="H45" s="732"/>
      <c r="I45" s="732"/>
      <c r="J45" s="732"/>
    </row>
    <row r="46" spans="2:16">
      <c r="B46" s="122"/>
      <c r="C46" s="122"/>
      <c r="D46" s="123"/>
      <c r="E46" s="123"/>
      <c r="F46" s="123"/>
      <c r="G46" s="123"/>
      <c r="H46" s="123"/>
      <c r="I46" s="123"/>
      <c r="J46" s="123"/>
    </row>
    <row r="47" spans="2:16" ht="13.5" thickBot="1">
      <c r="F47" s="119" t="s">
        <v>454</v>
      </c>
      <c r="G47" s="7"/>
      <c r="H47" s="7"/>
      <c r="I47" s="7"/>
    </row>
    <row r="48" spans="2:16">
      <c r="F48" s="67"/>
      <c r="G48" s="68" t="s">
        <v>180</v>
      </c>
      <c r="H48" s="68" t="s">
        <v>117</v>
      </c>
      <c r="I48" s="69" t="s">
        <v>118</v>
      </c>
      <c r="J48" s="63" t="s">
        <v>163</v>
      </c>
    </row>
    <row r="49" spans="6:10">
      <c r="F49" s="116" t="s">
        <v>181</v>
      </c>
      <c r="G49" s="113">
        <f>SUM(D9:D10,D12:D13,D15:D16,D18:D19,D21:D22,D24:D25,D27:D28,D30:D31,D33:D34,D36:D37,D39:D40,D42:D43)</f>
        <v>0</v>
      </c>
      <c r="H49" s="99">
        <f>SUM(I9:I10,I12:I13,I15:I16,I18:I19,I21:I22,I24:I25,I27:I28,I30:I31,I33:I34,I36:I37,I39:I40,I42:I43)</f>
        <v>0</v>
      </c>
      <c r="I49" s="70" t="s">
        <v>173</v>
      </c>
      <c r="J49" s="64">
        <f>SUM(H49:I49)</f>
        <v>0</v>
      </c>
    </row>
    <row r="50" spans="6:10" ht="13.5" thickBot="1">
      <c r="F50" s="117" t="s">
        <v>116</v>
      </c>
      <c r="G50" s="114">
        <f>SUM(D8,D11,D14,D17,D20,D23,D26,D29,D32,D35,D38,D41)</f>
        <v>0</v>
      </c>
      <c r="H50" s="71">
        <f>SUM(I8,I11,I14,I17,I20,I23,I26,I29,I32,I35,I38,I41)-I50</f>
        <v>0</v>
      </c>
      <c r="I50" s="72">
        <f>ROUND(SUM(I8,I11,I14,I17,I20,I23,I26,I29,I32,I35,I38,I41)*0.25,0)</f>
        <v>0</v>
      </c>
      <c r="J50" s="64">
        <f>SUM(H50:I50)</f>
        <v>0</v>
      </c>
    </row>
    <row r="51" spans="6:10">
      <c r="F51" s="65" t="s">
        <v>67</v>
      </c>
      <c r="G51" s="115">
        <f>SUM(G49:G50)</f>
        <v>0</v>
      </c>
      <c r="H51" s="66">
        <f>SUM(H49:H50)</f>
        <v>0</v>
      </c>
      <c r="I51" s="66">
        <f>SUM(I50)</f>
        <v>0</v>
      </c>
      <c r="J51" s="62">
        <f>SUM(H51:I51)</f>
        <v>0</v>
      </c>
    </row>
  </sheetData>
  <sheetProtection algorithmName="SHA-512" hashValue="q+1WpKn7qPuABxPKTsxdKMyA+1BZdPdzVABRldMGKY+OGK3HN53qWF3/lz+sq5TaX/JgetjAIahLx4VG336RJA==" saltValue="GrQpq+YoVYRCV/DTawepcA==" spinCount="100000" sheet="1" selectLockedCells="1"/>
  <mergeCells count="21">
    <mergeCell ref="B45:J45"/>
    <mergeCell ref="C7:D7"/>
    <mergeCell ref="B41:B43"/>
    <mergeCell ref="B38:B40"/>
    <mergeCell ref="B35:B37"/>
    <mergeCell ref="B32:B34"/>
    <mergeCell ref="B29:B31"/>
    <mergeCell ref="B26:B28"/>
    <mergeCell ref="B20:B22"/>
    <mergeCell ref="B23:B25"/>
    <mergeCell ref="B8:B10"/>
    <mergeCell ref="B11:B13"/>
    <mergeCell ref="B14:B16"/>
    <mergeCell ref="B17:B19"/>
    <mergeCell ref="I5:J5"/>
    <mergeCell ref="B2:J2"/>
    <mergeCell ref="N26:O26"/>
    <mergeCell ref="G5:H5"/>
    <mergeCell ref="H6:I6"/>
    <mergeCell ref="H3:J3"/>
    <mergeCell ref="C3:F5"/>
  </mergeCells>
  <phoneticPr fontId="1"/>
  <pageMargins left="0.7" right="0.7" top="0.75" bottom="0.75" header="0.3" footer="0.3"/>
  <pageSetup paperSize="9" scale="75" fitToWidth="0"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B5C2-ECD1-4010-B8B8-520E5A2AC0BA}">
  <dimension ref="A1:X2"/>
  <sheetViews>
    <sheetView workbookViewId="0">
      <selection activeCell="A2" sqref="A2"/>
    </sheetView>
  </sheetViews>
  <sheetFormatPr defaultRowHeight="13"/>
  <sheetData>
    <row r="1" spans="1:24">
      <c r="A1" t="s">
        <v>1717</v>
      </c>
      <c r="B1" t="s">
        <v>1718</v>
      </c>
      <c r="C1" t="s">
        <v>1719</v>
      </c>
      <c r="D1" t="s">
        <v>1720</v>
      </c>
      <c r="E1" t="s">
        <v>1721</v>
      </c>
      <c r="F1" t="s">
        <v>1722</v>
      </c>
      <c r="G1" t="s">
        <v>1723</v>
      </c>
      <c r="H1" t="s">
        <v>1724</v>
      </c>
      <c r="I1" t="s">
        <v>1738</v>
      </c>
      <c r="J1" t="s">
        <v>1725</v>
      </c>
      <c r="K1" t="s">
        <v>1739</v>
      </c>
      <c r="L1" t="s">
        <v>1740</v>
      </c>
      <c r="M1" t="s">
        <v>1726</v>
      </c>
      <c r="N1" t="s">
        <v>1727</v>
      </c>
      <c r="O1" t="s">
        <v>1728</v>
      </c>
      <c r="P1" t="s">
        <v>1729</v>
      </c>
      <c r="Q1" t="s">
        <v>1730</v>
      </c>
      <c r="R1" t="s">
        <v>1731</v>
      </c>
      <c r="S1" t="s">
        <v>1732</v>
      </c>
      <c r="T1" t="s">
        <v>1733</v>
      </c>
      <c r="U1" t="s">
        <v>1734</v>
      </c>
      <c r="V1" t="s">
        <v>1735</v>
      </c>
      <c r="W1" t="s">
        <v>1736</v>
      </c>
      <c r="X1" t="s">
        <v>1737</v>
      </c>
    </row>
    <row r="2" spans="1:24" ht="25.5" customHeight="1">
      <c r="A2" s="136">
        <f>SUM('⑥算出内訳表(2)【参考入力】'!D8:D10)</f>
        <v>0</v>
      </c>
      <c r="B2" s="136">
        <f>SUM('⑥算出内訳表(2)【参考入力】'!D11:D13)</f>
        <v>0</v>
      </c>
      <c r="C2" s="136">
        <f>SUM('⑥算出内訳表(2)【参考入力】'!D14:D16)</f>
        <v>0</v>
      </c>
      <c r="D2" s="136">
        <f>SUM('⑥算出内訳表(2)【参考入力】'!D17:D19)</f>
        <v>0</v>
      </c>
      <c r="E2" s="136">
        <f>SUM('⑥算出内訳表(2)【参考入力】'!D20:D22)</f>
        <v>0</v>
      </c>
      <c r="F2" s="136">
        <f>SUM('⑥算出内訳表(2)【参考入力】'!D23:D25)</f>
        <v>0</v>
      </c>
      <c r="G2" s="136">
        <f>SUM('⑥算出内訳表(2)【参考入力】'!D26:D28)</f>
        <v>0</v>
      </c>
      <c r="H2" s="136">
        <f>SUM('⑥算出内訳表(2)【参考入力】'!D29:D31)</f>
        <v>0</v>
      </c>
      <c r="I2" s="136">
        <f>SUM('⑥算出内訳表(2)【参考入力】'!D32:D34)</f>
        <v>0</v>
      </c>
      <c r="J2" s="136">
        <f>SUM('⑥算出内訳表(2)【参考入力】'!D35:D37)</f>
        <v>0</v>
      </c>
      <c r="K2" s="136">
        <f>SUM('⑥算出内訳表(2)【参考入力】'!D38:D40)</f>
        <v>0</v>
      </c>
      <c r="L2" s="136">
        <f>SUM('⑥算出内訳表(2)【参考入力】'!D41:D43)</f>
        <v>0</v>
      </c>
      <c r="M2" s="136">
        <f>SUM('⑥算出内訳表(2)【参考入力】'!E8:E10)</f>
        <v>0</v>
      </c>
      <c r="N2" s="136">
        <f>SUM('⑥算出内訳表(2)【参考入力】'!E11:E13)</f>
        <v>0</v>
      </c>
      <c r="O2" s="136">
        <f>SUM('⑥算出内訳表(2)【参考入力】'!E14:E16)</f>
        <v>0</v>
      </c>
      <c r="P2" s="136">
        <f>SUM('⑥算出内訳表(2)【参考入力】'!E17:E19)</f>
        <v>0</v>
      </c>
      <c r="Q2" s="136">
        <f>SUM('⑥算出内訳表(2)【参考入力】'!E20:E22)</f>
        <v>0</v>
      </c>
      <c r="R2" s="136">
        <f>SUM('⑥算出内訳表(2)【参考入力】'!E23:E25)</f>
        <v>0</v>
      </c>
      <c r="S2" s="136">
        <f>SUM('⑥算出内訳表(2)【参考入力】'!E26:E28)</f>
        <v>0</v>
      </c>
      <c r="T2" s="136">
        <f>SUM('⑥算出内訳表(2)【参考入力】'!E29:E31)</f>
        <v>0</v>
      </c>
      <c r="U2" s="136">
        <f>SUM('⑥算出内訳表(2)【参考入力】'!E32:E34)</f>
        <v>0</v>
      </c>
      <c r="V2" s="136">
        <f>SUM('⑥算出内訳表(2)【参考入力】'!E35:E37)</f>
        <v>0</v>
      </c>
      <c r="W2" s="136">
        <f>SUM('⑥算出内訳表(2)【参考入力】'!E38:E40)</f>
        <v>0</v>
      </c>
      <c r="X2" s="136">
        <f>SUM('⑥算出内訳表(2)【参考入力】'!E41:E43)</f>
        <v>0</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0ACC-424C-4B2D-BB92-27451CC4D17F}">
  <sheetPr>
    <tabColor rgb="FF002060"/>
  </sheetPr>
  <dimension ref="A1:AD74"/>
  <sheetViews>
    <sheetView showGridLines="0" zoomScaleNormal="100" zoomScaleSheetLayoutView="100" workbookViewId="0">
      <selection activeCell="V17" sqref="V17"/>
    </sheetView>
  </sheetViews>
  <sheetFormatPr defaultColWidth="9" defaultRowHeight="27" customHeight="1"/>
  <cols>
    <col min="1" max="19" width="5.6328125" style="124" customWidth="1"/>
    <col min="20" max="20" width="6.6328125" style="124" customWidth="1"/>
    <col min="21" max="22" width="9" style="124"/>
    <col min="23" max="23" width="9" style="124" customWidth="1"/>
    <col min="24" max="16384" width="9" style="124"/>
  </cols>
  <sheetData>
    <row r="1" spans="2:19" ht="52.5" customHeight="1"/>
    <row r="2" spans="2:19" ht="27" customHeight="1">
      <c r="B2" s="266" t="s">
        <v>1475</v>
      </c>
      <c r="C2" s="210"/>
    </row>
    <row r="3" spans="2:19" ht="27" customHeight="1">
      <c r="B3" s="266" t="s">
        <v>1478</v>
      </c>
      <c r="C3" s="210"/>
    </row>
    <row r="4" spans="2:19" ht="27" customHeight="1">
      <c r="B4" s="283" t="s">
        <v>1491</v>
      </c>
      <c r="C4" s="210"/>
    </row>
    <row r="5" spans="2:19" ht="27" customHeight="1" thickBot="1">
      <c r="B5" s="279" t="s">
        <v>1490</v>
      </c>
      <c r="C5" s="210"/>
    </row>
    <row r="6" spans="2:19" ht="27" customHeight="1">
      <c r="B6" s="248" t="s">
        <v>31</v>
      </c>
      <c r="C6" s="249" t="s">
        <v>1468</v>
      </c>
      <c r="D6" s="249" t="s">
        <v>33</v>
      </c>
      <c r="E6" s="249" t="s">
        <v>34</v>
      </c>
      <c r="F6" s="249" t="s">
        <v>35</v>
      </c>
      <c r="G6" s="249" t="s">
        <v>36</v>
      </c>
      <c r="H6" s="250" t="s">
        <v>37</v>
      </c>
    </row>
    <row r="7" spans="2:19" ht="27" customHeight="1" thickBot="1">
      <c r="B7" s="251" t="str">
        <f>IF(③職員名簿【中間実績】!AY4=③職員名簿【中間実績】!V10,"〇","×")</f>
        <v>〇</v>
      </c>
      <c r="C7" s="252" t="str">
        <f>IF(③職員名簿【中間実績】!AZ4=③職員名簿【中間実績】!W10,"〇","×")</f>
        <v>〇</v>
      </c>
      <c r="D7" s="252" t="str">
        <f>IF(③職員名簿【中間実績】!BA4=③職員名簿【中間実績】!X10,"〇","×")</f>
        <v>〇</v>
      </c>
      <c r="E7" s="252" t="str">
        <f>IF(③職員名簿【中間実績】!BB4=③職員名簿【中間実績】!Y10,"〇","×")</f>
        <v>〇</v>
      </c>
      <c r="F7" s="252" t="str">
        <f>IF(③職員名簿【中間実績】!BC4=③職員名簿【中間実績】!Z10,"〇","×")</f>
        <v>〇</v>
      </c>
      <c r="G7" s="252" t="str">
        <f>IF(③職員名簿【中間実績】!BD4=③職員名簿【中間実績】!AA10,"〇","×")</f>
        <v>〇</v>
      </c>
      <c r="H7" s="253" t="str">
        <f>IF(③職員名簿【中間実績】!BE4=③職員名簿【中間実績】!AB10,"〇","×")</f>
        <v>〇</v>
      </c>
    </row>
    <row r="8" spans="2:19" ht="27" customHeight="1">
      <c r="B8" s="126"/>
      <c r="C8" s="126"/>
      <c r="D8" s="126"/>
      <c r="E8" s="126"/>
      <c r="F8" s="126"/>
      <c r="G8" s="126"/>
      <c r="H8" s="126"/>
    </row>
    <row r="9" spans="2:19" ht="27" customHeight="1" thickBot="1">
      <c r="B9" s="125" t="s">
        <v>1467</v>
      </c>
      <c r="C9" s="210"/>
    </row>
    <row r="10" spans="2:19" ht="42.75" customHeight="1" thickBot="1">
      <c r="B10" s="280" t="s">
        <v>1461</v>
      </c>
      <c r="C10" s="281"/>
      <c r="D10" s="282"/>
      <c r="E10" s="748" t="e">
        <f>IF(⑧差額請求書!G21&lt;0,"戻入があります(下記入力してください)","戻入はありません(下記入力不要)")</f>
        <v>#N/A</v>
      </c>
      <c r="F10" s="749"/>
      <c r="G10" s="749"/>
      <c r="H10" s="749"/>
      <c r="I10" s="749"/>
      <c r="J10" s="749"/>
      <c r="K10" s="750"/>
      <c r="M10" s="751" t="s">
        <v>1462</v>
      </c>
      <c r="N10" s="752"/>
      <c r="O10" s="753" t="e">
        <f>IF(E10="戻入があります(下記入力してください)",-⑧差額請求書!G21,"-")</f>
        <v>#N/A</v>
      </c>
      <c r="P10" s="754"/>
      <c r="Q10" s="754"/>
      <c r="R10" s="755"/>
      <c r="S10" s="260" t="s">
        <v>1455</v>
      </c>
    </row>
    <row r="11" spans="2:19" ht="24.75" customHeight="1">
      <c r="B11" s="225" t="s">
        <v>1469</v>
      </c>
      <c r="K11" s="133"/>
      <c r="R11" s="223"/>
      <c r="S11" s="224"/>
    </row>
    <row r="12" spans="2:19" ht="24.75" customHeight="1">
      <c r="B12" s="226" t="s">
        <v>1470</v>
      </c>
      <c r="K12" s="133"/>
      <c r="L12" s="133"/>
      <c r="M12" s="133"/>
      <c r="N12" s="134"/>
      <c r="O12" s="134"/>
      <c r="P12" s="134"/>
    </row>
    <row r="13" spans="2:19" ht="30.75" customHeight="1">
      <c r="B13" s="227" t="s">
        <v>1489</v>
      </c>
    </row>
    <row r="14" spans="2:19" ht="30.75" customHeight="1">
      <c r="B14" s="227" t="s">
        <v>1473</v>
      </c>
    </row>
    <row r="15" spans="2:19" ht="30.75" customHeight="1" thickBot="1">
      <c r="B15" s="227" t="s">
        <v>1474</v>
      </c>
    </row>
    <row r="16" spans="2:19" ht="27" customHeight="1" thickBot="1">
      <c r="B16" s="261" t="s">
        <v>1488</v>
      </c>
      <c r="C16" s="239"/>
      <c r="D16" s="239"/>
      <c r="E16" s="239"/>
      <c r="F16" s="239"/>
      <c r="G16" s="239"/>
      <c r="H16" s="239"/>
      <c r="I16" s="239"/>
      <c r="J16" s="239"/>
      <c r="K16" s="239"/>
      <c r="L16" s="239"/>
      <c r="M16" s="239"/>
      <c r="N16" s="239"/>
      <c r="O16" s="239"/>
      <c r="P16" s="239"/>
      <c r="Q16" s="240"/>
    </row>
    <row r="17" spans="2:17" ht="30.75" customHeight="1">
      <c r="B17" s="254" t="s">
        <v>1463</v>
      </c>
      <c r="C17" s="241"/>
      <c r="D17" s="255"/>
      <c r="E17" s="256"/>
      <c r="F17" s="256"/>
      <c r="G17" s="256"/>
      <c r="H17" s="257"/>
      <c r="I17" s="258" t="s">
        <v>1464</v>
      </c>
      <c r="J17" s="259"/>
      <c r="K17" s="247"/>
      <c r="L17" s="245"/>
      <c r="M17" s="245"/>
      <c r="N17" s="245"/>
      <c r="O17" s="245"/>
      <c r="P17" s="245"/>
      <c r="Q17" s="246"/>
    </row>
    <row r="18" spans="2:17" ht="30.75" customHeight="1">
      <c r="B18" s="763" t="s">
        <v>1471</v>
      </c>
      <c r="C18" s="764"/>
      <c r="D18" s="757"/>
      <c r="E18" s="758"/>
      <c r="F18" s="758"/>
      <c r="G18" s="758"/>
      <c r="H18" s="758"/>
      <c r="I18" s="758"/>
      <c r="J18" s="758"/>
      <c r="K18" s="758"/>
      <c r="L18" s="758"/>
      <c r="M18" s="758"/>
      <c r="N18" s="758"/>
      <c r="O18" s="758"/>
      <c r="P18" s="758"/>
      <c r="Q18" s="759"/>
    </row>
    <row r="19" spans="2:17" ht="30.75" customHeight="1">
      <c r="B19" s="765"/>
      <c r="C19" s="766"/>
      <c r="D19" s="760"/>
      <c r="E19" s="761"/>
      <c r="F19" s="761"/>
      <c r="G19" s="761"/>
      <c r="H19" s="761"/>
      <c r="I19" s="761"/>
      <c r="J19" s="761"/>
      <c r="K19" s="761"/>
      <c r="L19" s="761"/>
      <c r="M19" s="761"/>
      <c r="N19" s="761"/>
      <c r="O19" s="761"/>
      <c r="P19" s="761"/>
      <c r="Q19" s="762"/>
    </row>
    <row r="20" spans="2:17" ht="30.75" customHeight="1" thickBot="1">
      <c r="B20" s="738" t="s">
        <v>1472</v>
      </c>
      <c r="C20" s="739"/>
      <c r="D20" s="740"/>
      <c r="E20" s="741"/>
      <c r="F20" s="741"/>
      <c r="G20" s="741"/>
      <c r="H20" s="742"/>
      <c r="I20" s="242" t="s">
        <v>1465</v>
      </c>
      <c r="J20" s="243"/>
      <c r="K20" s="756"/>
      <c r="L20" s="756"/>
      <c r="M20" s="756"/>
      <c r="N20" s="756"/>
      <c r="O20" s="756"/>
      <c r="P20" s="242" t="s">
        <v>1466</v>
      </c>
      <c r="Q20" s="244"/>
    </row>
    <row r="21" spans="2:17" ht="43.5" customHeight="1"/>
    <row r="22" spans="2:17" ht="34.5" customHeight="1">
      <c r="D22" s="210"/>
      <c r="F22" s="210"/>
      <c r="G22" s="238"/>
      <c r="H22" s="238"/>
      <c r="I22" s="238"/>
      <c r="J22" s="238"/>
      <c r="K22" s="210"/>
    </row>
    <row r="23" spans="2:17" ht="27" customHeight="1">
      <c r="F23" s="125"/>
      <c r="G23" s="125"/>
      <c r="H23" s="125"/>
      <c r="I23" s="125"/>
      <c r="J23" s="125"/>
      <c r="K23" s="125"/>
      <c r="L23" s="125"/>
    </row>
    <row r="24" spans="2:17" ht="27" customHeight="1">
      <c r="D24" s="210"/>
      <c r="F24" s="125"/>
      <c r="G24" s="125"/>
      <c r="H24" s="125"/>
      <c r="I24" s="125"/>
      <c r="J24" s="125"/>
      <c r="K24" s="125"/>
      <c r="L24" s="125"/>
    </row>
    <row r="25" spans="2:17" ht="27" customHeight="1">
      <c r="F25" s="125"/>
      <c r="G25" s="125"/>
      <c r="H25" s="125"/>
      <c r="I25" s="125"/>
      <c r="J25" s="125"/>
      <c r="K25" s="125"/>
      <c r="L25" s="125"/>
    </row>
    <row r="26" spans="2:17" ht="27" customHeight="1">
      <c r="F26" s="125"/>
      <c r="G26" s="125"/>
      <c r="H26" s="125"/>
      <c r="I26" s="125"/>
      <c r="J26" s="125"/>
      <c r="K26" s="125"/>
      <c r="L26" s="125"/>
    </row>
    <row r="27" spans="2:17" ht="27" customHeight="1">
      <c r="F27" s="125"/>
      <c r="G27" s="125"/>
      <c r="H27" s="125"/>
      <c r="I27" s="125"/>
      <c r="J27" s="125"/>
      <c r="K27" s="125"/>
      <c r="L27" s="125"/>
    </row>
    <row r="28" spans="2:17" ht="27" customHeight="1">
      <c r="F28" s="125"/>
      <c r="G28" s="125"/>
      <c r="H28" s="125"/>
      <c r="I28" s="125"/>
      <c r="J28" s="125"/>
      <c r="K28" s="125"/>
      <c r="L28" s="125"/>
    </row>
    <row r="41" spans="1:30" ht="27" customHeight="1">
      <c r="A41" s="743"/>
      <c r="B41" s="743"/>
      <c r="C41" s="743"/>
      <c r="D41" s="743"/>
      <c r="E41" s="217"/>
      <c r="F41" s="217"/>
    </row>
    <row r="42" spans="1:30" ht="27" customHeight="1">
      <c r="B42" s="744"/>
      <c r="C42" s="744"/>
      <c r="D42" s="745"/>
      <c r="E42" s="216"/>
      <c r="F42" s="216"/>
      <c r="G42" s="126"/>
      <c r="H42" s="126"/>
      <c r="I42" s="126"/>
      <c r="J42" s="126"/>
      <c r="K42" s="126"/>
      <c r="L42" s="126"/>
      <c r="M42" s="126"/>
      <c r="N42" s="126"/>
      <c r="O42" s="126"/>
      <c r="P42" s="126"/>
      <c r="Q42" s="126"/>
      <c r="R42" s="126"/>
    </row>
    <row r="43" spans="1:30" ht="27" customHeight="1">
      <c r="B43" s="744"/>
      <c r="C43" s="744"/>
      <c r="D43" s="745"/>
      <c r="E43" s="216"/>
      <c r="F43" s="216"/>
      <c r="G43" s="126"/>
      <c r="H43" s="126"/>
      <c r="I43" s="126"/>
      <c r="J43" s="126"/>
      <c r="K43" s="126"/>
      <c r="L43" s="126"/>
      <c r="M43" s="126"/>
      <c r="N43" s="126"/>
      <c r="O43" s="126"/>
      <c r="P43" s="126"/>
      <c r="Q43" s="126"/>
      <c r="R43" s="126"/>
    </row>
    <row r="44" spans="1:30" ht="27" customHeight="1">
      <c r="B44" s="745"/>
      <c r="C44" s="745"/>
      <c r="D44" s="745"/>
      <c r="E44" s="216"/>
      <c r="F44" s="216"/>
      <c r="G44" s="126"/>
      <c r="H44" s="126"/>
      <c r="I44" s="126"/>
      <c r="J44" s="126"/>
      <c r="K44" s="126"/>
      <c r="L44" s="126"/>
      <c r="M44" s="126"/>
      <c r="N44" s="126"/>
      <c r="O44" s="126"/>
      <c r="P44" s="126"/>
      <c r="Q44" s="126"/>
      <c r="R44" s="126"/>
    </row>
    <row r="45" spans="1:30" ht="27" customHeight="1">
      <c r="B45" s="745"/>
      <c r="C45" s="745"/>
      <c r="D45" s="745"/>
      <c r="E45" s="216"/>
      <c r="F45" s="216"/>
      <c r="G45" s="126"/>
      <c r="H45" s="126"/>
      <c r="I45" s="126"/>
      <c r="J45" s="126"/>
      <c r="K45" s="126"/>
      <c r="L45" s="126"/>
      <c r="M45" s="126"/>
      <c r="N45" s="126"/>
      <c r="O45" s="126"/>
      <c r="P45" s="126"/>
      <c r="Q45" s="126"/>
      <c r="R45" s="126"/>
      <c r="T45" s="221"/>
      <c r="U45" s="221"/>
      <c r="V45" s="221"/>
      <c r="W45" s="221"/>
      <c r="X45" s="221"/>
      <c r="Y45" s="221"/>
      <c r="Z45" s="221"/>
      <c r="AA45" s="221"/>
      <c r="AB45" s="221"/>
      <c r="AC45" s="221"/>
      <c r="AD45" s="221"/>
    </row>
    <row r="46" spans="1:30" ht="27" customHeight="1">
      <c r="B46" s="745"/>
      <c r="C46" s="745"/>
      <c r="D46" s="745"/>
      <c r="E46" s="216"/>
      <c r="F46" s="216"/>
      <c r="G46" s="126"/>
      <c r="H46" s="126"/>
      <c r="I46" s="126"/>
      <c r="J46" s="126"/>
      <c r="K46" s="126"/>
      <c r="L46" s="126"/>
      <c r="M46" s="126"/>
      <c r="N46" s="126"/>
      <c r="O46" s="126"/>
      <c r="P46" s="126"/>
      <c r="Q46" s="126"/>
      <c r="R46" s="126"/>
      <c r="T46" s="221"/>
      <c r="U46" s="221"/>
      <c r="V46" s="221"/>
      <c r="W46" s="221"/>
      <c r="X46" s="221"/>
      <c r="Y46" s="221"/>
      <c r="Z46" s="221"/>
      <c r="AA46" s="221"/>
      <c r="AB46" s="221"/>
      <c r="AC46" s="221"/>
      <c r="AD46" s="221"/>
    </row>
    <row r="47" spans="1:30" ht="27" customHeight="1">
      <c r="T47" s="746"/>
      <c r="U47" s="746"/>
      <c r="V47" s="746"/>
      <c r="W47" s="746"/>
      <c r="X47" s="746"/>
      <c r="Y47" s="746"/>
      <c r="Z47" s="746"/>
      <c r="AA47" s="746"/>
      <c r="AB47" s="746"/>
      <c r="AC47" s="746"/>
      <c r="AD47" s="746"/>
    </row>
    <row r="48" spans="1:30" ht="27" customHeight="1">
      <c r="A48" s="743"/>
      <c r="B48" s="743"/>
      <c r="C48" s="743"/>
      <c r="D48" s="743"/>
      <c r="E48" s="217"/>
      <c r="F48" s="217"/>
      <c r="T48" s="221"/>
      <c r="U48" s="221"/>
      <c r="V48" s="221"/>
      <c r="W48" s="221"/>
      <c r="X48" s="221"/>
      <c r="Y48" s="221"/>
      <c r="Z48" s="221"/>
      <c r="AA48" s="221"/>
      <c r="AB48" s="221"/>
      <c r="AC48" s="221"/>
      <c r="AD48" s="221"/>
    </row>
    <row r="49" spans="2:30" ht="27" customHeight="1">
      <c r="B49" s="744"/>
      <c r="C49" s="744"/>
      <c r="D49" s="745"/>
      <c r="E49" s="216"/>
      <c r="F49" s="216"/>
      <c r="G49" s="126"/>
      <c r="H49" s="126"/>
      <c r="I49" s="126"/>
      <c r="J49" s="126"/>
      <c r="K49" s="126"/>
      <c r="L49" s="126"/>
      <c r="M49" s="126"/>
      <c r="N49" s="126"/>
      <c r="O49" s="126"/>
      <c r="P49" s="126"/>
      <c r="Q49" s="126"/>
      <c r="R49" s="126"/>
      <c r="T49" s="746"/>
      <c r="U49" s="746"/>
      <c r="V49" s="746"/>
      <c r="W49" s="746"/>
      <c r="X49" s="746"/>
      <c r="Y49" s="746"/>
      <c r="Z49" s="746"/>
      <c r="AA49" s="746"/>
      <c r="AB49" s="746"/>
      <c r="AC49" s="746"/>
      <c r="AD49" s="746"/>
    </row>
    <row r="50" spans="2:30" ht="27" customHeight="1">
      <c r="B50" s="745"/>
      <c r="C50" s="745"/>
      <c r="D50" s="745"/>
      <c r="E50" s="216"/>
      <c r="F50" s="216"/>
      <c r="G50" s="126"/>
      <c r="H50" s="126"/>
      <c r="I50" s="126"/>
      <c r="J50" s="126"/>
      <c r="K50" s="126"/>
      <c r="L50" s="126"/>
      <c r="M50" s="126"/>
      <c r="N50" s="126"/>
      <c r="O50" s="126"/>
      <c r="P50" s="126"/>
      <c r="Q50" s="126"/>
      <c r="R50" s="126"/>
      <c r="T50" s="746"/>
      <c r="U50" s="746"/>
      <c r="V50" s="746"/>
      <c r="W50" s="746"/>
      <c r="X50" s="746"/>
      <c r="Y50" s="746"/>
      <c r="Z50" s="746"/>
      <c r="AA50" s="746"/>
      <c r="AB50" s="746"/>
      <c r="AC50" s="746"/>
      <c r="AD50" s="746"/>
    </row>
    <row r="51" spans="2:30" ht="27" customHeight="1">
      <c r="B51" s="745"/>
      <c r="C51" s="745"/>
      <c r="D51" s="745"/>
      <c r="E51" s="216"/>
      <c r="F51" s="216"/>
      <c r="G51" s="126"/>
      <c r="H51" s="126"/>
      <c r="I51" s="126"/>
      <c r="J51" s="126"/>
      <c r="K51" s="126"/>
      <c r="L51" s="126"/>
      <c r="M51" s="126"/>
      <c r="N51" s="126"/>
      <c r="O51" s="126"/>
      <c r="P51" s="126"/>
      <c r="Q51" s="126"/>
      <c r="R51" s="126"/>
      <c r="T51" s="746"/>
      <c r="U51" s="746"/>
      <c r="V51" s="746"/>
      <c r="W51" s="746"/>
      <c r="X51" s="746"/>
      <c r="Y51" s="746"/>
      <c r="Z51" s="746"/>
      <c r="AA51" s="746"/>
      <c r="AB51" s="746"/>
      <c r="AC51" s="746"/>
      <c r="AD51" s="746"/>
    </row>
    <row r="52" spans="2:30" ht="27" customHeight="1">
      <c r="B52" s="745"/>
      <c r="C52" s="745"/>
      <c r="D52" s="745"/>
      <c r="E52" s="216"/>
      <c r="F52" s="216"/>
      <c r="G52" s="126"/>
      <c r="H52" s="126"/>
      <c r="I52" s="126"/>
      <c r="J52" s="126"/>
      <c r="K52" s="126"/>
      <c r="L52" s="126"/>
      <c r="M52" s="126"/>
      <c r="N52" s="126"/>
      <c r="O52" s="126"/>
      <c r="P52" s="126"/>
      <c r="Q52" s="126"/>
      <c r="R52" s="126"/>
      <c r="T52" s="746"/>
      <c r="U52" s="746"/>
      <c r="V52" s="746"/>
      <c r="W52" s="746"/>
      <c r="X52" s="746"/>
      <c r="Y52" s="746"/>
      <c r="Z52" s="746"/>
      <c r="AA52" s="746"/>
      <c r="AB52" s="746"/>
      <c r="AC52" s="746"/>
      <c r="AD52" s="746"/>
    </row>
    <row r="53" spans="2:30" ht="27" customHeight="1">
      <c r="T53" s="746"/>
      <c r="U53" s="746"/>
      <c r="V53" s="746"/>
      <c r="W53" s="746"/>
      <c r="X53" s="746"/>
      <c r="Y53" s="746"/>
      <c r="Z53" s="746"/>
      <c r="AA53" s="746"/>
      <c r="AB53" s="746"/>
      <c r="AC53" s="746"/>
      <c r="AD53" s="746"/>
    </row>
    <row r="54" spans="2:30" ht="27" customHeight="1">
      <c r="T54" s="746"/>
      <c r="U54" s="746"/>
      <c r="V54" s="746"/>
      <c r="W54" s="746"/>
      <c r="X54" s="746"/>
      <c r="Y54" s="746"/>
      <c r="Z54" s="746"/>
      <c r="AA54" s="746"/>
      <c r="AB54" s="746"/>
      <c r="AC54" s="746"/>
      <c r="AD54" s="746"/>
    </row>
    <row r="55" spans="2:30" ht="27" customHeight="1">
      <c r="T55" s="747"/>
      <c r="U55" s="747"/>
      <c r="V55" s="746"/>
      <c r="W55" s="746"/>
      <c r="X55" s="746"/>
      <c r="Y55" s="746"/>
      <c r="Z55" s="746"/>
      <c r="AA55" s="746"/>
      <c r="AB55" s="746"/>
      <c r="AC55" s="746"/>
      <c r="AD55" s="746"/>
    </row>
    <row r="56" spans="2:30" ht="27" customHeight="1">
      <c r="T56" s="747"/>
      <c r="U56" s="747"/>
      <c r="V56" s="746"/>
      <c r="W56" s="746"/>
      <c r="X56" s="746"/>
      <c r="Y56" s="746"/>
      <c r="Z56" s="746"/>
      <c r="AA56" s="746"/>
      <c r="AB56" s="746"/>
      <c r="AC56" s="746"/>
      <c r="AD56" s="746"/>
    </row>
    <row r="57" spans="2:30" ht="27" customHeight="1">
      <c r="T57" s="747"/>
      <c r="U57" s="747"/>
      <c r="V57" s="746"/>
      <c r="W57" s="746"/>
      <c r="X57" s="746"/>
      <c r="Y57" s="746"/>
      <c r="Z57" s="746"/>
      <c r="AA57" s="746"/>
      <c r="AB57" s="746"/>
      <c r="AC57" s="746"/>
      <c r="AD57" s="746"/>
    </row>
    <row r="58" spans="2:30" ht="27" customHeight="1">
      <c r="T58" s="747"/>
      <c r="U58" s="747"/>
      <c r="V58" s="746"/>
      <c r="W58" s="746"/>
      <c r="X58" s="746"/>
      <c r="Y58" s="746"/>
      <c r="Z58" s="746"/>
      <c r="AA58" s="746"/>
      <c r="AB58" s="746"/>
      <c r="AC58" s="746"/>
      <c r="AD58" s="746"/>
    </row>
    <row r="59" spans="2:30" ht="27" customHeight="1">
      <c r="T59" s="747"/>
      <c r="U59" s="747"/>
      <c r="V59" s="746"/>
      <c r="W59" s="746"/>
      <c r="X59" s="746"/>
      <c r="Y59" s="746"/>
      <c r="Z59" s="746"/>
      <c r="AA59" s="746"/>
      <c r="AB59" s="746"/>
      <c r="AC59" s="746"/>
      <c r="AD59" s="746"/>
    </row>
    <row r="60" spans="2:30" ht="27" customHeight="1">
      <c r="T60" s="747"/>
      <c r="U60" s="747"/>
      <c r="V60" s="746"/>
      <c r="W60" s="746"/>
      <c r="X60" s="746"/>
      <c r="Y60" s="746"/>
      <c r="Z60" s="746"/>
      <c r="AA60" s="746"/>
      <c r="AB60" s="746"/>
      <c r="AC60" s="746"/>
      <c r="AD60" s="746"/>
    </row>
    <row r="61" spans="2:30" ht="27" customHeight="1">
      <c r="T61" s="747"/>
      <c r="U61" s="747"/>
      <c r="V61" s="746"/>
      <c r="W61" s="746"/>
      <c r="X61" s="746"/>
      <c r="Y61" s="746"/>
      <c r="Z61" s="746"/>
      <c r="AA61" s="746"/>
      <c r="AB61" s="746"/>
      <c r="AC61" s="746"/>
      <c r="AD61" s="746"/>
    </row>
    <row r="62" spans="2:30" ht="27" customHeight="1">
      <c r="T62" s="747"/>
      <c r="U62" s="747"/>
      <c r="V62" s="746"/>
      <c r="W62" s="746"/>
      <c r="X62" s="746"/>
      <c r="Y62" s="746"/>
      <c r="Z62" s="746"/>
      <c r="AA62" s="746"/>
      <c r="AB62" s="746"/>
      <c r="AC62" s="746"/>
      <c r="AD62" s="746"/>
    </row>
    <row r="63" spans="2:30" ht="27" customHeight="1">
      <c r="T63" s="747"/>
      <c r="U63" s="747"/>
      <c r="V63" s="746"/>
      <c r="W63" s="746"/>
      <c r="X63" s="746"/>
      <c r="Y63" s="746"/>
      <c r="Z63" s="746"/>
      <c r="AA63" s="746"/>
      <c r="AB63" s="746"/>
      <c r="AC63" s="746"/>
      <c r="AD63" s="746"/>
    </row>
    <row r="64" spans="2:30" ht="27" customHeight="1">
      <c r="T64" s="747"/>
      <c r="U64" s="747"/>
      <c r="V64" s="746"/>
      <c r="W64" s="746"/>
      <c r="X64" s="746"/>
      <c r="Y64" s="746"/>
      <c r="Z64" s="746"/>
      <c r="AA64" s="746"/>
      <c r="AB64" s="746"/>
      <c r="AC64" s="746"/>
      <c r="AD64" s="746"/>
    </row>
    <row r="65" spans="20:30" ht="27" customHeight="1">
      <c r="T65" s="747"/>
      <c r="U65" s="747"/>
      <c r="V65" s="746"/>
      <c r="W65" s="746"/>
      <c r="X65" s="746"/>
      <c r="Y65" s="746"/>
      <c r="Z65" s="746"/>
      <c r="AA65" s="746"/>
      <c r="AB65" s="746"/>
      <c r="AC65" s="746"/>
      <c r="AD65" s="746"/>
    </row>
    <row r="66" spans="20:30" ht="27" customHeight="1">
      <c r="T66" s="747"/>
      <c r="U66" s="747"/>
      <c r="V66" s="746"/>
      <c r="W66" s="746"/>
      <c r="X66" s="746"/>
      <c r="Y66" s="746"/>
      <c r="Z66" s="746"/>
      <c r="AA66" s="746"/>
      <c r="AB66" s="746"/>
      <c r="AC66" s="746"/>
      <c r="AD66" s="746"/>
    </row>
    <row r="67" spans="20:30" ht="27" customHeight="1">
      <c r="T67" s="747"/>
      <c r="U67" s="747"/>
      <c r="V67" s="746"/>
      <c r="W67" s="746"/>
      <c r="X67" s="746"/>
      <c r="Y67" s="746"/>
      <c r="Z67" s="746"/>
      <c r="AA67" s="746"/>
      <c r="AB67" s="746"/>
      <c r="AC67" s="746"/>
      <c r="AD67" s="746"/>
    </row>
    <row r="68" spans="20:30" ht="27" customHeight="1">
      <c r="T68" s="747"/>
      <c r="U68" s="747"/>
      <c r="V68" s="746"/>
      <c r="W68" s="746"/>
      <c r="X68" s="746"/>
      <c r="Y68" s="746"/>
      <c r="Z68" s="746"/>
      <c r="AA68" s="746"/>
      <c r="AB68" s="746"/>
      <c r="AC68" s="746"/>
      <c r="AD68" s="746"/>
    </row>
    <row r="69" spans="20:30" ht="27" customHeight="1">
      <c r="T69" s="747"/>
      <c r="U69" s="747"/>
      <c r="V69" s="746"/>
      <c r="W69" s="746"/>
      <c r="X69" s="746"/>
      <c r="Y69" s="746"/>
      <c r="Z69" s="746"/>
      <c r="AA69" s="746"/>
      <c r="AB69" s="746"/>
      <c r="AC69" s="746"/>
      <c r="AD69" s="746"/>
    </row>
    <row r="70" spans="20:30" ht="27" customHeight="1">
      <c r="T70" s="747"/>
      <c r="U70" s="747"/>
      <c r="V70" s="746"/>
      <c r="W70" s="746"/>
      <c r="X70" s="746"/>
      <c r="Y70" s="746"/>
      <c r="Z70" s="746"/>
      <c r="AA70" s="746"/>
      <c r="AB70" s="746"/>
      <c r="AC70" s="746"/>
      <c r="AD70" s="746"/>
    </row>
    <row r="71" spans="20:30" ht="27" customHeight="1">
      <c r="T71" s="747"/>
      <c r="U71" s="747"/>
      <c r="V71" s="746"/>
      <c r="W71" s="746"/>
      <c r="X71" s="746"/>
      <c r="Y71" s="746"/>
      <c r="Z71" s="746"/>
      <c r="AA71" s="746"/>
      <c r="AB71" s="746"/>
      <c r="AC71" s="746"/>
      <c r="AD71" s="746"/>
    </row>
    <row r="72" spans="20:30" ht="27" customHeight="1">
      <c r="T72" s="747"/>
      <c r="U72" s="747"/>
      <c r="V72" s="746"/>
      <c r="W72" s="746"/>
      <c r="X72" s="746"/>
      <c r="Y72" s="746"/>
      <c r="Z72" s="746"/>
      <c r="AA72" s="746"/>
      <c r="AB72" s="746"/>
      <c r="AC72" s="746"/>
      <c r="AD72" s="746"/>
    </row>
    <row r="73" spans="20:30" ht="27" customHeight="1">
      <c r="T73" s="747"/>
      <c r="U73" s="747"/>
      <c r="V73" s="746"/>
      <c r="W73" s="746"/>
      <c r="X73" s="746"/>
      <c r="Y73" s="746"/>
      <c r="Z73" s="746"/>
      <c r="AA73" s="746"/>
      <c r="AB73" s="746"/>
      <c r="AC73" s="746"/>
      <c r="AD73" s="746"/>
    </row>
    <row r="74" spans="20:30" ht="27" customHeight="1">
      <c r="T74" s="747"/>
      <c r="U74" s="747"/>
      <c r="V74" s="746"/>
      <c r="W74" s="746"/>
      <c r="X74" s="746"/>
      <c r="Y74" s="746"/>
      <c r="Z74" s="746"/>
      <c r="AA74" s="746"/>
      <c r="AB74" s="746"/>
      <c r="AC74" s="746"/>
      <c r="AD74" s="746"/>
    </row>
  </sheetData>
  <sheetProtection selectLockedCells="1"/>
  <mergeCells count="72">
    <mergeCell ref="K20:O20"/>
    <mergeCell ref="D18:Q19"/>
    <mergeCell ref="B18:C19"/>
    <mergeCell ref="T73:U73"/>
    <mergeCell ref="V73:AD73"/>
    <mergeCell ref="V69:AD69"/>
    <mergeCell ref="T64:U64"/>
    <mergeCell ref="V64:AD64"/>
    <mergeCell ref="T65:U65"/>
    <mergeCell ref="V65:AD65"/>
    <mergeCell ref="T66:U66"/>
    <mergeCell ref="V66:AD66"/>
    <mergeCell ref="T61:U61"/>
    <mergeCell ref="V61:AD61"/>
    <mergeCell ref="T62:U62"/>
    <mergeCell ref="V62:AD62"/>
    <mergeCell ref="T74:U74"/>
    <mergeCell ref="V74:AD74"/>
    <mergeCell ref="E10:K10"/>
    <mergeCell ref="M10:N10"/>
    <mergeCell ref="O10:R10"/>
    <mergeCell ref="T70:U70"/>
    <mergeCell ref="V70:AD70"/>
    <mergeCell ref="T71:U71"/>
    <mergeCell ref="V71:AD71"/>
    <mergeCell ref="T72:U72"/>
    <mergeCell ref="V72:AD72"/>
    <mergeCell ref="T67:U67"/>
    <mergeCell ref="V67:AD67"/>
    <mergeCell ref="T68:U68"/>
    <mergeCell ref="V68:AD68"/>
    <mergeCell ref="T69:U69"/>
    <mergeCell ref="T63:U63"/>
    <mergeCell ref="V63:AD63"/>
    <mergeCell ref="T58:U58"/>
    <mergeCell ref="V58:AD58"/>
    <mergeCell ref="T59:U59"/>
    <mergeCell ref="V59:AD59"/>
    <mergeCell ref="T60:U60"/>
    <mergeCell ref="V60:AD60"/>
    <mergeCell ref="T55:U55"/>
    <mergeCell ref="V55:AD55"/>
    <mergeCell ref="T56:U56"/>
    <mergeCell ref="V56:AD56"/>
    <mergeCell ref="T57:U57"/>
    <mergeCell ref="V57:AD57"/>
    <mergeCell ref="B49:D49"/>
    <mergeCell ref="T49:U49"/>
    <mergeCell ref="V49:AD49"/>
    <mergeCell ref="T54:U54"/>
    <mergeCell ref="V54:AD54"/>
    <mergeCell ref="B50:D50"/>
    <mergeCell ref="T50:U50"/>
    <mergeCell ref="V50:AD50"/>
    <mergeCell ref="B51:D51"/>
    <mergeCell ref="T51:U51"/>
    <mergeCell ref="V51:AD51"/>
    <mergeCell ref="B52:D52"/>
    <mergeCell ref="T52:U52"/>
    <mergeCell ref="V52:AD52"/>
    <mergeCell ref="T53:U53"/>
    <mergeCell ref="V53:AD53"/>
    <mergeCell ref="B44:D44"/>
    <mergeCell ref="B45:D45"/>
    <mergeCell ref="B46:D46"/>
    <mergeCell ref="T47:AD47"/>
    <mergeCell ref="A48:D48"/>
    <mergeCell ref="B20:C20"/>
    <mergeCell ref="D20:H20"/>
    <mergeCell ref="A41:D41"/>
    <mergeCell ref="B42:D42"/>
    <mergeCell ref="B43:D43"/>
  </mergeCells>
  <phoneticPr fontId="1"/>
  <conditionalFormatting sqref="B7:H7">
    <cfRule type="expression" dxfId="1" priority="1">
      <formula>B7="×"</formula>
    </cfRule>
  </conditionalFormatting>
  <conditionalFormatting sqref="E10">
    <cfRule type="expression" dxfId="0" priority="3">
      <formula>$E$10="戻入があります(下記入力してください)"</formula>
    </cfRule>
  </conditionalFormatting>
  <conditionalFormatting sqref="F29:I34 M30:O30 M32:O32 M34:O34">
    <cfRule type="expression" priority="7">
      <formula>#REF!="○"</formula>
    </cfRule>
  </conditionalFormatting>
  <conditionalFormatting sqref="F31:I36 M32:O32 M34:O34 M36:O36">
    <cfRule type="expression" priority="8">
      <formula>#REF!="○"</formula>
    </cfRule>
  </conditionalFormatting>
  <conditionalFormatting sqref="G30:J35 X30:AA35 N31:P31 AE31:AG31 N33:P33 AE33:AG33 N35:P35 AE35:AG35">
    <cfRule type="expression" priority="12">
      <formula>#REF!="地方裁量型認定こども園・保育所型認定こども園"</formula>
    </cfRule>
  </conditionalFormatting>
  <conditionalFormatting sqref="G30:J35">
    <cfRule type="expression" priority="10">
      <formula>#REF!="地方裁量型認定こども園"</formula>
    </cfRule>
  </conditionalFormatting>
  <conditionalFormatting sqref="G28:W38">
    <cfRule type="expression" priority="15">
      <formula>#REF!=○</formula>
    </cfRule>
  </conditionalFormatting>
  <conditionalFormatting sqref="G39:W39">
    <cfRule type="expression" priority="40">
      <formula>J2=○</formula>
    </cfRule>
  </conditionalFormatting>
  <conditionalFormatting sqref="G40:W40">
    <cfRule type="expression" priority="39">
      <formula>#REF!=○</formula>
    </cfRule>
  </conditionalFormatting>
  <conditionalFormatting sqref="G41:W41">
    <cfRule type="expression" priority="38">
      <formula>J9=○</formula>
    </cfRule>
  </conditionalFormatting>
  <conditionalFormatting sqref="G42:W43">
    <cfRule type="expression" priority="9">
      <formula>J23=○</formula>
    </cfRule>
  </conditionalFormatting>
  <conditionalFormatting sqref="M65:S88">
    <cfRule type="expression" priority="6">
      <formula>#REF!="○"</formula>
    </cfRule>
  </conditionalFormatting>
  <conditionalFormatting sqref="X30:AA35 N31:P31 AE31:AG31 N33:P33 AE33:AG33 N35:P35 AE35:AG35">
    <cfRule type="expression" priority="11">
      <formula>#REF!="地方裁量型認定こども園"</formula>
    </cfRule>
  </conditionalFormatting>
  <dataValidations count="1">
    <dataValidation type="list" allowBlank="1" showInputMessage="1" showErrorMessage="1" sqref="G42:R46 G49:R52" xr:uid="{60B037E9-5A04-4A0F-91C4-EC4B9C4524C6}">
      <formula1>#REF!</formula1>
    </dataValidation>
  </dataValidations>
  <hyperlinks>
    <hyperlink ref="B5" location="'４～１０月園修正箇所'!A1" display="こちら（←クリック）のシートに修正内容を記載してください。））" xr:uid="{66EFFBFB-5B17-4692-A383-D816DF613C8D}"/>
  </hyperlinks>
  <pageMargins left="0.70866141732283472" right="0.70866141732283472" top="0.74803149606299213" bottom="0.74803149606299213" header="0.31496062992125984" footer="0.31496062992125984"/>
  <pageSetup paperSize="9" scale="8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DCC8-C64C-4748-89D1-A26B38692A55}">
  <sheetPr>
    <tabColor theme="5"/>
  </sheetPr>
  <dimension ref="A1:E211"/>
  <sheetViews>
    <sheetView zoomScaleNormal="100" workbookViewId="0">
      <selection activeCell="E3" sqref="E3"/>
    </sheetView>
  </sheetViews>
  <sheetFormatPr defaultRowHeight="46.5" customHeight="1"/>
  <cols>
    <col min="1" max="1" width="9"/>
    <col min="2" max="2" width="14.26953125" customWidth="1"/>
    <col min="3" max="3" width="23.6328125" customWidth="1"/>
    <col min="4" max="4" width="21.6328125" style="267" customWidth="1"/>
    <col min="5" max="5" width="82.7265625" style="267" customWidth="1"/>
  </cols>
  <sheetData>
    <row r="1" spans="1:5" ht="63" customHeight="1"/>
    <row r="2" spans="1:5" ht="46.5" customHeight="1">
      <c r="B2" s="284" t="s">
        <v>1476</v>
      </c>
      <c r="C2" s="284" t="s">
        <v>1477</v>
      </c>
      <c r="D2" s="284" t="s">
        <v>1479</v>
      </c>
      <c r="E2" s="284" t="s">
        <v>1497</v>
      </c>
    </row>
    <row r="3" spans="1:5" ht="46.5" customHeight="1">
      <c r="A3" t="s">
        <v>1494</v>
      </c>
      <c r="B3" s="286">
        <v>12</v>
      </c>
      <c r="C3" s="154" t="s">
        <v>1495</v>
      </c>
      <c r="D3" s="268" t="s">
        <v>1496</v>
      </c>
      <c r="E3" s="268" t="s">
        <v>1498</v>
      </c>
    </row>
    <row r="4" spans="1:5" ht="46.5" customHeight="1">
      <c r="B4" s="151"/>
      <c r="C4" s="151"/>
      <c r="D4" s="285"/>
      <c r="E4" s="285"/>
    </row>
    <row r="5" spans="1:5" ht="46.5" customHeight="1">
      <c r="B5" s="154"/>
      <c r="C5" s="154"/>
      <c r="D5" s="268"/>
      <c r="E5" s="268"/>
    </row>
    <row r="6" spans="1:5" ht="46.5" customHeight="1">
      <c r="B6" s="154"/>
      <c r="C6" s="154"/>
      <c r="D6" s="268"/>
      <c r="E6" s="268"/>
    </row>
    <row r="7" spans="1:5" ht="46.5" customHeight="1">
      <c r="B7" s="154"/>
      <c r="C7" s="154"/>
      <c r="D7" s="268"/>
      <c r="E7" s="268"/>
    </row>
    <row r="8" spans="1:5" ht="46.5" customHeight="1">
      <c r="B8" s="154"/>
      <c r="C8" s="154"/>
      <c r="D8" s="268"/>
      <c r="E8" s="268"/>
    </row>
    <row r="9" spans="1:5" ht="46.5" customHeight="1">
      <c r="B9" s="154"/>
      <c r="C9" s="154"/>
      <c r="D9" s="268"/>
      <c r="E9" s="268"/>
    </row>
    <row r="10" spans="1:5" ht="46.5" customHeight="1">
      <c r="B10" s="154"/>
      <c r="C10" s="154"/>
      <c r="D10" s="268"/>
      <c r="E10" s="268"/>
    </row>
    <row r="11" spans="1:5" ht="46.5" customHeight="1">
      <c r="B11" s="154"/>
      <c r="C11" s="154"/>
      <c r="D11" s="268"/>
      <c r="E11" s="268"/>
    </row>
    <row r="12" spans="1:5" ht="46.5" customHeight="1">
      <c r="B12" s="154"/>
      <c r="C12" s="154"/>
      <c r="D12" s="268"/>
      <c r="E12" s="268"/>
    </row>
    <row r="13" spans="1:5" ht="46.5" customHeight="1">
      <c r="B13" s="154"/>
      <c r="C13" s="154"/>
      <c r="D13" s="268"/>
      <c r="E13" s="268"/>
    </row>
    <row r="14" spans="1:5" ht="46.5" customHeight="1">
      <c r="B14" s="154"/>
      <c r="C14" s="154"/>
      <c r="D14" s="268"/>
      <c r="E14" s="268"/>
    </row>
    <row r="15" spans="1:5" ht="46.5" customHeight="1">
      <c r="B15" s="154"/>
      <c r="C15" s="154"/>
      <c r="D15" s="268"/>
      <c r="E15" s="268"/>
    </row>
    <row r="16" spans="1:5" ht="46.5" customHeight="1">
      <c r="B16" s="154"/>
      <c r="C16" s="154"/>
      <c r="D16" s="268"/>
      <c r="E16" s="268"/>
    </row>
    <row r="17" spans="2:5" ht="46.5" customHeight="1">
      <c r="B17" s="154"/>
      <c r="C17" s="154"/>
      <c r="D17" s="268"/>
      <c r="E17" s="268"/>
    </row>
    <row r="18" spans="2:5" ht="46.5" customHeight="1">
      <c r="B18" s="154"/>
      <c r="C18" s="154"/>
      <c r="D18" s="268"/>
      <c r="E18" s="268"/>
    </row>
    <row r="19" spans="2:5" ht="46.5" customHeight="1">
      <c r="B19" s="154"/>
      <c r="C19" s="154"/>
      <c r="D19" s="268"/>
      <c r="E19" s="268"/>
    </row>
    <row r="20" spans="2:5" ht="46.5" customHeight="1">
      <c r="B20" s="154"/>
      <c r="C20" s="154"/>
      <c r="D20" s="268"/>
      <c r="E20" s="268"/>
    </row>
    <row r="21" spans="2:5" ht="46.5" customHeight="1">
      <c r="B21" s="154"/>
      <c r="C21" s="154"/>
      <c r="D21" s="268"/>
      <c r="E21" s="268"/>
    </row>
    <row r="22" spans="2:5" ht="46.5" customHeight="1">
      <c r="B22" s="154"/>
      <c r="C22" s="154"/>
      <c r="D22" s="268"/>
      <c r="E22" s="268"/>
    </row>
    <row r="23" spans="2:5" ht="46.5" customHeight="1">
      <c r="B23" s="154"/>
      <c r="C23" s="154"/>
      <c r="D23" s="268"/>
      <c r="E23" s="268"/>
    </row>
    <row r="24" spans="2:5" ht="46.5" customHeight="1">
      <c r="B24" s="154"/>
      <c r="C24" s="154"/>
      <c r="D24" s="268"/>
      <c r="E24" s="268"/>
    </row>
    <row r="25" spans="2:5" ht="46.5" customHeight="1">
      <c r="B25" s="154"/>
      <c r="C25" s="154"/>
      <c r="D25" s="268"/>
      <c r="E25" s="268"/>
    </row>
    <row r="26" spans="2:5" ht="46.5" customHeight="1">
      <c r="B26" s="154"/>
      <c r="C26" s="154"/>
      <c r="D26" s="268"/>
      <c r="E26" s="268"/>
    </row>
    <row r="27" spans="2:5" ht="46.5" customHeight="1">
      <c r="B27" s="154"/>
      <c r="C27" s="154"/>
      <c r="D27" s="268"/>
      <c r="E27" s="268"/>
    </row>
    <row r="28" spans="2:5" ht="46.5" customHeight="1">
      <c r="B28" s="154"/>
      <c r="C28" s="154"/>
      <c r="D28" s="268"/>
      <c r="E28" s="268"/>
    </row>
    <row r="29" spans="2:5" ht="46.5" customHeight="1">
      <c r="B29" s="154"/>
      <c r="C29" s="154"/>
      <c r="D29" s="268"/>
      <c r="E29" s="268"/>
    </row>
    <row r="30" spans="2:5" ht="46.5" customHeight="1">
      <c r="B30" s="154"/>
      <c r="C30" s="154"/>
      <c r="D30" s="268"/>
      <c r="E30" s="268"/>
    </row>
    <row r="31" spans="2:5" ht="46.5" customHeight="1">
      <c r="B31" s="154"/>
      <c r="C31" s="154"/>
      <c r="D31" s="268"/>
      <c r="E31" s="268"/>
    </row>
    <row r="32" spans="2:5" ht="46.5" customHeight="1">
      <c r="B32" s="154"/>
      <c r="C32" s="154"/>
      <c r="D32" s="268"/>
      <c r="E32" s="268"/>
    </row>
    <row r="33" spans="2:5" ht="46.5" customHeight="1">
      <c r="B33" s="154"/>
      <c r="C33" s="154"/>
      <c r="D33" s="268"/>
      <c r="E33" s="268"/>
    </row>
    <row r="34" spans="2:5" ht="46.5" customHeight="1">
      <c r="B34" s="154"/>
      <c r="C34" s="154"/>
      <c r="D34" s="268"/>
      <c r="E34" s="268"/>
    </row>
    <row r="35" spans="2:5" ht="46.5" customHeight="1">
      <c r="B35" s="154"/>
      <c r="C35" s="154"/>
      <c r="D35" s="268"/>
      <c r="E35" s="268"/>
    </row>
    <row r="36" spans="2:5" ht="46.5" customHeight="1">
      <c r="B36" s="154"/>
      <c r="C36" s="154"/>
      <c r="D36" s="268"/>
      <c r="E36" s="268"/>
    </row>
    <row r="37" spans="2:5" ht="46.5" customHeight="1">
      <c r="B37" s="154"/>
      <c r="C37" s="154"/>
      <c r="D37" s="268"/>
      <c r="E37" s="268"/>
    </row>
    <row r="38" spans="2:5" ht="46.5" customHeight="1">
      <c r="B38" s="154"/>
      <c r="C38" s="154"/>
      <c r="D38" s="268"/>
      <c r="E38" s="268"/>
    </row>
    <row r="39" spans="2:5" ht="46.5" customHeight="1">
      <c r="B39" s="154"/>
      <c r="C39" s="154"/>
      <c r="D39" s="268"/>
      <c r="E39" s="268"/>
    </row>
    <row r="40" spans="2:5" ht="46.5" customHeight="1">
      <c r="B40" s="154"/>
      <c r="C40" s="154"/>
      <c r="D40" s="268"/>
      <c r="E40" s="268"/>
    </row>
    <row r="41" spans="2:5" ht="46.5" customHeight="1">
      <c r="B41" s="154"/>
      <c r="C41" s="154"/>
      <c r="D41" s="268"/>
      <c r="E41" s="268"/>
    </row>
    <row r="42" spans="2:5" ht="46.5" customHeight="1">
      <c r="B42" s="154"/>
      <c r="C42" s="154"/>
      <c r="D42" s="268"/>
      <c r="E42" s="268"/>
    </row>
    <row r="43" spans="2:5" ht="46.5" customHeight="1">
      <c r="B43" s="154"/>
      <c r="C43" s="154"/>
      <c r="D43" s="268"/>
      <c r="E43" s="268"/>
    </row>
    <row r="44" spans="2:5" ht="46.5" customHeight="1">
      <c r="B44" s="154"/>
      <c r="C44" s="154"/>
      <c r="D44" s="268"/>
      <c r="E44" s="268"/>
    </row>
    <row r="45" spans="2:5" ht="46.5" customHeight="1">
      <c r="B45" s="154"/>
      <c r="C45" s="154"/>
      <c r="D45" s="268"/>
      <c r="E45" s="268"/>
    </row>
    <row r="46" spans="2:5" ht="46.5" customHeight="1">
      <c r="B46" s="154"/>
      <c r="C46" s="154"/>
      <c r="D46" s="268"/>
      <c r="E46" s="268"/>
    </row>
    <row r="47" spans="2:5" ht="46.5" customHeight="1">
      <c r="B47" s="154"/>
      <c r="C47" s="154"/>
      <c r="D47" s="268"/>
      <c r="E47" s="268"/>
    </row>
    <row r="48" spans="2:5" ht="46.5" customHeight="1">
      <c r="B48" s="154"/>
      <c r="C48" s="154"/>
      <c r="D48" s="268"/>
      <c r="E48" s="268"/>
    </row>
    <row r="49" spans="2:5" ht="46.5" customHeight="1">
      <c r="B49" s="154"/>
      <c r="C49" s="154"/>
      <c r="D49" s="268"/>
      <c r="E49" s="268"/>
    </row>
    <row r="50" spans="2:5" ht="46.5" customHeight="1">
      <c r="B50" s="154"/>
      <c r="C50" s="154"/>
      <c r="D50" s="268"/>
      <c r="E50" s="268"/>
    </row>
    <row r="51" spans="2:5" ht="46.5" customHeight="1">
      <c r="B51" s="154"/>
      <c r="C51" s="154"/>
      <c r="D51" s="268"/>
      <c r="E51" s="268"/>
    </row>
    <row r="52" spans="2:5" ht="46.5" customHeight="1">
      <c r="B52" s="154"/>
      <c r="C52" s="154"/>
      <c r="D52" s="268"/>
      <c r="E52" s="268"/>
    </row>
    <row r="53" spans="2:5" ht="46.5" customHeight="1">
      <c r="B53" s="154"/>
      <c r="C53" s="154"/>
      <c r="D53" s="268"/>
      <c r="E53" s="268"/>
    </row>
    <row r="54" spans="2:5" ht="46.5" customHeight="1">
      <c r="B54" s="154"/>
      <c r="C54" s="154"/>
      <c r="D54" s="268"/>
      <c r="E54" s="268"/>
    </row>
    <row r="55" spans="2:5" ht="46.5" customHeight="1">
      <c r="B55" s="154"/>
      <c r="C55" s="154"/>
      <c r="D55" s="268"/>
      <c r="E55" s="268"/>
    </row>
    <row r="56" spans="2:5" ht="46.5" customHeight="1">
      <c r="B56" s="154"/>
      <c r="C56" s="154"/>
      <c r="D56" s="268"/>
      <c r="E56" s="268"/>
    </row>
    <row r="57" spans="2:5" ht="46.5" customHeight="1">
      <c r="B57" s="154"/>
      <c r="C57" s="154"/>
      <c r="D57" s="268"/>
      <c r="E57" s="268"/>
    </row>
    <row r="58" spans="2:5" ht="46.5" customHeight="1">
      <c r="B58" s="154"/>
      <c r="C58" s="154"/>
      <c r="D58" s="268"/>
      <c r="E58" s="268"/>
    </row>
    <row r="59" spans="2:5" ht="46.5" customHeight="1">
      <c r="B59" s="154"/>
      <c r="C59" s="154"/>
      <c r="D59" s="268"/>
      <c r="E59" s="268"/>
    </row>
    <row r="60" spans="2:5" ht="46.5" customHeight="1">
      <c r="B60" s="154"/>
      <c r="C60" s="154"/>
      <c r="D60" s="268"/>
      <c r="E60" s="268"/>
    </row>
    <row r="61" spans="2:5" ht="46.5" customHeight="1">
      <c r="B61" s="154"/>
      <c r="C61" s="154"/>
      <c r="D61" s="268"/>
      <c r="E61" s="268"/>
    </row>
    <row r="62" spans="2:5" ht="46.5" customHeight="1">
      <c r="B62" s="154"/>
      <c r="C62" s="154"/>
      <c r="D62" s="268"/>
      <c r="E62" s="268"/>
    </row>
    <row r="63" spans="2:5" ht="46.5" customHeight="1">
      <c r="B63" s="154"/>
      <c r="C63" s="154"/>
      <c r="D63" s="268"/>
      <c r="E63" s="268"/>
    </row>
    <row r="64" spans="2:5" ht="46.5" customHeight="1">
      <c r="B64" s="154"/>
      <c r="C64" s="154"/>
      <c r="D64" s="268"/>
      <c r="E64" s="268"/>
    </row>
    <row r="65" spans="2:5" ht="46.5" customHeight="1">
      <c r="B65" s="154"/>
      <c r="C65" s="154"/>
      <c r="D65" s="268"/>
      <c r="E65" s="268"/>
    </row>
    <row r="66" spans="2:5" ht="46.5" customHeight="1">
      <c r="B66" s="154"/>
      <c r="C66" s="154"/>
      <c r="D66" s="268"/>
      <c r="E66" s="268"/>
    </row>
    <row r="67" spans="2:5" ht="46.5" customHeight="1">
      <c r="B67" s="154"/>
      <c r="C67" s="154"/>
      <c r="D67" s="268"/>
      <c r="E67" s="268"/>
    </row>
    <row r="68" spans="2:5" ht="46.5" customHeight="1">
      <c r="B68" s="154"/>
      <c r="C68" s="154"/>
      <c r="D68" s="268"/>
      <c r="E68" s="268"/>
    </row>
    <row r="69" spans="2:5" ht="46.5" customHeight="1">
      <c r="B69" s="154"/>
      <c r="C69" s="154"/>
      <c r="D69" s="268"/>
      <c r="E69" s="268"/>
    </row>
    <row r="70" spans="2:5" ht="46.5" customHeight="1">
      <c r="B70" s="154"/>
      <c r="C70" s="154"/>
      <c r="D70" s="268"/>
      <c r="E70" s="268"/>
    </row>
    <row r="71" spans="2:5" ht="46.5" customHeight="1">
      <c r="B71" s="154"/>
      <c r="C71" s="154"/>
      <c r="D71" s="268"/>
      <c r="E71" s="268"/>
    </row>
    <row r="72" spans="2:5" ht="46.5" customHeight="1">
      <c r="B72" s="154"/>
      <c r="C72" s="154"/>
      <c r="D72" s="268"/>
      <c r="E72" s="268"/>
    </row>
    <row r="73" spans="2:5" ht="46.5" customHeight="1">
      <c r="B73" s="154"/>
      <c r="C73" s="154"/>
      <c r="D73" s="268"/>
      <c r="E73" s="268"/>
    </row>
    <row r="74" spans="2:5" ht="46.5" customHeight="1">
      <c r="B74" s="154"/>
      <c r="C74" s="154"/>
      <c r="D74" s="268"/>
      <c r="E74" s="268"/>
    </row>
    <row r="75" spans="2:5" ht="46.5" customHeight="1">
      <c r="B75" s="154"/>
      <c r="C75" s="154"/>
      <c r="D75" s="268"/>
      <c r="E75" s="268"/>
    </row>
    <row r="76" spans="2:5" ht="46.5" customHeight="1">
      <c r="B76" s="154"/>
      <c r="C76" s="154"/>
      <c r="D76" s="268"/>
      <c r="E76" s="268"/>
    </row>
    <row r="77" spans="2:5" ht="46.5" customHeight="1">
      <c r="B77" s="154"/>
      <c r="C77" s="154"/>
      <c r="D77" s="268"/>
      <c r="E77" s="268"/>
    </row>
    <row r="78" spans="2:5" ht="46.5" customHeight="1">
      <c r="B78" s="154"/>
      <c r="C78" s="154"/>
      <c r="D78" s="268"/>
      <c r="E78" s="268"/>
    </row>
    <row r="79" spans="2:5" ht="46.5" customHeight="1">
      <c r="B79" s="154"/>
      <c r="C79" s="154"/>
      <c r="D79" s="268"/>
      <c r="E79" s="268"/>
    </row>
    <row r="80" spans="2:5" ht="46.5" customHeight="1">
      <c r="B80" s="154"/>
      <c r="C80" s="154"/>
      <c r="D80" s="268"/>
      <c r="E80" s="268"/>
    </row>
    <row r="81" spans="2:5" ht="46.5" customHeight="1">
      <c r="B81" s="154"/>
      <c r="C81" s="154"/>
      <c r="D81" s="268"/>
      <c r="E81" s="268"/>
    </row>
    <row r="82" spans="2:5" ht="46.5" customHeight="1">
      <c r="B82" s="154"/>
      <c r="C82" s="154"/>
      <c r="D82" s="268"/>
      <c r="E82" s="268"/>
    </row>
    <row r="83" spans="2:5" ht="46.5" customHeight="1">
      <c r="B83" s="154"/>
      <c r="C83" s="154"/>
      <c r="D83" s="268"/>
      <c r="E83" s="268"/>
    </row>
    <row r="84" spans="2:5" ht="46.5" customHeight="1">
      <c r="B84" s="154"/>
      <c r="C84" s="154"/>
      <c r="D84" s="268"/>
      <c r="E84" s="268"/>
    </row>
    <row r="85" spans="2:5" ht="46.5" customHeight="1">
      <c r="B85" s="154"/>
      <c r="C85" s="154"/>
      <c r="D85" s="268"/>
      <c r="E85" s="268"/>
    </row>
    <row r="86" spans="2:5" ht="46.5" customHeight="1">
      <c r="B86" s="154"/>
      <c r="C86" s="154"/>
      <c r="D86" s="268"/>
      <c r="E86" s="268"/>
    </row>
    <row r="87" spans="2:5" ht="46.5" customHeight="1">
      <c r="B87" s="154"/>
      <c r="C87" s="154"/>
      <c r="D87" s="268"/>
      <c r="E87" s="268"/>
    </row>
    <row r="88" spans="2:5" ht="46.5" customHeight="1">
      <c r="B88" s="154"/>
      <c r="C88" s="154"/>
      <c r="D88" s="268"/>
      <c r="E88" s="268"/>
    </row>
    <row r="89" spans="2:5" ht="46.5" customHeight="1">
      <c r="B89" s="154"/>
      <c r="C89" s="154"/>
      <c r="D89" s="268"/>
      <c r="E89" s="268"/>
    </row>
    <row r="90" spans="2:5" ht="46.5" customHeight="1">
      <c r="B90" s="154"/>
      <c r="C90" s="154"/>
      <c r="D90" s="268"/>
      <c r="E90" s="268"/>
    </row>
    <row r="91" spans="2:5" ht="46.5" customHeight="1">
      <c r="B91" s="154"/>
      <c r="C91" s="154"/>
      <c r="D91" s="268"/>
      <c r="E91" s="268"/>
    </row>
    <row r="92" spans="2:5" ht="46.5" customHeight="1">
      <c r="B92" s="154"/>
      <c r="C92" s="154"/>
      <c r="D92" s="268"/>
      <c r="E92" s="268"/>
    </row>
    <row r="93" spans="2:5" ht="46.5" customHeight="1">
      <c r="B93" s="154"/>
      <c r="C93" s="154"/>
      <c r="D93" s="268"/>
      <c r="E93" s="268"/>
    </row>
    <row r="94" spans="2:5" ht="46.5" customHeight="1">
      <c r="B94" s="154"/>
      <c r="C94" s="154"/>
      <c r="D94" s="268"/>
      <c r="E94" s="268"/>
    </row>
    <row r="95" spans="2:5" ht="46.5" customHeight="1">
      <c r="B95" s="154"/>
      <c r="C95" s="154"/>
      <c r="D95" s="268"/>
      <c r="E95" s="268"/>
    </row>
    <row r="96" spans="2:5" ht="46.5" customHeight="1">
      <c r="B96" s="154"/>
      <c r="C96" s="154"/>
      <c r="D96" s="268"/>
      <c r="E96" s="268"/>
    </row>
    <row r="97" spans="2:5" ht="46.5" customHeight="1">
      <c r="B97" s="154"/>
      <c r="C97" s="154"/>
      <c r="D97" s="268"/>
      <c r="E97" s="268"/>
    </row>
    <row r="98" spans="2:5" ht="46.5" customHeight="1">
      <c r="B98" s="154"/>
      <c r="C98" s="154"/>
      <c r="D98" s="268"/>
      <c r="E98" s="268"/>
    </row>
    <row r="99" spans="2:5" ht="46.5" customHeight="1">
      <c r="B99" s="154"/>
      <c r="C99" s="154"/>
      <c r="D99" s="268"/>
      <c r="E99" s="268"/>
    </row>
    <row r="100" spans="2:5" ht="46.5" customHeight="1">
      <c r="B100" s="154"/>
      <c r="C100" s="154"/>
      <c r="D100" s="268"/>
      <c r="E100" s="268"/>
    </row>
    <row r="101" spans="2:5" ht="46.5" customHeight="1">
      <c r="B101" s="154"/>
      <c r="C101" s="154"/>
      <c r="D101" s="268"/>
      <c r="E101" s="268"/>
    </row>
    <row r="102" spans="2:5" ht="46.5" customHeight="1">
      <c r="B102" s="154"/>
      <c r="C102" s="154"/>
      <c r="D102" s="268"/>
      <c r="E102" s="268"/>
    </row>
    <row r="103" spans="2:5" ht="46.5" customHeight="1">
      <c r="B103" s="154"/>
      <c r="C103" s="154"/>
      <c r="D103" s="268"/>
      <c r="E103" s="268"/>
    </row>
    <row r="104" spans="2:5" ht="46.5" customHeight="1">
      <c r="B104" s="154"/>
      <c r="C104" s="154"/>
      <c r="D104" s="268"/>
      <c r="E104" s="268"/>
    </row>
    <row r="105" spans="2:5" ht="46.5" customHeight="1">
      <c r="B105" s="154"/>
      <c r="C105" s="154"/>
      <c r="D105" s="268"/>
      <c r="E105" s="268"/>
    </row>
    <row r="106" spans="2:5" ht="46.5" customHeight="1">
      <c r="B106" s="154"/>
      <c r="C106" s="154"/>
      <c r="D106" s="268"/>
      <c r="E106" s="268"/>
    </row>
    <row r="107" spans="2:5" ht="46.5" customHeight="1">
      <c r="B107" s="154"/>
      <c r="C107" s="154"/>
      <c r="D107" s="268"/>
      <c r="E107" s="268"/>
    </row>
    <row r="108" spans="2:5" ht="46.5" customHeight="1">
      <c r="B108" s="154"/>
      <c r="C108" s="154"/>
      <c r="D108" s="268"/>
      <c r="E108" s="268"/>
    </row>
    <row r="109" spans="2:5" ht="46.5" customHeight="1">
      <c r="B109" s="154"/>
      <c r="C109" s="154"/>
      <c r="D109" s="268"/>
      <c r="E109" s="268"/>
    </row>
    <row r="110" spans="2:5" ht="46.5" customHeight="1">
      <c r="B110" s="154"/>
      <c r="C110" s="154"/>
      <c r="D110" s="268"/>
      <c r="E110" s="268"/>
    </row>
    <row r="111" spans="2:5" ht="46.5" customHeight="1">
      <c r="B111" s="154"/>
      <c r="C111" s="154"/>
      <c r="D111" s="268"/>
      <c r="E111" s="268"/>
    </row>
    <row r="112" spans="2:5" ht="46.5" customHeight="1">
      <c r="B112" s="154"/>
      <c r="C112" s="154"/>
      <c r="D112" s="268"/>
      <c r="E112" s="268"/>
    </row>
    <row r="113" spans="2:5" ht="46.5" customHeight="1">
      <c r="B113" s="154"/>
      <c r="C113" s="154"/>
      <c r="D113" s="268"/>
      <c r="E113" s="268"/>
    </row>
    <row r="114" spans="2:5" ht="46.5" customHeight="1">
      <c r="B114" s="154"/>
      <c r="C114" s="154"/>
      <c r="D114" s="268"/>
      <c r="E114" s="268"/>
    </row>
    <row r="115" spans="2:5" ht="46.5" customHeight="1">
      <c r="B115" s="154"/>
      <c r="C115" s="154"/>
      <c r="D115" s="268"/>
      <c r="E115" s="268"/>
    </row>
    <row r="116" spans="2:5" ht="46.5" customHeight="1">
      <c r="B116" s="154"/>
      <c r="C116" s="154"/>
      <c r="D116" s="268"/>
      <c r="E116" s="268"/>
    </row>
    <row r="117" spans="2:5" ht="46.5" customHeight="1">
      <c r="B117" s="154"/>
      <c r="C117" s="154"/>
      <c r="D117" s="268"/>
      <c r="E117" s="268"/>
    </row>
    <row r="118" spans="2:5" ht="46.5" customHeight="1">
      <c r="B118" s="154"/>
      <c r="C118" s="154"/>
      <c r="D118" s="268"/>
      <c r="E118" s="268"/>
    </row>
    <row r="119" spans="2:5" ht="46.5" customHeight="1">
      <c r="B119" s="154"/>
      <c r="C119" s="154"/>
      <c r="D119" s="268"/>
      <c r="E119" s="268"/>
    </row>
    <row r="120" spans="2:5" ht="46.5" customHeight="1">
      <c r="B120" s="154"/>
      <c r="C120" s="154"/>
      <c r="D120" s="268"/>
      <c r="E120" s="268"/>
    </row>
    <row r="121" spans="2:5" ht="46.5" customHeight="1">
      <c r="B121" s="154"/>
      <c r="C121" s="154"/>
      <c r="D121" s="268"/>
      <c r="E121" s="268"/>
    </row>
    <row r="122" spans="2:5" ht="46.5" customHeight="1">
      <c r="B122" s="154"/>
      <c r="C122" s="154"/>
      <c r="D122" s="268"/>
      <c r="E122" s="268"/>
    </row>
    <row r="123" spans="2:5" ht="46.5" customHeight="1">
      <c r="B123" s="154"/>
      <c r="C123" s="154"/>
      <c r="D123" s="268"/>
      <c r="E123" s="268"/>
    </row>
    <row r="124" spans="2:5" ht="46.5" customHeight="1">
      <c r="B124" s="154"/>
      <c r="C124" s="154"/>
      <c r="D124" s="268"/>
      <c r="E124" s="268"/>
    </row>
    <row r="125" spans="2:5" ht="46.5" customHeight="1">
      <c r="B125" s="154"/>
      <c r="C125" s="154"/>
      <c r="D125" s="268"/>
      <c r="E125" s="268"/>
    </row>
    <row r="126" spans="2:5" ht="46.5" customHeight="1">
      <c r="B126" s="154"/>
      <c r="C126" s="154"/>
      <c r="D126" s="268"/>
      <c r="E126" s="268"/>
    </row>
    <row r="127" spans="2:5" ht="46.5" customHeight="1">
      <c r="B127" s="154"/>
      <c r="C127" s="154"/>
      <c r="D127" s="268"/>
      <c r="E127" s="268"/>
    </row>
    <row r="128" spans="2:5" ht="46.5" customHeight="1">
      <c r="B128" s="154"/>
      <c r="C128" s="154"/>
      <c r="D128" s="268"/>
      <c r="E128" s="268"/>
    </row>
    <row r="129" spans="2:5" ht="46.5" customHeight="1">
      <c r="B129" s="154"/>
      <c r="C129" s="154"/>
      <c r="D129" s="268"/>
      <c r="E129" s="268"/>
    </row>
    <row r="130" spans="2:5" ht="46.5" customHeight="1">
      <c r="B130" s="154"/>
      <c r="C130" s="154"/>
      <c r="D130" s="268"/>
      <c r="E130" s="268"/>
    </row>
    <row r="131" spans="2:5" ht="46.5" customHeight="1">
      <c r="B131" s="154"/>
      <c r="C131" s="154"/>
      <c r="D131" s="268"/>
      <c r="E131" s="268"/>
    </row>
    <row r="132" spans="2:5" ht="46.5" customHeight="1">
      <c r="B132" s="154"/>
      <c r="C132" s="154"/>
      <c r="D132" s="268"/>
      <c r="E132" s="268"/>
    </row>
    <row r="133" spans="2:5" ht="46.5" customHeight="1">
      <c r="B133" s="154"/>
      <c r="C133" s="154"/>
      <c r="D133" s="268"/>
      <c r="E133" s="268"/>
    </row>
    <row r="134" spans="2:5" ht="46.5" customHeight="1">
      <c r="B134" s="154"/>
      <c r="C134" s="154"/>
      <c r="D134" s="268"/>
      <c r="E134" s="268"/>
    </row>
    <row r="135" spans="2:5" ht="46.5" customHeight="1">
      <c r="B135" s="154"/>
      <c r="C135" s="154"/>
      <c r="D135" s="268"/>
      <c r="E135" s="268"/>
    </row>
    <row r="136" spans="2:5" ht="46.5" customHeight="1">
      <c r="B136" s="154"/>
      <c r="C136" s="154"/>
      <c r="D136" s="268"/>
      <c r="E136" s="268"/>
    </row>
    <row r="137" spans="2:5" ht="46.5" customHeight="1">
      <c r="B137" s="154"/>
      <c r="C137" s="154"/>
      <c r="D137" s="268"/>
      <c r="E137" s="268"/>
    </row>
    <row r="138" spans="2:5" ht="46.5" customHeight="1">
      <c r="B138" s="154"/>
      <c r="C138" s="154"/>
      <c r="D138" s="268"/>
      <c r="E138" s="268"/>
    </row>
    <row r="139" spans="2:5" ht="46.5" customHeight="1">
      <c r="B139" s="154"/>
      <c r="C139" s="154"/>
      <c r="D139" s="268"/>
      <c r="E139" s="268"/>
    </row>
    <row r="140" spans="2:5" ht="46.5" customHeight="1">
      <c r="B140" s="154"/>
      <c r="C140" s="154"/>
      <c r="D140" s="268"/>
      <c r="E140" s="268"/>
    </row>
    <row r="141" spans="2:5" ht="46.5" customHeight="1">
      <c r="B141" s="154"/>
      <c r="C141" s="154"/>
      <c r="D141" s="268"/>
      <c r="E141" s="268"/>
    </row>
    <row r="142" spans="2:5" ht="46.5" customHeight="1">
      <c r="B142" s="154"/>
      <c r="C142" s="154"/>
      <c r="D142" s="268"/>
      <c r="E142" s="268"/>
    </row>
    <row r="143" spans="2:5" ht="46.5" customHeight="1">
      <c r="B143" s="154"/>
      <c r="C143" s="154"/>
      <c r="D143" s="268"/>
      <c r="E143" s="268"/>
    </row>
    <row r="144" spans="2:5" ht="46.5" customHeight="1">
      <c r="B144" s="154"/>
      <c r="C144" s="154"/>
      <c r="D144" s="268"/>
      <c r="E144" s="268"/>
    </row>
    <row r="145" spans="2:5" ht="46.5" customHeight="1">
      <c r="B145" s="154"/>
      <c r="C145" s="154"/>
      <c r="D145" s="268"/>
      <c r="E145" s="268"/>
    </row>
    <row r="146" spans="2:5" ht="46.5" customHeight="1">
      <c r="B146" s="154"/>
      <c r="C146" s="154"/>
      <c r="D146" s="268"/>
      <c r="E146" s="268"/>
    </row>
    <row r="147" spans="2:5" ht="46.5" customHeight="1">
      <c r="B147" s="154"/>
      <c r="C147" s="154"/>
      <c r="D147" s="268"/>
      <c r="E147" s="268"/>
    </row>
    <row r="148" spans="2:5" ht="46.5" customHeight="1">
      <c r="B148" s="154"/>
      <c r="C148" s="154"/>
      <c r="D148" s="268"/>
      <c r="E148" s="268"/>
    </row>
    <row r="149" spans="2:5" ht="46.5" customHeight="1">
      <c r="B149" s="154"/>
      <c r="C149" s="154"/>
      <c r="D149" s="268"/>
      <c r="E149" s="268"/>
    </row>
    <row r="150" spans="2:5" ht="46.5" customHeight="1">
      <c r="B150" s="154"/>
      <c r="C150" s="154"/>
      <c r="D150" s="268"/>
      <c r="E150" s="268"/>
    </row>
    <row r="151" spans="2:5" ht="46.5" customHeight="1">
      <c r="B151" s="154"/>
      <c r="C151" s="154"/>
      <c r="D151" s="268"/>
      <c r="E151" s="268"/>
    </row>
    <row r="152" spans="2:5" ht="46.5" customHeight="1">
      <c r="B152" s="154"/>
      <c r="C152" s="154"/>
      <c r="D152" s="268"/>
      <c r="E152" s="268"/>
    </row>
    <row r="153" spans="2:5" ht="46.5" customHeight="1">
      <c r="B153" s="154"/>
      <c r="C153" s="154"/>
      <c r="D153" s="268"/>
      <c r="E153" s="268"/>
    </row>
    <row r="154" spans="2:5" ht="46.5" customHeight="1">
      <c r="B154" s="154"/>
      <c r="C154" s="154"/>
      <c r="D154" s="268"/>
      <c r="E154" s="268"/>
    </row>
    <row r="155" spans="2:5" ht="46.5" customHeight="1">
      <c r="B155" s="154"/>
      <c r="C155" s="154"/>
      <c r="D155" s="268"/>
      <c r="E155" s="268"/>
    </row>
    <row r="156" spans="2:5" ht="46.5" customHeight="1">
      <c r="B156" s="154"/>
      <c r="C156" s="154"/>
      <c r="D156" s="268"/>
      <c r="E156" s="268"/>
    </row>
    <row r="157" spans="2:5" ht="46.5" customHeight="1">
      <c r="B157" s="154"/>
      <c r="C157" s="154"/>
      <c r="D157" s="268"/>
      <c r="E157" s="268"/>
    </row>
    <row r="158" spans="2:5" ht="46.5" customHeight="1">
      <c r="B158" s="154"/>
      <c r="C158" s="154"/>
      <c r="D158" s="268"/>
      <c r="E158" s="268"/>
    </row>
    <row r="159" spans="2:5" ht="46.5" customHeight="1">
      <c r="B159" s="154"/>
      <c r="C159" s="154"/>
      <c r="D159" s="268"/>
      <c r="E159" s="268"/>
    </row>
    <row r="160" spans="2:5" ht="46.5" customHeight="1">
      <c r="B160" s="154"/>
      <c r="C160" s="154"/>
      <c r="D160" s="268"/>
      <c r="E160" s="268"/>
    </row>
    <row r="161" spans="2:5" ht="46.5" customHeight="1">
      <c r="B161" s="154"/>
      <c r="C161" s="154"/>
      <c r="D161" s="268"/>
      <c r="E161" s="268"/>
    </row>
    <row r="162" spans="2:5" ht="46.5" customHeight="1">
      <c r="B162" s="154"/>
      <c r="C162" s="154"/>
      <c r="D162" s="268"/>
      <c r="E162" s="268"/>
    </row>
    <row r="163" spans="2:5" ht="46.5" customHeight="1">
      <c r="B163" s="154"/>
      <c r="C163" s="154"/>
      <c r="D163" s="268"/>
      <c r="E163" s="268"/>
    </row>
    <row r="164" spans="2:5" ht="46.5" customHeight="1">
      <c r="B164" s="154"/>
      <c r="C164" s="154"/>
      <c r="D164" s="268"/>
      <c r="E164" s="268"/>
    </row>
    <row r="165" spans="2:5" ht="46.5" customHeight="1">
      <c r="B165" s="154"/>
      <c r="C165" s="154"/>
      <c r="D165" s="268"/>
      <c r="E165" s="268"/>
    </row>
    <row r="166" spans="2:5" ht="46.5" customHeight="1">
      <c r="B166" s="154"/>
      <c r="C166" s="154"/>
      <c r="D166" s="268"/>
      <c r="E166" s="268"/>
    </row>
    <row r="167" spans="2:5" ht="46.5" customHeight="1">
      <c r="B167" s="154"/>
      <c r="C167" s="154"/>
      <c r="D167" s="268"/>
      <c r="E167" s="268"/>
    </row>
    <row r="168" spans="2:5" ht="46.5" customHeight="1">
      <c r="B168" s="154"/>
      <c r="C168" s="154"/>
      <c r="D168" s="268"/>
      <c r="E168" s="268"/>
    </row>
    <row r="169" spans="2:5" ht="46.5" customHeight="1">
      <c r="B169" s="154"/>
      <c r="C169" s="154"/>
      <c r="D169" s="268"/>
      <c r="E169" s="268"/>
    </row>
    <row r="170" spans="2:5" ht="46.5" customHeight="1">
      <c r="B170" s="154"/>
      <c r="C170" s="154"/>
      <c r="D170" s="268"/>
      <c r="E170" s="268"/>
    </row>
    <row r="171" spans="2:5" ht="46.5" customHeight="1">
      <c r="B171" s="154"/>
      <c r="C171" s="154"/>
      <c r="D171" s="268"/>
      <c r="E171" s="268"/>
    </row>
    <row r="172" spans="2:5" ht="46.5" customHeight="1">
      <c r="B172" s="154"/>
      <c r="C172" s="154"/>
      <c r="D172" s="268"/>
      <c r="E172" s="268"/>
    </row>
    <row r="173" spans="2:5" ht="46.5" customHeight="1">
      <c r="B173" s="154"/>
      <c r="C173" s="154"/>
      <c r="D173" s="268"/>
      <c r="E173" s="268"/>
    </row>
    <row r="174" spans="2:5" ht="46.5" customHeight="1">
      <c r="B174" s="154"/>
      <c r="C174" s="154"/>
      <c r="D174" s="268"/>
      <c r="E174" s="268"/>
    </row>
    <row r="175" spans="2:5" ht="46.5" customHeight="1">
      <c r="B175" s="154"/>
      <c r="C175" s="154"/>
      <c r="D175" s="268"/>
      <c r="E175" s="268"/>
    </row>
    <row r="176" spans="2:5" ht="46.5" customHeight="1">
      <c r="B176" s="154"/>
      <c r="C176" s="154"/>
      <c r="D176" s="268"/>
      <c r="E176" s="268"/>
    </row>
    <row r="177" spans="2:5" ht="46.5" customHeight="1">
      <c r="B177" s="154"/>
      <c r="C177" s="154"/>
      <c r="D177" s="268"/>
      <c r="E177" s="268"/>
    </row>
    <row r="178" spans="2:5" ht="46.5" customHeight="1">
      <c r="B178" s="154"/>
      <c r="C178" s="154"/>
      <c r="D178" s="268"/>
      <c r="E178" s="268"/>
    </row>
    <row r="179" spans="2:5" ht="46.5" customHeight="1">
      <c r="B179" s="154"/>
      <c r="C179" s="154"/>
      <c r="D179" s="268"/>
      <c r="E179" s="268"/>
    </row>
    <row r="180" spans="2:5" ht="46.5" customHeight="1">
      <c r="B180" s="154"/>
      <c r="C180" s="154"/>
      <c r="D180" s="268"/>
      <c r="E180" s="268"/>
    </row>
    <row r="181" spans="2:5" ht="46.5" customHeight="1">
      <c r="B181" s="154"/>
      <c r="C181" s="154"/>
      <c r="D181" s="268"/>
      <c r="E181" s="268"/>
    </row>
    <row r="182" spans="2:5" ht="46.5" customHeight="1">
      <c r="B182" s="154"/>
      <c r="C182" s="154"/>
      <c r="D182" s="268"/>
      <c r="E182" s="268"/>
    </row>
    <row r="183" spans="2:5" ht="46.5" customHeight="1">
      <c r="B183" s="154"/>
      <c r="C183" s="154"/>
      <c r="D183" s="268"/>
      <c r="E183" s="268"/>
    </row>
    <row r="184" spans="2:5" ht="46.5" customHeight="1">
      <c r="B184" s="154"/>
      <c r="C184" s="154"/>
      <c r="D184" s="268"/>
      <c r="E184" s="268"/>
    </row>
    <row r="185" spans="2:5" ht="46.5" customHeight="1">
      <c r="B185" s="154"/>
      <c r="C185" s="154"/>
      <c r="D185" s="268"/>
      <c r="E185" s="268"/>
    </row>
    <row r="186" spans="2:5" ht="46.5" customHeight="1">
      <c r="B186" s="154"/>
      <c r="C186" s="154"/>
      <c r="D186" s="268"/>
      <c r="E186" s="268"/>
    </row>
    <row r="187" spans="2:5" ht="46.5" customHeight="1">
      <c r="B187" s="154"/>
      <c r="C187" s="154"/>
      <c r="D187" s="268"/>
      <c r="E187" s="268"/>
    </row>
    <row r="188" spans="2:5" ht="46.5" customHeight="1">
      <c r="B188" s="154"/>
      <c r="C188" s="154"/>
      <c r="D188" s="268"/>
      <c r="E188" s="268"/>
    </row>
    <row r="189" spans="2:5" ht="46.5" customHeight="1">
      <c r="B189" s="154"/>
      <c r="C189" s="154"/>
      <c r="D189" s="268"/>
      <c r="E189" s="268"/>
    </row>
    <row r="190" spans="2:5" ht="46.5" customHeight="1">
      <c r="B190" s="154"/>
      <c r="C190" s="154"/>
      <c r="D190" s="268"/>
      <c r="E190" s="268"/>
    </row>
    <row r="191" spans="2:5" ht="46.5" customHeight="1">
      <c r="B191" s="154"/>
      <c r="C191" s="154"/>
      <c r="D191" s="268"/>
      <c r="E191" s="268"/>
    </row>
    <row r="192" spans="2:5" ht="46.5" customHeight="1">
      <c r="B192" s="154"/>
      <c r="C192" s="154"/>
      <c r="D192" s="268"/>
      <c r="E192" s="268"/>
    </row>
    <row r="193" spans="2:5" ht="46.5" customHeight="1">
      <c r="B193" s="154"/>
      <c r="C193" s="154"/>
      <c r="D193" s="268"/>
      <c r="E193" s="268"/>
    </row>
    <row r="194" spans="2:5" ht="46.5" customHeight="1">
      <c r="B194" s="154"/>
      <c r="C194" s="154"/>
      <c r="D194" s="268"/>
      <c r="E194" s="268"/>
    </row>
    <row r="195" spans="2:5" ht="46.5" customHeight="1">
      <c r="B195" s="154"/>
      <c r="C195" s="154"/>
      <c r="D195" s="268"/>
      <c r="E195" s="268"/>
    </row>
    <row r="196" spans="2:5" ht="46.5" customHeight="1">
      <c r="B196" s="154"/>
      <c r="C196" s="154"/>
      <c r="D196" s="268"/>
      <c r="E196" s="268"/>
    </row>
    <row r="197" spans="2:5" ht="46.5" customHeight="1">
      <c r="B197" s="154"/>
      <c r="C197" s="154"/>
      <c r="D197" s="268"/>
      <c r="E197" s="268"/>
    </row>
    <row r="198" spans="2:5" ht="46.5" customHeight="1">
      <c r="B198" s="154"/>
      <c r="C198" s="154"/>
      <c r="D198" s="268"/>
      <c r="E198" s="268"/>
    </row>
    <row r="199" spans="2:5" ht="46.5" customHeight="1">
      <c r="B199" s="154"/>
      <c r="C199" s="154"/>
      <c r="D199" s="268"/>
      <c r="E199" s="268"/>
    </row>
    <row r="200" spans="2:5" ht="46.5" customHeight="1">
      <c r="B200" s="154"/>
      <c r="C200" s="154"/>
      <c r="D200" s="268"/>
      <c r="E200" s="268"/>
    </row>
    <row r="201" spans="2:5" ht="46.5" customHeight="1">
      <c r="B201" s="154"/>
      <c r="C201" s="154"/>
      <c r="D201" s="268"/>
      <c r="E201" s="268"/>
    </row>
    <row r="202" spans="2:5" ht="46.5" customHeight="1">
      <c r="B202" s="154"/>
      <c r="C202" s="154"/>
      <c r="D202" s="268"/>
      <c r="E202" s="268"/>
    </row>
    <row r="203" spans="2:5" ht="46.5" customHeight="1">
      <c r="B203" s="154"/>
      <c r="C203" s="154"/>
      <c r="D203" s="268"/>
      <c r="E203" s="268"/>
    </row>
    <row r="204" spans="2:5" ht="46.5" customHeight="1">
      <c r="B204" s="154"/>
      <c r="C204" s="154"/>
      <c r="D204" s="268"/>
      <c r="E204" s="268"/>
    </row>
    <row r="205" spans="2:5" ht="46.5" customHeight="1">
      <c r="B205" s="154"/>
      <c r="C205" s="154"/>
      <c r="D205" s="268"/>
      <c r="E205" s="268"/>
    </row>
    <row r="206" spans="2:5" ht="46.5" customHeight="1">
      <c r="B206" s="154"/>
      <c r="C206" s="154"/>
      <c r="D206" s="268"/>
      <c r="E206" s="268"/>
    </row>
    <row r="207" spans="2:5" ht="46.5" customHeight="1">
      <c r="B207" s="154"/>
      <c r="C207" s="154"/>
      <c r="D207" s="268"/>
      <c r="E207" s="268"/>
    </row>
    <row r="208" spans="2:5" ht="46.5" customHeight="1">
      <c r="B208" s="154"/>
      <c r="C208" s="154"/>
      <c r="D208" s="268"/>
      <c r="E208" s="268"/>
    </row>
    <row r="209" spans="2:5" ht="46.5" customHeight="1">
      <c r="B209" s="154"/>
      <c r="C209" s="154"/>
      <c r="D209" s="268"/>
      <c r="E209" s="268"/>
    </row>
    <row r="210" spans="2:5" ht="46.5" customHeight="1">
      <c r="B210" s="154"/>
      <c r="C210" s="154"/>
      <c r="D210" s="268"/>
      <c r="E210" s="268"/>
    </row>
    <row r="211" spans="2:5" ht="46.5" customHeight="1">
      <c r="B211" s="154"/>
      <c r="C211" s="154"/>
      <c r="D211" s="268"/>
      <c r="E211" s="268"/>
    </row>
  </sheetData>
  <phoneticPr fontId="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B0F0"/>
  </sheetPr>
  <dimension ref="A1:N28"/>
  <sheetViews>
    <sheetView view="pageBreakPreview" topLeftCell="A11" zoomScale="115" zoomScaleNormal="100" zoomScaleSheetLayoutView="115" workbookViewId="0">
      <selection activeCell="J9" sqref="J9:L9"/>
    </sheetView>
  </sheetViews>
  <sheetFormatPr defaultColWidth="9" defaultRowHeight="13"/>
  <cols>
    <col min="1" max="1" width="5.08984375" style="16" customWidth="1"/>
    <col min="2" max="2" width="14.36328125" style="16" customWidth="1"/>
    <col min="3" max="5" width="4.08984375" style="16" customWidth="1"/>
    <col min="6" max="6" width="6" style="16" customWidth="1"/>
    <col min="7" max="7" width="5.6328125" style="16" customWidth="1"/>
    <col min="8" max="8" width="6.26953125" style="16" customWidth="1"/>
    <col min="9" max="9" width="7.08984375" style="16" customWidth="1"/>
    <col min="10" max="10" width="8.36328125" style="16" customWidth="1"/>
    <col min="11" max="11" width="17" style="16" customWidth="1"/>
    <col min="12" max="12" width="5.90625" style="16" customWidth="1"/>
    <col min="13" max="13" width="5.7265625" style="16" customWidth="1"/>
    <col min="14" max="14" width="5.6328125" style="16" customWidth="1"/>
    <col min="15" max="16384" width="9" style="16"/>
  </cols>
  <sheetData>
    <row r="1" spans="1:14" ht="23.15" customHeight="1">
      <c r="A1" s="15" t="s">
        <v>136</v>
      </c>
      <c r="B1" s="15"/>
      <c r="C1" s="15"/>
      <c r="D1" s="15"/>
      <c r="E1" s="15"/>
      <c r="F1" s="15"/>
      <c r="G1" s="15"/>
      <c r="H1" s="15"/>
      <c r="I1" s="15"/>
      <c r="J1" s="15"/>
      <c r="K1" s="15"/>
      <c r="L1" s="127" t="e">
        <f>①基本情報【名簿入力前に必須入力】!P5</f>
        <v>#N/A</v>
      </c>
      <c r="M1" s="15"/>
      <c r="N1" s="15"/>
    </row>
    <row r="2" spans="1:14" ht="23.15" customHeight="1">
      <c r="A2" s="15"/>
      <c r="B2" s="15"/>
      <c r="C2" s="15"/>
      <c r="D2" s="15"/>
      <c r="E2" s="15"/>
      <c r="F2" s="15"/>
      <c r="G2" s="15"/>
      <c r="H2" s="15"/>
      <c r="I2" s="15"/>
      <c r="J2" s="15"/>
      <c r="K2" s="17">
        <v>45382</v>
      </c>
      <c r="L2" s="15"/>
      <c r="M2" s="15"/>
      <c r="N2" s="7"/>
    </row>
    <row r="3" spans="1:14" ht="23.15" customHeight="1">
      <c r="A3" s="15"/>
      <c r="B3" s="15"/>
      <c r="C3" s="15"/>
      <c r="D3" s="15"/>
      <c r="E3" s="15"/>
      <c r="F3" s="15"/>
      <c r="G3" s="15"/>
      <c r="H3" s="15"/>
      <c r="I3" s="15"/>
      <c r="J3" s="15"/>
      <c r="K3" s="15"/>
      <c r="L3" s="15"/>
      <c r="M3" s="15"/>
      <c r="N3" s="7"/>
    </row>
    <row r="4" spans="1:14" ht="23.15" customHeight="1">
      <c r="A4" s="770" t="s">
        <v>137</v>
      </c>
      <c r="B4" s="770"/>
      <c r="C4" s="770"/>
      <c r="D4" s="770"/>
      <c r="E4" s="770"/>
      <c r="F4" s="770"/>
      <c r="G4" s="770"/>
      <c r="H4" s="770"/>
      <c r="I4" s="770"/>
      <c r="J4" s="770"/>
      <c r="K4" s="770"/>
      <c r="L4" s="770"/>
      <c r="M4" s="15"/>
      <c r="N4" s="7"/>
    </row>
    <row r="5" spans="1:14" ht="23.15" customHeight="1">
      <c r="A5" s="770"/>
      <c r="B5" s="770"/>
      <c r="C5" s="770"/>
      <c r="D5" s="770"/>
      <c r="E5" s="770"/>
      <c r="F5" s="771"/>
      <c r="G5" s="771"/>
      <c r="H5" s="771"/>
      <c r="I5" s="771"/>
      <c r="J5" s="771"/>
      <c r="K5" s="771"/>
      <c r="L5" s="771"/>
      <c r="M5" s="15"/>
      <c r="N5" s="7"/>
    </row>
    <row r="6" spans="1:14" ht="23.15" customHeight="1">
      <c r="A6" s="15"/>
      <c r="B6" s="15"/>
      <c r="C6" s="15"/>
      <c r="D6" s="15"/>
      <c r="E6" s="15"/>
      <c r="F6" s="15"/>
      <c r="G6" s="15"/>
      <c r="H6" s="15"/>
      <c r="I6" s="15"/>
      <c r="J6" s="15"/>
      <c r="K6" s="15"/>
      <c r="L6" s="15"/>
      <c r="M6" s="15"/>
      <c r="N6" s="7"/>
    </row>
    <row r="7" spans="1:14" ht="23.15" customHeight="1">
      <c r="A7" s="15"/>
      <c r="B7" s="15" t="s">
        <v>119</v>
      </c>
      <c r="C7" s="15"/>
      <c r="D7" s="15"/>
      <c r="E7" s="15"/>
      <c r="F7" s="15"/>
      <c r="G7" s="15"/>
      <c r="H7" s="15"/>
      <c r="I7" s="15"/>
      <c r="J7" s="15"/>
      <c r="K7" s="15"/>
      <c r="L7" s="15"/>
      <c r="M7" s="15"/>
      <c r="N7" s="7"/>
    </row>
    <row r="8" spans="1:14" ht="17.149999999999999" customHeight="1">
      <c r="A8" s="15"/>
      <c r="B8" s="15"/>
      <c r="C8" s="15"/>
      <c r="D8" s="15"/>
      <c r="E8" s="15"/>
      <c r="F8" s="15"/>
      <c r="G8" s="15"/>
      <c r="H8" s="15"/>
      <c r="I8" s="15"/>
      <c r="J8" s="15"/>
      <c r="K8" s="15"/>
      <c r="L8" s="15"/>
      <c r="M8" s="15"/>
      <c r="N8" s="7"/>
    </row>
    <row r="9" spans="1:14" ht="36" customHeight="1">
      <c r="A9" s="15"/>
      <c r="B9" s="15"/>
      <c r="C9" s="15"/>
      <c r="D9" s="15"/>
      <c r="E9" s="15"/>
      <c r="F9" s="15"/>
      <c r="G9" s="15"/>
      <c r="H9" s="772" t="s">
        <v>120</v>
      </c>
      <c r="I9" s="772"/>
      <c r="J9" s="773" t="e">
        <f>VLOOKUP(L1,補助金用基本データ!$D$5:$U$313,11)</f>
        <v>#N/A</v>
      </c>
      <c r="K9" s="773"/>
      <c r="L9" s="773"/>
      <c r="M9" s="15"/>
      <c r="N9" s="7"/>
    </row>
    <row r="10" spans="1:14" ht="18" customHeight="1">
      <c r="A10" s="15"/>
      <c r="B10" s="15"/>
      <c r="C10" s="15"/>
      <c r="D10" s="15"/>
      <c r="E10" s="15"/>
      <c r="F10" s="15"/>
      <c r="G10" s="15"/>
      <c r="H10" s="774" t="s">
        <v>121</v>
      </c>
      <c r="I10" s="774"/>
      <c r="J10" s="767" t="e">
        <f>IF(VLOOKUP(L1,補助金用基本データ!$D$5:$U$313,10)="","",VLOOKUP(L1,補助金用基本データ!$D$5:$U$313,10))</f>
        <v>#N/A</v>
      </c>
      <c r="K10" s="767"/>
      <c r="L10" s="767"/>
      <c r="M10" s="15"/>
      <c r="N10" s="7"/>
    </row>
    <row r="11" spans="1:14" ht="23.15" customHeight="1">
      <c r="A11" s="15"/>
      <c r="B11" s="15"/>
      <c r="C11" s="15"/>
      <c r="D11" s="15"/>
      <c r="E11" s="15"/>
      <c r="F11" s="15"/>
      <c r="G11" s="15"/>
      <c r="H11" s="774" t="s">
        <v>122</v>
      </c>
      <c r="I11" s="774"/>
      <c r="J11" s="767" t="e">
        <f>IF(VLOOKUP(L1,補助金用基本データ!$D$5:$U$313,12)="","",VLOOKUP(L1,補助金用基本データ!$D$5:$U$313,12))&amp;"　　"&amp;VLOOKUP(L1,補助金用基本データ!$D$5:$U$313,13)</f>
        <v>#N/A</v>
      </c>
      <c r="K11" s="767"/>
      <c r="L11" s="767"/>
      <c r="M11" s="15" t="s">
        <v>123</v>
      </c>
      <c r="N11" s="7"/>
    </row>
    <row r="12" spans="1:14" ht="32.25" customHeight="1">
      <c r="A12" s="15"/>
      <c r="B12" s="15"/>
      <c r="C12" s="15"/>
      <c r="D12" s="15"/>
      <c r="E12" s="15"/>
      <c r="F12" s="15"/>
      <c r="G12" s="15"/>
      <c r="H12" s="775" t="s">
        <v>126</v>
      </c>
      <c r="I12" s="775"/>
      <c r="J12" s="776">
        <f>IF(③職員名簿【中間実績】!L6="","",③職員名簿【中間実績】!L6)</f>
        <v>0</v>
      </c>
      <c r="K12" s="776"/>
      <c r="L12" s="776"/>
      <c r="M12" s="15"/>
      <c r="N12" s="7"/>
    </row>
    <row r="13" spans="1:14" ht="23.15" customHeight="1">
      <c r="A13" s="15"/>
      <c r="B13" s="15"/>
      <c r="C13" s="15"/>
      <c r="D13" s="15"/>
      <c r="E13" s="15"/>
      <c r="F13" s="15"/>
      <c r="G13" s="15"/>
      <c r="H13" s="15"/>
      <c r="I13" s="15"/>
      <c r="J13" s="15"/>
      <c r="K13" s="15"/>
      <c r="L13" s="15"/>
      <c r="M13" s="15"/>
      <c r="N13" s="7"/>
    </row>
    <row r="14" spans="1:14" ht="23.15" customHeight="1">
      <c r="A14" s="15"/>
      <c r="B14" s="777" t="e">
        <f>CONCATENATE(M14,M15,M16,M17,M18,M19,M20,M21,M22)</f>
        <v>#N/A</v>
      </c>
      <c r="C14" s="777"/>
      <c r="D14" s="777"/>
      <c r="E14" s="777"/>
      <c r="F14" s="777"/>
      <c r="G14" s="777"/>
      <c r="H14" s="777"/>
      <c r="I14" s="777"/>
      <c r="J14" s="777"/>
      <c r="K14" s="777"/>
      <c r="L14" s="15"/>
      <c r="M14" s="15" t="s">
        <v>455</v>
      </c>
      <c r="N14" s="7"/>
    </row>
    <row r="15" spans="1:14" ht="23.15" customHeight="1">
      <c r="B15" s="777"/>
      <c r="C15" s="777"/>
      <c r="D15" s="777"/>
      <c r="E15" s="777"/>
      <c r="F15" s="777"/>
      <c r="G15" s="777"/>
      <c r="H15" s="777"/>
      <c r="I15" s="777"/>
      <c r="J15" s="777"/>
      <c r="K15" s="777"/>
      <c r="L15" s="130"/>
      <c r="M15" s="15" t="str">
        <f>DBCS(N15)</f>
        <v>５</v>
      </c>
      <c r="N15" s="7">
        <v>5</v>
      </c>
    </row>
    <row r="16" spans="1:14" ht="23.15" customHeight="1">
      <c r="A16" s="18"/>
      <c r="B16" s="777"/>
      <c r="C16" s="777"/>
      <c r="D16" s="777"/>
      <c r="E16" s="777"/>
      <c r="F16" s="777"/>
      <c r="G16" s="777"/>
      <c r="H16" s="777"/>
      <c r="I16" s="777"/>
      <c r="J16" s="777"/>
      <c r="K16" s="777"/>
      <c r="L16" s="130"/>
      <c r="M16" s="15" t="s">
        <v>456</v>
      </c>
      <c r="N16" s="7"/>
    </row>
    <row r="17" spans="1:14" ht="23.15" customHeight="1">
      <c r="A17" s="15"/>
      <c r="B17" s="777"/>
      <c r="C17" s="777"/>
      <c r="D17" s="777"/>
      <c r="E17" s="777"/>
      <c r="F17" s="777"/>
      <c r="G17" s="777"/>
      <c r="H17" s="777"/>
      <c r="I17" s="777"/>
      <c r="J17" s="777"/>
      <c r="K17" s="777"/>
      <c r="L17" s="130"/>
      <c r="M17" s="15" t="str">
        <f>DBCS(N17)</f>
        <v>４</v>
      </c>
      <c r="N17" s="7">
        <v>4</v>
      </c>
    </row>
    <row r="18" spans="1:14" ht="23.15" customHeight="1">
      <c r="A18" s="15"/>
      <c r="B18" s="130"/>
      <c r="C18" s="130"/>
      <c r="D18" s="130"/>
      <c r="E18" s="130"/>
      <c r="F18" s="130"/>
      <c r="G18" s="130"/>
      <c r="H18" s="130"/>
      <c r="I18" s="130"/>
      <c r="J18" s="130"/>
      <c r="K18" s="130"/>
      <c r="L18" s="130"/>
      <c r="M18" s="15" t="s">
        <v>457</v>
      </c>
      <c r="N18" s="7"/>
    </row>
    <row r="19" spans="1:14" ht="23.15" customHeight="1">
      <c r="A19" s="15" t="s">
        <v>138</v>
      </c>
      <c r="B19" s="15"/>
      <c r="C19" s="15"/>
      <c r="D19" s="15"/>
      <c r="E19" s="15"/>
      <c r="F19" s="15"/>
      <c r="G19" s="768">
        <f>'⑥算出内訳表(2)【参考入力】'!I44</f>
        <v>0</v>
      </c>
      <c r="H19" s="769"/>
      <c r="I19" s="769"/>
      <c r="J19" s="769"/>
      <c r="K19" s="19" t="s">
        <v>124</v>
      </c>
      <c r="L19" s="15"/>
      <c r="M19" s="140" t="e">
        <f>VLOOKUP(L1,補助金用基本データ!D5:W313,19)</f>
        <v>#N/A</v>
      </c>
      <c r="N19" s="7"/>
    </row>
    <row r="20" spans="1:14" ht="23.15" customHeight="1">
      <c r="A20" s="15"/>
      <c r="B20" s="15"/>
      <c r="C20" s="15"/>
      <c r="D20" s="15"/>
      <c r="E20" s="15"/>
      <c r="F20" s="15"/>
      <c r="G20" s="138"/>
      <c r="H20" s="139"/>
      <c r="I20" s="139"/>
      <c r="J20" s="139"/>
      <c r="K20" s="19"/>
      <c r="L20" s="15"/>
      <c r="M20" s="15" t="s">
        <v>1431</v>
      </c>
      <c r="N20" s="7"/>
    </row>
    <row r="21" spans="1:14" ht="23.15" customHeight="1">
      <c r="A21" s="15"/>
      <c r="B21" s="15"/>
      <c r="C21" s="15"/>
      <c r="D21" s="15"/>
      <c r="E21" s="15"/>
      <c r="F21" s="15"/>
      <c r="G21" s="138"/>
      <c r="H21" s="139"/>
      <c r="I21" s="139"/>
      <c r="J21" s="139"/>
      <c r="K21" s="19"/>
      <c r="L21" s="15"/>
      <c r="M21" s="15" t="e">
        <f>IF(VLOOKUP(L1,補助金用基本データ!D5:W313,20)="","","の"&amp;VLOOKUP(L1,補助金用基本データ!D5:W313,20))</f>
        <v>#N/A</v>
      </c>
      <c r="N21" s="7"/>
    </row>
    <row r="22" spans="1:14" ht="23.25" customHeight="1">
      <c r="A22" s="15"/>
      <c r="B22" s="15"/>
      <c r="C22" s="15"/>
      <c r="D22" s="15"/>
      <c r="E22" s="15"/>
      <c r="F22" s="15"/>
      <c r="G22" s="15"/>
      <c r="H22" s="15"/>
      <c r="I22" s="15"/>
      <c r="J22" s="15"/>
      <c r="K22" s="15"/>
      <c r="L22" s="15"/>
      <c r="M22" s="15" t="s">
        <v>458</v>
      </c>
      <c r="N22" s="7"/>
    </row>
    <row r="23" spans="1:14" ht="23.25" customHeight="1">
      <c r="A23" s="15" t="s">
        <v>139</v>
      </c>
      <c r="B23" s="15"/>
      <c r="C23" s="767" t="s">
        <v>149</v>
      </c>
      <c r="D23" s="767"/>
      <c r="E23" s="767"/>
      <c r="F23" s="767"/>
      <c r="G23" s="767"/>
      <c r="H23" s="767"/>
      <c r="I23" s="767"/>
      <c r="J23" s="767"/>
      <c r="K23" s="767"/>
      <c r="L23" s="15"/>
      <c r="M23" s="15"/>
      <c r="N23" s="7"/>
    </row>
    <row r="24" spans="1:14" ht="23.25" customHeight="1">
      <c r="A24" s="15"/>
      <c r="B24" s="15"/>
      <c r="C24" s="15"/>
      <c r="D24" s="15"/>
      <c r="E24" s="15"/>
      <c r="F24" s="15"/>
      <c r="G24" s="15"/>
      <c r="H24" s="15"/>
      <c r="I24" s="15"/>
      <c r="J24" s="15"/>
      <c r="K24" s="15"/>
      <c r="L24" s="15"/>
      <c r="M24" s="15"/>
      <c r="N24" s="7"/>
    </row>
    <row r="25" spans="1:14" ht="27" customHeight="1">
      <c r="A25" s="15" t="s">
        <v>140</v>
      </c>
      <c r="B25" s="15"/>
      <c r="C25" s="7" t="s">
        <v>125</v>
      </c>
      <c r="D25" s="7"/>
      <c r="E25" s="7"/>
      <c r="F25" s="7"/>
      <c r="G25" s="7"/>
      <c r="H25" s="7"/>
      <c r="I25" s="7"/>
      <c r="J25" s="7"/>
      <c r="K25" s="7"/>
      <c r="L25" s="7"/>
      <c r="M25" s="7"/>
      <c r="N25" s="7"/>
    </row>
    <row r="26" spans="1:14" ht="27" customHeight="1">
      <c r="A26" s="7"/>
      <c r="B26" s="15" t="s">
        <v>127</v>
      </c>
      <c r="C26" s="7"/>
      <c r="D26" s="7"/>
      <c r="E26" s="7"/>
      <c r="F26" s="7"/>
      <c r="G26" s="7"/>
      <c r="H26" s="7"/>
      <c r="I26" s="7"/>
      <c r="J26" s="7"/>
      <c r="K26" s="7"/>
      <c r="L26" s="7"/>
      <c r="M26" s="7"/>
      <c r="N26" s="7"/>
    </row>
    <row r="27" spans="1:14" ht="27" customHeight="1">
      <c r="B27" s="16" t="s">
        <v>141</v>
      </c>
    </row>
    <row r="28" spans="1:14" ht="26.25" customHeight="1">
      <c r="B28" s="21" t="s">
        <v>142</v>
      </c>
    </row>
  </sheetData>
  <sheetProtection selectLockedCells="1"/>
  <mergeCells count="13">
    <mergeCell ref="C23:K23"/>
    <mergeCell ref="G19:J19"/>
    <mergeCell ref="A4:L4"/>
    <mergeCell ref="A5:L5"/>
    <mergeCell ref="H9:I9"/>
    <mergeCell ref="J9:L9"/>
    <mergeCell ref="H10:I10"/>
    <mergeCell ref="J10:L10"/>
    <mergeCell ref="H11:I11"/>
    <mergeCell ref="J11:L11"/>
    <mergeCell ref="H12:I12"/>
    <mergeCell ref="J12:L12"/>
    <mergeCell ref="B14:K17"/>
  </mergeCells>
  <phoneticPr fontId="1"/>
  <pageMargins left="0.78740157480314965" right="0.78740157480314965" top="0.98425196850393704" bottom="0.98425196850393704" header="0.51181102362204722" footer="0.51181102362204722"/>
  <pageSetup paperSize="9" scale="96"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B0F0"/>
  </sheetPr>
  <dimension ref="A1:N24"/>
  <sheetViews>
    <sheetView view="pageBreakPreview" topLeftCell="A16" zoomScale="115" zoomScaleNormal="100" zoomScaleSheetLayoutView="115" workbookViewId="0">
      <selection activeCell="E1" sqref="E1:O5"/>
    </sheetView>
  </sheetViews>
  <sheetFormatPr defaultColWidth="9" defaultRowHeight="13"/>
  <cols>
    <col min="1" max="1" width="5.08984375" style="16" customWidth="1"/>
    <col min="2" max="2" width="14.36328125" style="16" customWidth="1"/>
    <col min="3" max="5" width="4.08984375" style="16" customWidth="1"/>
    <col min="6" max="7" width="4.7265625" style="16" customWidth="1"/>
    <col min="8" max="8" width="3.7265625" style="16" customWidth="1"/>
    <col min="9" max="9" width="9.36328125" style="16" customWidth="1"/>
    <col min="10" max="10" width="8.7265625" style="16" customWidth="1"/>
    <col min="11" max="11" width="17.453125" style="16" customWidth="1"/>
    <col min="12" max="12" width="5.90625" style="16" customWidth="1"/>
    <col min="13" max="13" width="5.7265625" style="16" customWidth="1"/>
    <col min="14" max="14" width="5.6328125" style="16" customWidth="1"/>
    <col min="15" max="16384" width="9" style="16"/>
  </cols>
  <sheetData>
    <row r="1" spans="1:14" ht="23.15" customHeight="1">
      <c r="A1" s="15" t="s">
        <v>145</v>
      </c>
      <c r="B1" s="15"/>
      <c r="C1" s="15"/>
      <c r="D1" s="15"/>
      <c r="E1" s="15"/>
      <c r="F1" s="15"/>
      <c r="G1" s="15"/>
      <c r="H1" s="15"/>
      <c r="I1" s="15"/>
      <c r="J1" s="15"/>
      <c r="K1" s="15"/>
      <c r="L1" s="127" t="e">
        <f>⑥変更交付申請書!L1</f>
        <v>#N/A</v>
      </c>
      <c r="M1" s="15"/>
      <c r="N1" s="15"/>
    </row>
    <row r="2" spans="1:14" ht="23.15" customHeight="1">
      <c r="A2" s="15"/>
      <c r="B2" s="15"/>
      <c r="C2" s="15"/>
      <c r="D2" s="15"/>
      <c r="E2" s="15"/>
      <c r="F2" s="15"/>
      <c r="G2" s="15"/>
      <c r="H2" s="15"/>
      <c r="I2" s="15"/>
      <c r="J2" s="15"/>
      <c r="K2" s="17">
        <v>46112</v>
      </c>
      <c r="L2" s="15"/>
      <c r="M2" s="15"/>
      <c r="N2" s="7"/>
    </row>
    <row r="3" spans="1:14" ht="23.15" customHeight="1">
      <c r="A3" s="15"/>
      <c r="B3" s="15"/>
      <c r="C3" s="15"/>
      <c r="D3" s="15"/>
      <c r="E3" s="15"/>
      <c r="F3" s="15"/>
      <c r="G3" s="15"/>
      <c r="H3" s="15"/>
      <c r="I3" s="15"/>
      <c r="J3" s="15"/>
      <c r="K3" s="15"/>
      <c r="L3" s="15"/>
      <c r="M3" s="15"/>
      <c r="N3" s="7"/>
    </row>
    <row r="4" spans="1:14" ht="23.15" customHeight="1">
      <c r="A4" s="770" t="s">
        <v>150</v>
      </c>
      <c r="B4" s="770"/>
      <c r="C4" s="770"/>
      <c r="D4" s="770"/>
      <c r="E4" s="770"/>
      <c r="F4" s="770"/>
      <c r="G4" s="770"/>
      <c r="H4" s="770"/>
      <c r="I4" s="770"/>
      <c r="J4" s="770"/>
      <c r="K4" s="770"/>
      <c r="L4" s="770"/>
      <c r="M4" s="15"/>
      <c r="N4" s="7"/>
    </row>
    <row r="5" spans="1:14" ht="23.15" customHeight="1">
      <c r="A5" s="770"/>
      <c r="B5" s="770"/>
      <c r="C5" s="770"/>
      <c r="D5" s="770"/>
      <c r="E5" s="770"/>
      <c r="F5" s="771"/>
      <c r="G5" s="771"/>
      <c r="H5" s="771"/>
      <c r="I5" s="771"/>
      <c r="J5" s="771"/>
      <c r="K5" s="771"/>
      <c r="L5" s="771"/>
      <c r="M5" s="15"/>
      <c r="N5" s="7"/>
    </row>
    <row r="6" spans="1:14" ht="23.15" customHeight="1">
      <c r="A6" s="15"/>
      <c r="B6" s="15"/>
      <c r="C6" s="15"/>
      <c r="D6" s="15"/>
      <c r="E6" s="15"/>
      <c r="F6" s="15"/>
      <c r="G6" s="15"/>
      <c r="H6" s="15"/>
      <c r="I6" s="15"/>
      <c r="J6" s="15"/>
      <c r="K6" s="15"/>
      <c r="L6" s="15"/>
      <c r="M6" s="15"/>
      <c r="N6" s="7"/>
    </row>
    <row r="7" spans="1:14" ht="23.15" customHeight="1">
      <c r="A7" s="15"/>
      <c r="B7" s="15" t="s">
        <v>119</v>
      </c>
      <c r="C7" s="15"/>
      <c r="D7" s="15"/>
      <c r="E7" s="15"/>
      <c r="F7" s="15"/>
      <c r="G7" s="15"/>
      <c r="H7" s="15"/>
      <c r="I7" s="15"/>
      <c r="J7" s="15"/>
      <c r="K7" s="15"/>
      <c r="L7" s="15"/>
      <c r="M7" s="15"/>
      <c r="N7" s="7"/>
    </row>
    <row r="8" spans="1:14" ht="17.149999999999999" customHeight="1">
      <c r="A8" s="15"/>
      <c r="B8" s="15"/>
      <c r="C8" s="15"/>
      <c r="D8" s="15"/>
      <c r="E8" s="15"/>
      <c r="F8" s="15"/>
      <c r="G8" s="15"/>
      <c r="H8" s="15"/>
      <c r="I8" s="15"/>
      <c r="J8" s="15"/>
      <c r="K8" s="15"/>
      <c r="L8" s="15"/>
      <c r="M8" s="15"/>
      <c r="N8" s="7"/>
    </row>
    <row r="9" spans="1:14" ht="36" customHeight="1">
      <c r="A9" s="15"/>
      <c r="B9" s="15"/>
      <c r="C9" s="15"/>
      <c r="D9" s="15"/>
      <c r="E9" s="15"/>
      <c r="F9" s="15"/>
      <c r="G9" s="15"/>
      <c r="H9" s="772" t="s">
        <v>120</v>
      </c>
      <c r="I9" s="772"/>
      <c r="J9" s="773" t="e">
        <f>VLOOKUP(L1,補助金用基本データ!$D$5:$U$313,11)</f>
        <v>#N/A</v>
      </c>
      <c r="K9" s="773"/>
      <c r="L9" s="773"/>
      <c r="M9" s="15"/>
      <c r="N9" s="7"/>
    </row>
    <row r="10" spans="1:14" ht="18" customHeight="1">
      <c r="A10" s="15"/>
      <c r="B10" s="15"/>
      <c r="C10" s="15"/>
      <c r="D10" s="15"/>
      <c r="E10" s="15"/>
      <c r="F10" s="15"/>
      <c r="G10" s="15"/>
      <c r="H10" s="774" t="s">
        <v>121</v>
      </c>
      <c r="I10" s="774"/>
      <c r="J10" s="767" t="e">
        <f>IF(VLOOKUP(L1,補助金用基本データ!$D$5:$U$313,10)="","",VLOOKUP(L1,補助金用基本データ!$D$5:$U$313,10))</f>
        <v>#N/A</v>
      </c>
      <c r="K10" s="767"/>
      <c r="L10" s="767"/>
      <c r="M10" s="15"/>
      <c r="N10" s="7"/>
    </row>
    <row r="11" spans="1:14" ht="23.15" customHeight="1">
      <c r="A11" s="15"/>
      <c r="B11" s="15"/>
      <c r="C11" s="15"/>
      <c r="D11" s="15"/>
      <c r="E11" s="15"/>
      <c r="F11" s="15"/>
      <c r="G11" s="15"/>
      <c r="H11" s="774" t="s">
        <v>122</v>
      </c>
      <c r="I11" s="774"/>
      <c r="J11" s="767" t="e">
        <f>IF(VLOOKUP(L1,補助金用基本データ!$D$5:$U$313,12)="","",VLOOKUP(L1,補助金用基本データ!$D$5:$U$313,12))&amp;"　　"&amp;VLOOKUP(L1,補助金用基本データ!$D$5:$U$313,13)</f>
        <v>#N/A</v>
      </c>
      <c r="K11" s="767"/>
      <c r="L11" s="767"/>
      <c r="M11" s="15" t="s">
        <v>123</v>
      </c>
      <c r="N11" s="7"/>
    </row>
    <row r="12" spans="1:14" ht="32.25" customHeight="1">
      <c r="A12" s="15"/>
      <c r="B12" s="15"/>
      <c r="C12" s="15"/>
      <c r="D12" s="15"/>
      <c r="E12" s="15"/>
      <c r="F12" s="15"/>
      <c r="G12" s="15"/>
      <c r="H12" s="775" t="s">
        <v>126</v>
      </c>
      <c r="I12" s="775"/>
      <c r="J12" s="776">
        <f>IF(⑥変更交付申請書!J12="","",⑥変更交付申請書!J12)</f>
        <v>0</v>
      </c>
      <c r="K12" s="776"/>
      <c r="L12" s="776"/>
      <c r="M12" s="15"/>
      <c r="N12" s="7"/>
    </row>
    <row r="13" spans="1:14" ht="23.15" customHeight="1">
      <c r="A13" s="15"/>
      <c r="B13" s="15"/>
      <c r="C13" s="15"/>
      <c r="D13" s="15"/>
      <c r="E13" s="15"/>
      <c r="F13" s="15"/>
      <c r="G13" s="15"/>
      <c r="H13" s="15"/>
      <c r="I13" s="15"/>
      <c r="J13" s="15"/>
      <c r="K13" s="15"/>
      <c r="L13" s="15"/>
      <c r="M13" s="15"/>
      <c r="N13" s="7"/>
    </row>
    <row r="14" spans="1:14" ht="23.15" customHeight="1">
      <c r="B14" s="780" t="s">
        <v>176</v>
      </c>
      <c r="C14" s="780"/>
      <c r="D14" s="780"/>
      <c r="E14" s="780"/>
      <c r="F14" s="780"/>
      <c r="G14" s="780"/>
      <c r="H14" s="780"/>
      <c r="I14" s="780"/>
      <c r="J14" s="780"/>
      <c r="K14" s="780"/>
      <c r="L14" s="780"/>
      <c r="M14" s="15"/>
      <c r="N14" s="7"/>
    </row>
    <row r="15" spans="1:14" ht="23.15" customHeight="1">
      <c r="A15" s="18"/>
      <c r="B15" s="780"/>
      <c r="C15" s="780"/>
      <c r="D15" s="780"/>
      <c r="E15" s="780"/>
      <c r="F15" s="780"/>
      <c r="G15" s="780"/>
      <c r="H15" s="780"/>
      <c r="I15" s="780"/>
      <c r="J15" s="780"/>
      <c r="K15" s="780"/>
      <c r="L15" s="780"/>
      <c r="M15" s="15"/>
      <c r="N15" s="7"/>
    </row>
    <row r="16" spans="1:14" ht="23.15" customHeight="1">
      <c r="A16" s="15"/>
      <c r="B16" s="780"/>
      <c r="C16" s="780"/>
      <c r="D16" s="780"/>
      <c r="E16" s="780"/>
      <c r="F16" s="780"/>
      <c r="G16" s="780"/>
      <c r="H16" s="780"/>
      <c r="I16" s="780"/>
      <c r="J16" s="780"/>
      <c r="K16" s="780"/>
      <c r="L16" s="780"/>
      <c r="M16" s="15"/>
      <c r="N16" s="7"/>
    </row>
    <row r="17" spans="1:14" ht="23.15" customHeight="1">
      <c r="A17" s="15" t="s">
        <v>146</v>
      </c>
      <c r="B17" s="15"/>
      <c r="C17" s="15"/>
      <c r="D17" s="15"/>
      <c r="E17" s="15"/>
      <c r="F17" s="15"/>
      <c r="G17" s="768">
        <f>'⑥算出内訳表(2)【参考入力】'!I44</f>
        <v>0</v>
      </c>
      <c r="H17" s="769"/>
      <c r="I17" s="769"/>
      <c r="J17" s="769"/>
      <c r="K17" s="19" t="s">
        <v>124</v>
      </c>
      <c r="L17" s="15"/>
      <c r="M17" s="15"/>
      <c r="N17" s="7"/>
    </row>
    <row r="18" spans="1:14" ht="23.25" customHeight="1">
      <c r="A18" s="15"/>
      <c r="B18" s="15"/>
      <c r="C18" s="15"/>
      <c r="D18" s="15"/>
      <c r="E18" s="15"/>
      <c r="F18" s="15"/>
      <c r="G18" s="15"/>
      <c r="H18" s="15"/>
      <c r="I18" s="15"/>
      <c r="J18" s="15"/>
      <c r="K18" s="15"/>
      <c r="L18" s="15"/>
      <c r="M18" s="15"/>
      <c r="N18" s="7"/>
    </row>
    <row r="19" spans="1:14" ht="23.25" customHeight="1">
      <c r="A19" s="15" t="s">
        <v>147</v>
      </c>
      <c r="B19" s="15"/>
      <c r="C19" s="22"/>
      <c r="D19" s="22"/>
      <c r="E19" s="22"/>
      <c r="F19" s="22"/>
      <c r="G19" s="778" t="e">
        <f>VLOOKUP(L1,補助金用基本データ!D5:U313,17)</f>
        <v>#N/A</v>
      </c>
      <c r="H19" s="779"/>
      <c r="I19" s="779"/>
      <c r="J19" s="779"/>
      <c r="K19" s="19" t="s">
        <v>124</v>
      </c>
      <c r="L19" s="15"/>
      <c r="M19" s="15"/>
      <c r="N19" s="7"/>
    </row>
    <row r="20" spans="1:14" ht="23.25" customHeight="1">
      <c r="A20" s="15"/>
      <c r="B20" s="15"/>
      <c r="C20" s="15"/>
      <c r="D20" s="15"/>
      <c r="E20" s="15"/>
      <c r="F20" s="15"/>
      <c r="G20" s="15"/>
      <c r="H20" s="15"/>
      <c r="I20" s="15"/>
      <c r="J20" s="15"/>
      <c r="K20" s="15"/>
      <c r="L20" s="15"/>
      <c r="M20" s="15"/>
      <c r="N20" s="7"/>
    </row>
    <row r="21" spans="1:14" ht="27" customHeight="1">
      <c r="A21" s="15" t="s">
        <v>148</v>
      </c>
      <c r="B21" s="15"/>
      <c r="C21" s="15"/>
      <c r="D21" s="15"/>
      <c r="E21" s="15"/>
      <c r="F21" s="15"/>
      <c r="G21" s="768">
        <f>G17</f>
        <v>0</v>
      </c>
      <c r="H21" s="769"/>
      <c r="I21" s="769"/>
      <c r="J21" s="769"/>
      <c r="K21" s="19" t="s">
        <v>124</v>
      </c>
      <c r="L21" s="7"/>
      <c r="M21" s="7"/>
      <c r="N21" s="7"/>
    </row>
    <row r="22" spans="1:14" ht="27" customHeight="1">
      <c r="A22" s="7"/>
      <c r="B22" s="15"/>
      <c r="C22" s="7"/>
      <c r="D22" s="7"/>
      <c r="E22" s="7"/>
      <c r="F22" s="7"/>
      <c r="G22" s="7"/>
      <c r="H22" s="7"/>
      <c r="I22" s="7"/>
      <c r="J22" s="7"/>
      <c r="K22" s="7"/>
      <c r="L22" s="7"/>
      <c r="M22" s="7"/>
      <c r="N22" s="7"/>
    </row>
    <row r="23" spans="1:14" ht="27" customHeight="1"/>
    <row r="24" spans="1:14" ht="26.25" customHeight="1">
      <c r="B24" s="21"/>
    </row>
  </sheetData>
  <sheetProtection selectLockedCells="1"/>
  <mergeCells count="14">
    <mergeCell ref="A4:L4"/>
    <mergeCell ref="A5:L5"/>
    <mergeCell ref="H9:I9"/>
    <mergeCell ref="J9:L9"/>
    <mergeCell ref="H10:I10"/>
    <mergeCell ref="J10:L10"/>
    <mergeCell ref="G19:J19"/>
    <mergeCell ref="G21:J21"/>
    <mergeCell ref="H11:I11"/>
    <mergeCell ref="J11:L11"/>
    <mergeCell ref="H12:I12"/>
    <mergeCell ref="J12:L12"/>
    <mergeCell ref="B14:L16"/>
    <mergeCell ref="G17:J17"/>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F0"/>
  </sheetPr>
  <dimension ref="A1:N24"/>
  <sheetViews>
    <sheetView view="pageBreakPreview" topLeftCell="A16" zoomScale="115" zoomScaleNormal="100" zoomScaleSheetLayoutView="115" workbookViewId="0">
      <selection activeCell="E1" sqref="E1:O5"/>
    </sheetView>
  </sheetViews>
  <sheetFormatPr defaultColWidth="9" defaultRowHeight="13"/>
  <cols>
    <col min="1" max="1" width="5.08984375" style="16" customWidth="1"/>
    <col min="2" max="2" width="14.36328125" style="16" customWidth="1"/>
    <col min="3" max="5" width="4.08984375" style="16" customWidth="1"/>
    <col min="6" max="7" width="4.7265625" style="16" customWidth="1"/>
    <col min="8" max="8" width="3.7265625" style="16" customWidth="1"/>
    <col min="9" max="9" width="9.36328125" style="16" customWidth="1"/>
    <col min="10" max="10" width="8.7265625" style="16" customWidth="1"/>
    <col min="11" max="11" width="17.453125" style="16" customWidth="1"/>
    <col min="12" max="12" width="5.90625" style="16" customWidth="1"/>
    <col min="13" max="13" width="5.7265625" style="16" customWidth="1"/>
    <col min="14" max="14" width="5.6328125" style="16" customWidth="1"/>
    <col min="15" max="16384" width="9" style="16"/>
  </cols>
  <sheetData>
    <row r="1" spans="1:14" ht="23.15" customHeight="1">
      <c r="A1" s="15" t="s">
        <v>151</v>
      </c>
      <c r="B1" s="15"/>
      <c r="C1" s="15"/>
      <c r="D1" s="15"/>
      <c r="E1" s="15"/>
      <c r="F1" s="15"/>
      <c r="G1" s="15"/>
      <c r="H1" s="15"/>
      <c r="I1" s="15"/>
      <c r="J1" s="15"/>
      <c r="K1" s="15"/>
      <c r="L1" s="127" t="e">
        <f>①基本情報【名簿入力前に必須入力】!P5</f>
        <v>#N/A</v>
      </c>
      <c r="M1" s="15"/>
      <c r="N1" s="15"/>
    </row>
    <row r="2" spans="1:14" ht="23.15" customHeight="1">
      <c r="A2" s="15"/>
      <c r="B2" s="15"/>
      <c r="C2" s="15"/>
      <c r="D2" s="15"/>
      <c r="E2" s="15"/>
      <c r="F2" s="15"/>
      <c r="G2" s="15"/>
      <c r="H2" s="15"/>
      <c r="I2" s="15"/>
      <c r="J2" s="15"/>
      <c r="K2" s="23">
        <v>45382</v>
      </c>
      <c r="L2" s="15"/>
      <c r="M2" s="15"/>
      <c r="N2" s="7"/>
    </row>
    <row r="3" spans="1:14" ht="23.15" customHeight="1">
      <c r="A3" s="15"/>
      <c r="B3" s="15"/>
      <c r="C3" s="15"/>
      <c r="D3" s="15"/>
      <c r="E3" s="15"/>
      <c r="F3" s="15"/>
      <c r="G3" s="15"/>
      <c r="H3" s="15"/>
      <c r="I3" s="15"/>
      <c r="J3" s="15"/>
      <c r="K3" s="15"/>
      <c r="L3" s="15"/>
      <c r="M3" s="15"/>
      <c r="N3" s="7"/>
    </row>
    <row r="4" spans="1:14" ht="23.15" customHeight="1">
      <c r="A4" s="770" t="s">
        <v>154</v>
      </c>
      <c r="B4" s="770"/>
      <c r="C4" s="770"/>
      <c r="D4" s="770"/>
      <c r="E4" s="770"/>
      <c r="F4" s="770"/>
      <c r="G4" s="770"/>
      <c r="H4" s="770"/>
      <c r="I4" s="770"/>
      <c r="J4" s="770"/>
      <c r="K4" s="770"/>
      <c r="L4" s="770"/>
      <c r="M4" s="15"/>
      <c r="N4" s="7"/>
    </row>
    <row r="5" spans="1:14" ht="23.15" customHeight="1">
      <c r="A5" s="770"/>
      <c r="B5" s="770"/>
      <c r="C5" s="770"/>
      <c r="D5" s="770"/>
      <c r="E5" s="770"/>
      <c r="F5" s="771"/>
      <c r="G5" s="771"/>
      <c r="H5" s="771"/>
      <c r="I5" s="771"/>
      <c r="J5" s="771"/>
      <c r="K5" s="771"/>
      <c r="L5" s="771"/>
      <c r="M5" s="15"/>
      <c r="N5" s="7"/>
    </row>
    <row r="6" spans="1:14" ht="23.15" customHeight="1">
      <c r="A6" s="15"/>
      <c r="B6" s="15"/>
      <c r="C6" s="15"/>
      <c r="D6" s="15"/>
      <c r="E6" s="15"/>
      <c r="F6" s="15"/>
      <c r="G6" s="15"/>
      <c r="H6" s="15"/>
      <c r="I6" s="15"/>
      <c r="J6" s="15"/>
      <c r="K6" s="15"/>
      <c r="L6" s="15"/>
      <c r="M6" s="15"/>
      <c r="N6" s="7"/>
    </row>
    <row r="7" spans="1:14" ht="23.15" customHeight="1">
      <c r="A7" s="15"/>
      <c r="B7" s="15" t="s">
        <v>119</v>
      </c>
      <c r="C7" s="15"/>
      <c r="D7" s="15"/>
      <c r="E7" s="15"/>
      <c r="F7" s="15"/>
      <c r="G7" s="15"/>
      <c r="H7" s="15"/>
      <c r="I7" s="15"/>
      <c r="J7" s="15"/>
      <c r="K7" s="15"/>
      <c r="L7" s="15"/>
      <c r="M7" s="15"/>
      <c r="N7" s="7"/>
    </row>
    <row r="8" spans="1:14" ht="17.149999999999999" customHeight="1">
      <c r="A8" s="15"/>
      <c r="B8" s="15"/>
      <c r="C8" s="15"/>
      <c r="D8" s="15"/>
      <c r="E8" s="15"/>
      <c r="F8" s="15"/>
      <c r="G8" s="15"/>
      <c r="H8" s="15"/>
      <c r="I8" s="15"/>
      <c r="J8" s="15"/>
      <c r="K8" s="15"/>
      <c r="L8" s="15"/>
      <c r="M8" s="15"/>
      <c r="N8" s="7"/>
    </row>
    <row r="9" spans="1:14" ht="36" customHeight="1">
      <c r="A9" s="15"/>
      <c r="B9" s="15"/>
      <c r="C9" s="15"/>
      <c r="D9" s="15"/>
      <c r="E9" s="15"/>
      <c r="F9" s="15"/>
      <c r="G9" s="15"/>
      <c r="H9" s="772" t="s">
        <v>120</v>
      </c>
      <c r="I9" s="772"/>
      <c r="J9" s="773" t="e">
        <f>VLOOKUP(L1,補助金用基本データ!$D$5:$U$313,14)</f>
        <v>#N/A</v>
      </c>
      <c r="K9" s="773"/>
      <c r="L9" s="773"/>
      <c r="M9" s="15"/>
      <c r="N9" s="7"/>
    </row>
    <row r="10" spans="1:14" ht="18" customHeight="1">
      <c r="A10" s="15"/>
      <c r="B10" s="15"/>
      <c r="C10" s="15"/>
      <c r="D10" s="15"/>
      <c r="E10" s="15"/>
      <c r="F10" s="15"/>
      <c r="G10" s="15"/>
      <c r="H10" s="774" t="s">
        <v>121</v>
      </c>
      <c r="I10" s="774"/>
      <c r="J10" s="767" t="e">
        <f>IF(VLOOKUP(L1,補助金用基本データ!$D$5:$U$313,10)="","",VLOOKUP(L1,補助金用基本データ!$D$5:$U$313,10))</f>
        <v>#N/A</v>
      </c>
      <c r="K10" s="767"/>
      <c r="L10" s="767"/>
      <c r="M10" s="15"/>
      <c r="N10" s="7"/>
    </row>
    <row r="11" spans="1:14" ht="23.15" customHeight="1">
      <c r="A11" s="15"/>
      <c r="B11" s="15"/>
      <c r="C11" s="15"/>
      <c r="D11" s="15"/>
      <c r="E11" s="15"/>
      <c r="F11" s="15"/>
      <c r="G11" s="15"/>
      <c r="H11" s="774" t="s">
        <v>122</v>
      </c>
      <c r="I11" s="774"/>
      <c r="J11" s="767" t="e">
        <f>IF(VLOOKUP(L1,補助金用基本データ!$D$5:$U$313,15)="","",VLOOKUP(L1,補助金用基本データ!$D$5:$U$313,15))&amp;"　　"&amp;VLOOKUP(L1,補助金用基本データ!$D$5:$U$313,16)</f>
        <v>#N/A</v>
      </c>
      <c r="K11" s="767"/>
      <c r="L11" s="767"/>
      <c r="M11" s="15" t="s">
        <v>123</v>
      </c>
      <c r="N11" s="7"/>
    </row>
    <row r="12" spans="1:14" ht="32.25" customHeight="1">
      <c r="A12" s="15"/>
      <c r="B12" s="15"/>
      <c r="C12" s="15"/>
      <c r="D12" s="15"/>
      <c r="E12" s="15"/>
      <c r="F12" s="15"/>
      <c r="G12" s="15"/>
      <c r="H12" s="775" t="s">
        <v>126</v>
      </c>
      <c r="I12" s="775"/>
      <c r="J12" s="776">
        <f>IF(⑥変更交付申請書!J12="","",⑥変更交付申請書!J12)</f>
        <v>0</v>
      </c>
      <c r="K12" s="776"/>
      <c r="L12" s="776"/>
      <c r="M12" s="15"/>
      <c r="N12" s="7"/>
    </row>
    <row r="13" spans="1:14" ht="23.15" customHeight="1">
      <c r="A13" s="15"/>
      <c r="B13" s="15"/>
      <c r="C13" s="15"/>
      <c r="D13" s="15"/>
      <c r="E13" s="15"/>
      <c r="F13" s="15"/>
      <c r="G13" s="15"/>
      <c r="H13" s="15"/>
      <c r="I13" s="15"/>
      <c r="J13" s="15"/>
      <c r="K13" s="15"/>
      <c r="L13" s="15"/>
      <c r="M13" s="15"/>
      <c r="N13" s="7"/>
    </row>
    <row r="14" spans="1:14" ht="23.15" customHeight="1">
      <c r="B14" s="780" t="s">
        <v>459</v>
      </c>
      <c r="C14" s="780"/>
      <c r="D14" s="780"/>
      <c r="E14" s="780"/>
      <c r="F14" s="780"/>
      <c r="G14" s="780"/>
      <c r="H14" s="780"/>
      <c r="I14" s="780"/>
      <c r="J14" s="780"/>
      <c r="K14" s="780"/>
      <c r="L14" s="780"/>
      <c r="M14" s="15"/>
      <c r="N14" s="7"/>
    </row>
    <row r="15" spans="1:14" ht="23.15" customHeight="1">
      <c r="A15" s="18"/>
      <c r="B15" s="780"/>
      <c r="C15" s="780"/>
      <c r="D15" s="780"/>
      <c r="E15" s="780"/>
      <c r="F15" s="780"/>
      <c r="G15" s="780"/>
      <c r="H15" s="780"/>
      <c r="I15" s="780"/>
      <c r="J15" s="780"/>
      <c r="K15" s="780"/>
      <c r="L15" s="780"/>
      <c r="M15" s="15"/>
      <c r="N15" s="7"/>
    </row>
    <row r="16" spans="1:14" ht="23.15" customHeight="1">
      <c r="A16" s="15"/>
      <c r="B16" s="780"/>
      <c r="C16" s="780"/>
      <c r="D16" s="780"/>
      <c r="E16" s="780"/>
      <c r="F16" s="780"/>
      <c r="G16" s="780"/>
      <c r="H16" s="780"/>
      <c r="I16" s="780"/>
      <c r="J16" s="780"/>
      <c r="K16" s="780"/>
      <c r="L16" s="780"/>
      <c r="M16" s="15"/>
      <c r="N16" s="7"/>
    </row>
    <row r="17" spans="1:14" ht="23.15" customHeight="1">
      <c r="A17" s="15" t="s">
        <v>152</v>
      </c>
      <c r="B17" s="15"/>
      <c r="C17" s="15"/>
      <c r="D17" s="15"/>
      <c r="E17" s="15"/>
      <c r="F17" s="15"/>
      <c r="G17" s="768">
        <f>⑦実績報告書!G21</f>
        <v>0</v>
      </c>
      <c r="H17" s="769"/>
      <c r="I17" s="769"/>
      <c r="J17" s="769"/>
      <c r="K17" s="19" t="s">
        <v>124</v>
      </c>
      <c r="L17" s="15"/>
      <c r="M17" s="15"/>
      <c r="N17" s="7"/>
    </row>
    <row r="18" spans="1:14" ht="23.25" customHeight="1">
      <c r="A18" s="15"/>
      <c r="B18" s="15"/>
      <c r="C18" s="15"/>
      <c r="D18" s="15"/>
      <c r="E18" s="15"/>
      <c r="F18" s="15"/>
      <c r="G18" s="15"/>
      <c r="H18" s="15"/>
      <c r="I18" s="15"/>
      <c r="J18" s="15"/>
      <c r="K18" s="15"/>
      <c r="L18" s="15"/>
      <c r="M18" s="15"/>
      <c r="N18" s="7"/>
    </row>
    <row r="19" spans="1:14" ht="23.25" customHeight="1">
      <c r="A19" s="15" t="s">
        <v>147</v>
      </c>
      <c r="B19" s="15"/>
      <c r="C19" s="22"/>
      <c r="D19" s="22"/>
      <c r="E19" s="22"/>
      <c r="F19" s="22"/>
      <c r="G19" s="768" t="e">
        <f>⑦実績報告書!G19</f>
        <v>#N/A</v>
      </c>
      <c r="H19" s="769"/>
      <c r="I19" s="769"/>
      <c r="J19" s="769"/>
      <c r="K19" s="19" t="s">
        <v>124</v>
      </c>
      <c r="L19" s="15"/>
      <c r="M19" s="15"/>
      <c r="N19" s="7"/>
    </row>
    <row r="20" spans="1:14" ht="23.25" customHeight="1">
      <c r="A20" s="15"/>
      <c r="B20" s="15"/>
      <c r="C20" s="15"/>
      <c r="D20" s="15"/>
      <c r="E20" s="15"/>
      <c r="F20" s="15"/>
      <c r="G20" s="15"/>
      <c r="H20" s="15"/>
      <c r="I20" s="15"/>
      <c r="J20" s="15"/>
      <c r="K20" s="15"/>
      <c r="L20" s="15"/>
      <c r="M20" s="15"/>
      <c r="N20" s="7"/>
    </row>
    <row r="21" spans="1:14" ht="27" customHeight="1">
      <c r="A21" s="15" t="s">
        <v>153</v>
      </c>
      <c r="B21" s="15"/>
      <c r="C21" s="15"/>
      <c r="D21" s="15"/>
      <c r="E21" s="15"/>
      <c r="F21" s="15"/>
      <c r="G21" s="768" t="e">
        <f>G17-G19</f>
        <v>#N/A</v>
      </c>
      <c r="H21" s="769"/>
      <c r="I21" s="769"/>
      <c r="J21" s="769"/>
      <c r="K21" s="19" t="s">
        <v>124</v>
      </c>
      <c r="L21" s="7"/>
      <c r="M21" s="7"/>
      <c r="N21" s="7"/>
    </row>
    <row r="22" spans="1:14" ht="27" customHeight="1">
      <c r="A22" s="7"/>
      <c r="B22" s="15"/>
      <c r="C22" s="7"/>
      <c r="D22" s="7"/>
      <c r="E22" s="7"/>
      <c r="F22" s="7"/>
      <c r="G22" s="7"/>
      <c r="H22" s="7"/>
      <c r="I22" s="7"/>
      <c r="J22" s="7"/>
      <c r="K22" s="7"/>
      <c r="L22" s="7"/>
      <c r="M22" s="7"/>
      <c r="N22" s="7"/>
    </row>
    <row r="23" spans="1:14" ht="27" customHeight="1"/>
    <row r="24" spans="1:14" ht="26.25" customHeight="1">
      <c r="B24" s="21"/>
    </row>
  </sheetData>
  <sheetProtection selectLockedCells="1"/>
  <mergeCells count="14">
    <mergeCell ref="A4:L4"/>
    <mergeCell ref="A5:L5"/>
    <mergeCell ref="H9:I9"/>
    <mergeCell ref="J9:L9"/>
    <mergeCell ref="H10:I10"/>
    <mergeCell ref="J10:L10"/>
    <mergeCell ref="G19:J19"/>
    <mergeCell ref="G21:J21"/>
    <mergeCell ref="H11:I11"/>
    <mergeCell ref="J11:L11"/>
    <mergeCell ref="H12:I12"/>
    <mergeCell ref="J12:L12"/>
    <mergeCell ref="B14:L16"/>
    <mergeCell ref="G17:J17"/>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7614-173A-40A7-8D6B-B166629B69F6}">
  <sheetPr>
    <tabColor theme="1"/>
  </sheetPr>
  <dimension ref="A1:W367"/>
  <sheetViews>
    <sheetView zoomScale="50" zoomScaleNormal="50" zoomScaleSheetLayoutView="80" workbookViewId="0">
      <pane xSplit="3" ySplit="4" topLeftCell="D5" activePane="bottomRight" state="frozen"/>
      <selection activeCell="BE1" sqref="A1:XFD1048576"/>
      <selection pane="topRight" activeCell="BE1" sqref="A1:XFD1048576"/>
      <selection pane="bottomLeft" activeCell="BE1" sqref="A1:XFD1048576"/>
      <selection pane="bottomRight" activeCell="C1" sqref="C1"/>
    </sheetView>
  </sheetViews>
  <sheetFormatPr defaultColWidth="14.453125" defaultRowHeight="13"/>
  <cols>
    <col min="1" max="1" width="14.453125" style="443"/>
    <col min="2" max="2" width="5.36328125" style="443" customWidth="1"/>
    <col min="3" max="3" width="35.453125" style="448" customWidth="1"/>
    <col min="4" max="4" width="9.08984375" style="444" customWidth="1"/>
    <col min="5" max="6" width="16.90625" style="443" customWidth="1"/>
    <col min="7" max="10" width="14.453125" style="443" customWidth="1"/>
    <col min="11" max="11" width="4.453125" style="443" customWidth="1"/>
    <col min="12" max="12" width="14.453125" style="443" customWidth="1"/>
    <col min="13" max="13" width="32.90625" style="443" customWidth="1"/>
    <col min="14" max="20" width="14.453125" style="443" customWidth="1"/>
    <col min="21" max="16384" width="14.453125" style="443"/>
  </cols>
  <sheetData>
    <row r="1" spans="1:22" ht="115.5" customHeight="1">
      <c r="B1" s="444" t="s">
        <v>186</v>
      </c>
      <c r="C1" s="445">
        <v>45763</v>
      </c>
      <c r="D1" s="444">
        <v>1</v>
      </c>
      <c r="E1" s="444">
        <v>2</v>
      </c>
      <c r="F1" s="444">
        <v>3</v>
      </c>
      <c r="G1" s="444">
        <v>4</v>
      </c>
      <c r="H1" s="444">
        <v>5</v>
      </c>
      <c r="I1" s="444">
        <v>6</v>
      </c>
      <c r="J1" s="444">
        <v>7</v>
      </c>
      <c r="K1" s="444">
        <v>8</v>
      </c>
      <c r="L1" s="444">
        <v>9</v>
      </c>
      <c r="M1" s="444">
        <v>10</v>
      </c>
      <c r="N1" s="444">
        <v>11</v>
      </c>
      <c r="O1" s="444">
        <v>12</v>
      </c>
      <c r="P1" s="444">
        <v>13</v>
      </c>
      <c r="Q1" s="444">
        <v>14</v>
      </c>
      <c r="R1" s="444">
        <v>15</v>
      </c>
      <c r="S1" s="444">
        <v>16</v>
      </c>
      <c r="T1" s="444">
        <v>17</v>
      </c>
    </row>
    <row r="2" spans="1:22" s="446" customFormat="1" ht="27" customHeight="1">
      <c r="B2" s="447" t="s">
        <v>500</v>
      </c>
      <c r="C2" s="447"/>
      <c r="Q2" s="443" t="s">
        <v>501</v>
      </c>
    </row>
    <row r="3" spans="1:22" ht="24" customHeight="1">
      <c r="G3" s="449" t="s">
        <v>2050</v>
      </c>
      <c r="H3" s="449" t="s">
        <v>2050</v>
      </c>
      <c r="I3" s="449" t="b">
        <v>0</v>
      </c>
      <c r="J3" s="444" t="s">
        <v>1436</v>
      </c>
      <c r="K3" s="444"/>
      <c r="L3" s="450" t="s">
        <v>502</v>
      </c>
      <c r="M3" s="451"/>
      <c r="N3" s="451"/>
      <c r="O3" s="451"/>
      <c r="P3" s="452"/>
      <c r="Q3" s="450" t="s">
        <v>503</v>
      </c>
      <c r="R3" s="451"/>
      <c r="S3" s="451"/>
      <c r="T3" s="452"/>
    </row>
    <row r="4" spans="1:22" ht="42.75" customHeight="1">
      <c r="A4" s="453" t="s">
        <v>504</v>
      </c>
      <c r="B4" s="449" t="s">
        <v>505</v>
      </c>
      <c r="C4" s="449" t="s">
        <v>506</v>
      </c>
      <c r="D4" s="454" t="s">
        <v>507</v>
      </c>
      <c r="E4" s="455" t="s">
        <v>508</v>
      </c>
      <c r="F4" s="455" t="s">
        <v>508</v>
      </c>
      <c r="G4" s="449" t="s">
        <v>509</v>
      </c>
      <c r="H4" s="455" t="s">
        <v>510</v>
      </c>
      <c r="I4" s="449" t="s">
        <v>511</v>
      </c>
      <c r="J4" s="456" t="s">
        <v>512</v>
      </c>
      <c r="K4" s="457"/>
      <c r="L4" s="452" t="s">
        <v>513</v>
      </c>
      <c r="M4" s="449" t="s">
        <v>514</v>
      </c>
      <c r="N4" s="449" t="s">
        <v>515</v>
      </c>
      <c r="O4" s="455" t="s">
        <v>516</v>
      </c>
      <c r="P4" s="449" t="s">
        <v>517</v>
      </c>
      <c r="Q4" s="449" t="s">
        <v>2051</v>
      </c>
      <c r="R4" s="455" t="s">
        <v>2052</v>
      </c>
      <c r="S4" s="449" t="s">
        <v>2053</v>
      </c>
      <c r="T4" s="449" t="s">
        <v>2054</v>
      </c>
      <c r="U4" s="443" t="s">
        <v>2055</v>
      </c>
      <c r="V4" s="443" t="s">
        <v>2056</v>
      </c>
    </row>
    <row r="5" spans="1:22" ht="21.75" customHeight="1">
      <c r="B5" s="458">
        <v>1</v>
      </c>
      <c r="C5" s="459" t="s">
        <v>210</v>
      </c>
      <c r="D5" s="458">
        <v>1</v>
      </c>
      <c r="E5" s="449" t="s">
        <v>518</v>
      </c>
      <c r="F5" s="449">
        <f>VALUE(E5)</f>
        <v>3002</v>
      </c>
      <c r="G5" s="449" t="s">
        <v>519</v>
      </c>
      <c r="H5" s="449" t="s">
        <v>519</v>
      </c>
      <c r="I5" s="460" t="str">
        <f t="shared" ref="I5:I68" si="0">IF(COUNTIF($G$5:$G$341,G5)=1,"OK","重複あり！")</f>
        <v>OK</v>
      </c>
      <c r="J5" s="460" t="str">
        <f>IF(EXACT(G5,H5),"OK","変更あり！")</f>
        <v>OK</v>
      </c>
      <c r="K5" s="457"/>
      <c r="L5" s="461">
        <v>1002468</v>
      </c>
      <c r="M5" s="462" t="s">
        <v>520</v>
      </c>
      <c r="N5" s="463" t="s">
        <v>521</v>
      </c>
      <c r="O5" s="464" t="s">
        <v>522</v>
      </c>
      <c r="P5" s="464" t="s">
        <v>523</v>
      </c>
      <c r="Q5" s="452" t="s">
        <v>1565</v>
      </c>
      <c r="R5" s="463" t="s">
        <v>521</v>
      </c>
      <c r="S5" s="464" t="s">
        <v>522</v>
      </c>
      <c r="T5" s="464" t="s">
        <v>523</v>
      </c>
    </row>
    <row r="6" spans="1:22" ht="21.75" customHeight="1">
      <c r="B6" s="458">
        <v>2</v>
      </c>
      <c r="C6" s="459" t="s">
        <v>225</v>
      </c>
      <c r="D6" s="458">
        <v>2</v>
      </c>
      <c r="E6" s="449" t="s">
        <v>524</v>
      </c>
      <c r="F6" s="449">
        <f t="shared" ref="F6:F69" si="1">VALUE(E6)</f>
        <v>3003</v>
      </c>
      <c r="G6" s="449" t="s">
        <v>525</v>
      </c>
      <c r="H6" s="449" t="s">
        <v>525</v>
      </c>
      <c r="I6" s="460" t="str">
        <f t="shared" si="0"/>
        <v>OK</v>
      </c>
      <c r="J6" s="460" t="str">
        <f t="shared" ref="J6:J69" si="2">IF(EXACT(G6,H6),"OK","変更あり！")</f>
        <v>OK</v>
      </c>
      <c r="K6" s="457"/>
      <c r="L6" s="465">
        <v>1002172</v>
      </c>
      <c r="M6" s="462" t="s">
        <v>1652</v>
      </c>
      <c r="N6" s="463" t="s">
        <v>1777</v>
      </c>
      <c r="O6" s="464" t="s">
        <v>1887</v>
      </c>
      <c r="P6" s="464" t="s">
        <v>2057</v>
      </c>
      <c r="Q6" s="452" t="s">
        <v>2058</v>
      </c>
      <c r="R6" s="463" t="s">
        <v>526</v>
      </c>
      <c r="S6" s="464" t="s">
        <v>1552</v>
      </c>
      <c r="T6" s="464" t="s">
        <v>1216</v>
      </c>
      <c r="U6" s="443">
        <v>1</v>
      </c>
      <c r="V6" s="443" t="s">
        <v>62</v>
      </c>
    </row>
    <row r="7" spans="1:22" ht="21.75" customHeight="1">
      <c r="B7" s="458">
        <v>3</v>
      </c>
      <c r="C7" s="459" t="s">
        <v>221</v>
      </c>
      <c r="D7" s="458">
        <v>3</v>
      </c>
      <c r="E7" s="449" t="s">
        <v>527</v>
      </c>
      <c r="F7" s="449">
        <f t="shared" si="1"/>
        <v>3004</v>
      </c>
      <c r="G7" s="449" t="s">
        <v>528</v>
      </c>
      <c r="H7" s="449" t="s">
        <v>2059</v>
      </c>
      <c r="I7" s="460" t="str">
        <f t="shared" si="0"/>
        <v>OK</v>
      </c>
      <c r="J7" s="460" t="str">
        <f t="shared" si="2"/>
        <v>OK</v>
      </c>
      <c r="K7" s="457"/>
      <c r="L7" s="465">
        <v>1002474</v>
      </c>
      <c r="M7" s="462" t="s">
        <v>529</v>
      </c>
      <c r="N7" s="463" t="s">
        <v>1888</v>
      </c>
      <c r="O7" s="464" t="s">
        <v>1887</v>
      </c>
      <c r="P7" s="464" t="s">
        <v>2060</v>
      </c>
      <c r="Q7" s="452" t="s">
        <v>2058</v>
      </c>
      <c r="R7" s="463" t="s">
        <v>1438</v>
      </c>
      <c r="S7" s="464" t="s">
        <v>1552</v>
      </c>
      <c r="T7" s="464" t="s">
        <v>1653</v>
      </c>
      <c r="V7" s="443" t="s">
        <v>62</v>
      </c>
    </row>
    <row r="8" spans="1:22" ht="21.75" customHeight="1">
      <c r="B8" s="458">
        <v>4</v>
      </c>
      <c r="C8" s="459" t="s">
        <v>217</v>
      </c>
      <c r="D8" s="458">
        <v>4</v>
      </c>
      <c r="E8" s="449" t="s">
        <v>530</v>
      </c>
      <c r="F8" s="449">
        <f t="shared" si="1"/>
        <v>3005</v>
      </c>
      <c r="G8" s="449" t="s">
        <v>531</v>
      </c>
      <c r="H8" s="449" t="s">
        <v>531</v>
      </c>
      <c r="I8" s="460" t="str">
        <f t="shared" si="0"/>
        <v>OK</v>
      </c>
      <c r="J8" s="460" t="str">
        <f t="shared" si="2"/>
        <v>OK</v>
      </c>
      <c r="K8" s="457"/>
      <c r="L8" s="465">
        <v>1002330</v>
      </c>
      <c r="M8" s="462" t="s">
        <v>532</v>
      </c>
      <c r="N8" s="463" t="s">
        <v>533</v>
      </c>
      <c r="O8" s="464" t="s">
        <v>522</v>
      </c>
      <c r="P8" s="464" t="s">
        <v>534</v>
      </c>
      <c r="Q8" s="452" t="s">
        <v>1565</v>
      </c>
      <c r="R8" s="463" t="s">
        <v>533</v>
      </c>
      <c r="S8" s="464" t="s">
        <v>522</v>
      </c>
      <c r="T8" s="464" t="s">
        <v>534</v>
      </c>
    </row>
    <row r="9" spans="1:22" ht="21.75" customHeight="1">
      <c r="B9" s="458">
        <v>5</v>
      </c>
      <c r="C9" s="459" t="s">
        <v>246</v>
      </c>
      <c r="D9" s="458">
        <v>5</v>
      </c>
      <c r="E9" s="449" t="s">
        <v>535</v>
      </c>
      <c r="F9" s="449">
        <f t="shared" si="1"/>
        <v>3006</v>
      </c>
      <c r="G9" s="449" t="s">
        <v>536</v>
      </c>
      <c r="H9" s="449" t="s">
        <v>536</v>
      </c>
      <c r="I9" s="460" t="str">
        <f t="shared" si="0"/>
        <v>OK</v>
      </c>
      <c r="J9" s="460" t="str">
        <f t="shared" si="2"/>
        <v>OK</v>
      </c>
      <c r="K9" s="457"/>
      <c r="L9" s="465">
        <v>1002442</v>
      </c>
      <c r="M9" s="462" t="s">
        <v>537</v>
      </c>
      <c r="N9" s="463" t="s">
        <v>538</v>
      </c>
      <c r="O9" s="464" t="s">
        <v>522</v>
      </c>
      <c r="P9" s="464" t="s">
        <v>539</v>
      </c>
      <c r="Q9" s="452" t="s">
        <v>1565</v>
      </c>
      <c r="R9" s="463" t="s">
        <v>538</v>
      </c>
      <c r="S9" s="464" t="s">
        <v>522</v>
      </c>
      <c r="T9" s="464" t="s">
        <v>539</v>
      </c>
    </row>
    <row r="10" spans="1:22" ht="21.75" customHeight="1">
      <c r="B10" s="458">
        <v>6</v>
      </c>
      <c r="C10" s="459" t="s">
        <v>241</v>
      </c>
      <c r="D10" s="458">
        <v>6</v>
      </c>
      <c r="E10" s="449" t="s">
        <v>540</v>
      </c>
      <c r="F10" s="449">
        <f t="shared" si="1"/>
        <v>3007</v>
      </c>
      <c r="G10" s="449" t="s">
        <v>541</v>
      </c>
      <c r="H10" s="449" t="s">
        <v>541</v>
      </c>
      <c r="I10" s="460" t="str">
        <f t="shared" si="0"/>
        <v>OK</v>
      </c>
      <c r="J10" s="460" t="str">
        <f t="shared" si="2"/>
        <v>OK</v>
      </c>
      <c r="K10" s="457"/>
      <c r="L10" s="465">
        <v>1003051</v>
      </c>
      <c r="M10" s="462" t="s">
        <v>542</v>
      </c>
      <c r="N10" s="463" t="s">
        <v>543</v>
      </c>
      <c r="O10" s="464" t="s">
        <v>522</v>
      </c>
      <c r="P10" s="464" t="s">
        <v>544</v>
      </c>
      <c r="Q10" s="452" t="s">
        <v>1565</v>
      </c>
      <c r="R10" s="463" t="s">
        <v>543</v>
      </c>
      <c r="S10" s="464" t="s">
        <v>522</v>
      </c>
      <c r="T10" s="464" t="s">
        <v>544</v>
      </c>
      <c r="U10" s="443">
        <v>1</v>
      </c>
    </row>
    <row r="11" spans="1:22" ht="21.75" customHeight="1">
      <c r="B11" s="458">
        <v>7</v>
      </c>
      <c r="C11" s="459" t="s">
        <v>252</v>
      </c>
      <c r="D11" s="458">
        <v>7</v>
      </c>
      <c r="E11" s="449" t="s">
        <v>545</v>
      </c>
      <c r="F11" s="449">
        <f t="shared" si="1"/>
        <v>3008</v>
      </c>
      <c r="G11" s="449" t="s">
        <v>546</v>
      </c>
      <c r="H11" s="449" t="s">
        <v>546</v>
      </c>
      <c r="I11" s="460" t="str">
        <f t="shared" si="0"/>
        <v>OK</v>
      </c>
      <c r="J11" s="460" t="str">
        <f t="shared" si="2"/>
        <v>OK</v>
      </c>
      <c r="K11" s="457"/>
      <c r="L11" s="465">
        <v>1003220</v>
      </c>
      <c r="M11" s="462" t="s">
        <v>547</v>
      </c>
      <c r="N11" s="463" t="s">
        <v>548</v>
      </c>
      <c r="O11" s="464" t="s">
        <v>522</v>
      </c>
      <c r="P11" s="464" t="s">
        <v>549</v>
      </c>
      <c r="Q11" s="452" t="s">
        <v>1565</v>
      </c>
      <c r="R11" s="463" t="s">
        <v>548</v>
      </c>
      <c r="S11" s="464" t="s">
        <v>522</v>
      </c>
      <c r="T11" s="464" t="s">
        <v>549</v>
      </c>
    </row>
    <row r="12" spans="1:22" ht="21.75" customHeight="1">
      <c r="B12" s="458">
        <v>8</v>
      </c>
      <c r="C12" s="459" t="s">
        <v>265</v>
      </c>
      <c r="D12" s="458">
        <v>8</v>
      </c>
      <c r="E12" s="449" t="s">
        <v>550</v>
      </c>
      <c r="F12" s="449">
        <f t="shared" si="1"/>
        <v>3009</v>
      </c>
      <c r="G12" s="449" t="s">
        <v>551</v>
      </c>
      <c r="H12" s="449" t="s">
        <v>551</v>
      </c>
      <c r="I12" s="460" t="str">
        <f t="shared" si="0"/>
        <v>OK</v>
      </c>
      <c r="J12" s="460" t="str">
        <f t="shared" si="2"/>
        <v>OK</v>
      </c>
      <c r="K12" s="457"/>
      <c r="L12" s="465">
        <v>1002239</v>
      </c>
      <c r="M12" s="462" t="s">
        <v>552</v>
      </c>
      <c r="N12" s="463" t="s">
        <v>553</v>
      </c>
      <c r="O12" s="464" t="s">
        <v>522</v>
      </c>
      <c r="P12" s="464" t="s">
        <v>1889</v>
      </c>
      <c r="Q12" s="452" t="s">
        <v>1565</v>
      </c>
      <c r="R12" s="463" t="s">
        <v>553</v>
      </c>
      <c r="S12" s="464" t="s">
        <v>522</v>
      </c>
      <c r="T12" s="464" t="s">
        <v>1889</v>
      </c>
    </row>
    <row r="13" spans="1:22" ht="21.75" customHeight="1">
      <c r="B13" s="458">
        <v>9</v>
      </c>
      <c r="C13" s="459" t="s">
        <v>286</v>
      </c>
      <c r="D13" s="458">
        <v>9</v>
      </c>
      <c r="E13" s="449" t="s">
        <v>554</v>
      </c>
      <c r="F13" s="449">
        <f t="shared" si="1"/>
        <v>3010</v>
      </c>
      <c r="G13" s="449" t="s">
        <v>555</v>
      </c>
      <c r="H13" s="449" t="s">
        <v>555</v>
      </c>
      <c r="I13" s="460" t="str">
        <f t="shared" si="0"/>
        <v>OK</v>
      </c>
      <c r="J13" s="460" t="str">
        <f t="shared" si="2"/>
        <v>OK</v>
      </c>
      <c r="K13" s="457"/>
      <c r="L13" s="465">
        <v>1002469</v>
      </c>
      <c r="M13" s="462" t="s">
        <v>556</v>
      </c>
      <c r="N13" s="463" t="s">
        <v>557</v>
      </c>
      <c r="O13" s="464" t="s">
        <v>522</v>
      </c>
      <c r="P13" s="464" t="s">
        <v>1778</v>
      </c>
      <c r="Q13" s="452" t="s">
        <v>1565</v>
      </c>
      <c r="R13" s="463" t="s">
        <v>557</v>
      </c>
      <c r="S13" s="464" t="s">
        <v>522</v>
      </c>
      <c r="T13" s="464" t="s">
        <v>1778</v>
      </c>
    </row>
    <row r="14" spans="1:22" ht="21.75" customHeight="1">
      <c r="B14" s="458">
        <v>10</v>
      </c>
      <c r="C14" s="459" t="s">
        <v>275</v>
      </c>
      <c r="D14" s="458">
        <v>10</v>
      </c>
      <c r="E14" s="449" t="s">
        <v>562</v>
      </c>
      <c r="F14" s="449">
        <f t="shared" si="1"/>
        <v>3014</v>
      </c>
      <c r="G14" s="449" t="s">
        <v>563</v>
      </c>
      <c r="H14" s="449" t="s">
        <v>563</v>
      </c>
      <c r="I14" s="460" t="str">
        <f t="shared" si="0"/>
        <v>OK</v>
      </c>
      <c r="J14" s="460" t="str">
        <f t="shared" si="2"/>
        <v>OK</v>
      </c>
      <c r="K14" s="457"/>
      <c r="L14" s="465">
        <v>1002217</v>
      </c>
      <c r="M14" s="462" t="s">
        <v>564</v>
      </c>
      <c r="N14" s="463" t="s">
        <v>565</v>
      </c>
      <c r="O14" s="464" t="s">
        <v>522</v>
      </c>
      <c r="P14" s="464" t="s">
        <v>566</v>
      </c>
      <c r="Q14" s="452" t="s">
        <v>1565</v>
      </c>
      <c r="R14" s="463" t="s">
        <v>565</v>
      </c>
      <c r="S14" s="464" t="s">
        <v>522</v>
      </c>
      <c r="T14" s="464" t="s">
        <v>566</v>
      </c>
    </row>
    <row r="15" spans="1:22" ht="21.75" customHeight="1">
      <c r="B15" s="458">
        <v>11</v>
      </c>
      <c r="C15" s="459" t="s">
        <v>282</v>
      </c>
      <c r="D15" s="458">
        <v>11</v>
      </c>
      <c r="E15" s="449" t="s">
        <v>567</v>
      </c>
      <c r="F15" s="449">
        <f t="shared" si="1"/>
        <v>3015</v>
      </c>
      <c r="G15" s="449" t="s">
        <v>568</v>
      </c>
      <c r="H15" s="449" t="s">
        <v>568</v>
      </c>
      <c r="I15" s="460" t="str">
        <f t="shared" si="0"/>
        <v>OK</v>
      </c>
      <c r="J15" s="460" t="str">
        <f t="shared" si="2"/>
        <v>OK</v>
      </c>
      <c r="K15" s="457"/>
      <c r="L15" s="465">
        <v>1004277</v>
      </c>
      <c r="M15" s="462" t="s">
        <v>569</v>
      </c>
      <c r="N15" s="463" t="s">
        <v>570</v>
      </c>
      <c r="O15" s="464" t="s">
        <v>522</v>
      </c>
      <c r="P15" s="464" t="s">
        <v>571</v>
      </c>
      <c r="Q15" s="452" t="s">
        <v>1565</v>
      </c>
      <c r="R15" s="463" t="s">
        <v>570</v>
      </c>
      <c r="S15" s="464" t="s">
        <v>522</v>
      </c>
      <c r="T15" s="464" t="s">
        <v>571</v>
      </c>
    </row>
    <row r="16" spans="1:22" ht="21.75" customHeight="1">
      <c r="B16" s="458">
        <v>12</v>
      </c>
      <c r="C16" s="459" t="s">
        <v>228</v>
      </c>
      <c r="D16" s="458">
        <v>12</v>
      </c>
      <c r="E16" s="449" t="s">
        <v>572</v>
      </c>
      <c r="F16" s="449">
        <f t="shared" si="1"/>
        <v>3016</v>
      </c>
      <c r="G16" s="449" t="s">
        <v>573</v>
      </c>
      <c r="H16" s="449" t="s">
        <v>573</v>
      </c>
      <c r="I16" s="460" t="str">
        <f t="shared" si="0"/>
        <v>OK</v>
      </c>
      <c r="J16" s="460" t="str">
        <f t="shared" si="2"/>
        <v>OK</v>
      </c>
      <c r="K16" s="457"/>
      <c r="L16" s="465">
        <v>1003082</v>
      </c>
      <c r="M16" s="462" t="s">
        <v>574</v>
      </c>
      <c r="N16" s="463" t="s">
        <v>575</v>
      </c>
      <c r="O16" s="464" t="s">
        <v>522</v>
      </c>
      <c r="P16" s="464" t="s">
        <v>576</v>
      </c>
      <c r="Q16" s="452" t="s">
        <v>1565</v>
      </c>
      <c r="R16" s="463" t="s">
        <v>575</v>
      </c>
      <c r="S16" s="464" t="s">
        <v>522</v>
      </c>
      <c r="T16" s="464" t="s">
        <v>576</v>
      </c>
    </row>
    <row r="17" spans="2:22" ht="21.75" customHeight="1">
      <c r="B17" s="458">
        <v>13</v>
      </c>
      <c r="C17" s="459" t="s">
        <v>297</v>
      </c>
      <c r="D17" s="458">
        <v>13</v>
      </c>
      <c r="E17" s="449" t="s">
        <v>577</v>
      </c>
      <c r="F17" s="449">
        <f t="shared" si="1"/>
        <v>3017</v>
      </c>
      <c r="G17" s="449" t="s">
        <v>578</v>
      </c>
      <c r="H17" s="449" t="s">
        <v>578</v>
      </c>
      <c r="I17" s="460" t="str">
        <f t="shared" si="0"/>
        <v>OK</v>
      </c>
      <c r="J17" s="460" t="str">
        <f t="shared" si="2"/>
        <v>OK</v>
      </c>
      <c r="K17" s="457"/>
      <c r="L17" s="465">
        <v>1003083</v>
      </c>
      <c r="M17" s="462" t="s">
        <v>579</v>
      </c>
      <c r="N17" s="463" t="s">
        <v>580</v>
      </c>
      <c r="O17" s="464" t="s">
        <v>522</v>
      </c>
      <c r="P17" s="464" t="s">
        <v>1439</v>
      </c>
      <c r="Q17" s="452" t="s">
        <v>1565</v>
      </c>
      <c r="R17" s="463" t="s">
        <v>580</v>
      </c>
      <c r="S17" s="464" t="s">
        <v>522</v>
      </c>
      <c r="T17" s="464" t="s">
        <v>1439</v>
      </c>
    </row>
    <row r="18" spans="2:22" ht="21.75" customHeight="1">
      <c r="B18" s="458">
        <v>14</v>
      </c>
      <c r="C18" s="459" t="s">
        <v>302</v>
      </c>
      <c r="D18" s="458">
        <v>14</v>
      </c>
      <c r="E18" s="449" t="s">
        <v>581</v>
      </c>
      <c r="F18" s="449">
        <f t="shared" si="1"/>
        <v>3018</v>
      </c>
      <c r="G18" s="449" t="s">
        <v>582</v>
      </c>
      <c r="H18" s="449" t="s">
        <v>582</v>
      </c>
      <c r="I18" s="460" t="str">
        <f t="shared" si="0"/>
        <v>OK</v>
      </c>
      <c r="J18" s="460" t="str">
        <f t="shared" si="2"/>
        <v>OK</v>
      </c>
      <c r="K18" s="457"/>
      <c r="L18" s="465">
        <v>1002334</v>
      </c>
      <c r="M18" s="462" t="s">
        <v>583</v>
      </c>
      <c r="N18" s="463" t="s">
        <v>584</v>
      </c>
      <c r="O18" s="464" t="s">
        <v>522</v>
      </c>
      <c r="P18" s="464" t="s">
        <v>585</v>
      </c>
      <c r="Q18" s="452" t="s">
        <v>1565</v>
      </c>
      <c r="R18" s="463" t="s">
        <v>584</v>
      </c>
      <c r="S18" s="464" t="s">
        <v>522</v>
      </c>
      <c r="T18" s="464" t="s">
        <v>585</v>
      </c>
      <c r="U18" s="443">
        <v>1</v>
      </c>
    </row>
    <row r="19" spans="2:22" ht="21.75" customHeight="1">
      <c r="B19" s="458">
        <v>15</v>
      </c>
      <c r="C19" s="459" t="s">
        <v>1575</v>
      </c>
      <c r="D19" s="458">
        <v>15</v>
      </c>
      <c r="E19" s="449" t="s">
        <v>586</v>
      </c>
      <c r="F19" s="449">
        <f t="shared" si="1"/>
        <v>3019</v>
      </c>
      <c r="G19" s="449" t="s">
        <v>587</v>
      </c>
      <c r="H19" s="449" t="s">
        <v>587</v>
      </c>
      <c r="I19" s="460" t="str">
        <f t="shared" si="0"/>
        <v>OK</v>
      </c>
      <c r="J19" s="460" t="str">
        <f t="shared" si="2"/>
        <v>OK</v>
      </c>
      <c r="K19" s="457"/>
      <c r="L19" s="465">
        <v>1002467</v>
      </c>
      <c r="M19" s="462" t="s">
        <v>588</v>
      </c>
      <c r="N19" s="463" t="s">
        <v>589</v>
      </c>
      <c r="O19" s="464" t="s">
        <v>522</v>
      </c>
      <c r="P19" s="464" t="s">
        <v>590</v>
      </c>
      <c r="Q19" s="452" t="s">
        <v>1565</v>
      </c>
      <c r="R19" s="463" t="s">
        <v>589</v>
      </c>
      <c r="S19" s="464" t="s">
        <v>522</v>
      </c>
      <c r="T19" s="464" t="s">
        <v>590</v>
      </c>
    </row>
    <row r="20" spans="2:22" ht="21.75" customHeight="1">
      <c r="B20" s="458">
        <v>16</v>
      </c>
      <c r="C20" s="459" t="s">
        <v>310</v>
      </c>
      <c r="D20" s="458">
        <v>16</v>
      </c>
      <c r="E20" s="449" t="s">
        <v>591</v>
      </c>
      <c r="F20" s="449">
        <f t="shared" si="1"/>
        <v>3020</v>
      </c>
      <c r="G20" s="449" t="s">
        <v>592</v>
      </c>
      <c r="H20" s="449" t="s">
        <v>592</v>
      </c>
      <c r="I20" s="460" t="str">
        <f t="shared" si="0"/>
        <v>OK</v>
      </c>
      <c r="J20" s="460" t="str">
        <f t="shared" si="2"/>
        <v>OK</v>
      </c>
      <c r="K20" s="457"/>
      <c r="L20" s="465">
        <v>1002324</v>
      </c>
      <c r="M20" s="462" t="s">
        <v>593</v>
      </c>
      <c r="N20" s="463" t="s">
        <v>594</v>
      </c>
      <c r="O20" s="464" t="s">
        <v>522</v>
      </c>
      <c r="P20" s="464" t="s">
        <v>595</v>
      </c>
      <c r="Q20" s="452" t="s">
        <v>1565</v>
      </c>
      <c r="R20" s="463" t="s">
        <v>594</v>
      </c>
      <c r="S20" s="464" t="s">
        <v>522</v>
      </c>
      <c r="T20" s="464" t="s">
        <v>595</v>
      </c>
    </row>
    <row r="21" spans="2:22" ht="21.75" customHeight="1">
      <c r="B21" s="458">
        <v>17</v>
      </c>
      <c r="C21" s="459" t="s">
        <v>300</v>
      </c>
      <c r="D21" s="458">
        <v>17</v>
      </c>
      <c r="E21" s="449" t="s">
        <v>596</v>
      </c>
      <c r="F21" s="449">
        <f t="shared" si="1"/>
        <v>3021</v>
      </c>
      <c r="G21" s="449" t="s">
        <v>597</v>
      </c>
      <c r="H21" s="449" t="s">
        <v>597</v>
      </c>
      <c r="I21" s="460" t="str">
        <f t="shared" si="0"/>
        <v>OK</v>
      </c>
      <c r="J21" s="460" t="str">
        <f t="shared" si="2"/>
        <v>OK</v>
      </c>
      <c r="K21" s="457"/>
      <c r="L21" s="465">
        <v>1003207</v>
      </c>
      <c r="M21" s="462" t="s">
        <v>598</v>
      </c>
      <c r="N21" s="463" t="s">
        <v>599</v>
      </c>
      <c r="O21" s="464" t="s">
        <v>522</v>
      </c>
      <c r="P21" s="464" t="s">
        <v>2061</v>
      </c>
      <c r="Q21" s="452" t="s">
        <v>1565</v>
      </c>
      <c r="R21" s="463" t="s">
        <v>599</v>
      </c>
      <c r="S21" s="464" t="s">
        <v>522</v>
      </c>
      <c r="T21" s="464" t="s">
        <v>2061</v>
      </c>
      <c r="U21" s="466">
        <v>1</v>
      </c>
    </row>
    <row r="22" spans="2:22" ht="21.75" customHeight="1">
      <c r="B22" s="458">
        <v>18</v>
      </c>
      <c r="C22" s="459" t="s">
        <v>272</v>
      </c>
      <c r="D22" s="458">
        <v>18</v>
      </c>
      <c r="E22" s="449" t="s">
        <v>600</v>
      </c>
      <c r="F22" s="449">
        <f t="shared" si="1"/>
        <v>3022</v>
      </c>
      <c r="G22" s="449" t="s">
        <v>601</v>
      </c>
      <c r="H22" s="449" t="s">
        <v>601</v>
      </c>
      <c r="I22" s="460" t="str">
        <f t="shared" si="0"/>
        <v>OK</v>
      </c>
      <c r="J22" s="460" t="str">
        <f t="shared" si="2"/>
        <v>OK</v>
      </c>
      <c r="K22" s="457"/>
      <c r="L22" s="465">
        <v>1002997</v>
      </c>
      <c r="M22" s="462" t="s">
        <v>602</v>
      </c>
      <c r="N22" s="463" t="s">
        <v>603</v>
      </c>
      <c r="O22" s="464" t="s">
        <v>522</v>
      </c>
      <c r="P22" s="464" t="s">
        <v>604</v>
      </c>
      <c r="Q22" s="452" t="s">
        <v>1565</v>
      </c>
      <c r="R22" s="463" t="s">
        <v>603</v>
      </c>
      <c r="S22" s="464" t="s">
        <v>522</v>
      </c>
      <c r="T22" s="464" t="s">
        <v>604</v>
      </c>
    </row>
    <row r="23" spans="2:22" ht="21.75" customHeight="1">
      <c r="B23" s="458">
        <v>19</v>
      </c>
      <c r="C23" s="459" t="s">
        <v>314</v>
      </c>
      <c r="D23" s="458">
        <v>19</v>
      </c>
      <c r="E23" s="449" t="s">
        <v>605</v>
      </c>
      <c r="F23" s="449">
        <f t="shared" si="1"/>
        <v>3023</v>
      </c>
      <c r="G23" s="449" t="s">
        <v>606</v>
      </c>
      <c r="H23" s="449" t="s">
        <v>606</v>
      </c>
      <c r="I23" s="460" t="str">
        <f t="shared" si="0"/>
        <v>OK</v>
      </c>
      <c r="J23" s="460" t="str">
        <f t="shared" si="2"/>
        <v>OK</v>
      </c>
      <c r="K23" s="457"/>
      <c r="L23" s="465">
        <v>1003012</v>
      </c>
      <c r="M23" s="462" t="s">
        <v>607</v>
      </c>
      <c r="N23" s="463" t="s">
        <v>608</v>
      </c>
      <c r="O23" s="464" t="s">
        <v>522</v>
      </c>
      <c r="P23" s="464" t="s">
        <v>1890</v>
      </c>
      <c r="Q23" s="452" t="s">
        <v>1565</v>
      </c>
      <c r="R23" s="463" t="s">
        <v>608</v>
      </c>
      <c r="S23" s="464" t="s">
        <v>522</v>
      </c>
      <c r="T23" s="464" t="s">
        <v>1890</v>
      </c>
    </row>
    <row r="24" spans="2:22" ht="21.75" customHeight="1">
      <c r="B24" s="458">
        <v>20</v>
      </c>
      <c r="C24" s="459" t="s">
        <v>255</v>
      </c>
      <c r="D24" s="458">
        <v>20</v>
      </c>
      <c r="E24" s="449" t="s">
        <v>609</v>
      </c>
      <c r="F24" s="449">
        <f t="shared" si="1"/>
        <v>3024</v>
      </c>
      <c r="G24" s="449" t="s">
        <v>610</v>
      </c>
      <c r="H24" s="449" t="s">
        <v>610</v>
      </c>
      <c r="I24" s="460" t="str">
        <f t="shared" si="0"/>
        <v>OK</v>
      </c>
      <c r="J24" s="460" t="str">
        <f t="shared" si="2"/>
        <v>OK</v>
      </c>
      <c r="K24" s="457"/>
      <c r="L24" s="465">
        <v>1017501</v>
      </c>
      <c r="M24" s="462" t="s">
        <v>611</v>
      </c>
      <c r="N24" s="463" t="s">
        <v>612</v>
      </c>
      <c r="O24" s="464" t="s">
        <v>522</v>
      </c>
      <c r="P24" s="464" t="s">
        <v>613</v>
      </c>
      <c r="Q24" s="452" t="s">
        <v>1565</v>
      </c>
      <c r="R24" s="463" t="s">
        <v>612</v>
      </c>
      <c r="S24" s="464" t="s">
        <v>522</v>
      </c>
      <c r="T24" s="464" t="s">
        <v>613</v>
      </c>
    </row>
    <row r="25" spans="2:22" ht="21.75" customHeight="1">
      <c r="B25" s="458">
        <v>21</v>
      </c>
      <c r="C25" s="459" t="s">
        <v>278</v>
      </c>
      <c r="D25" s="458">
        <v>21</v>
      </c>
      <c r="E25" s="449" t="s">
        <v>614</v>
      </c>
      <c r="F25" s="449">
        <f t="shared" si="1"/>
        <v>3025</v>
      </c>
      <c r="G25" s="449" t="s">
        <v>615</v>
      </c>
      <c r="H25" s="449" t="s">
        <v>615</v>
      </c>
      <c r="I25" s="460" t="str">
        <f t="shared" si="0"/>
        <v>OK</v>
      </c>
      <c r="J25" s="460" t="str">
        <f t="shared" si="2"/>
        <v>OK</v>
      </c>
      <c r="K25" s="457"/>
      <c r="L25" s="465">
        <v>1024055</v>
      </c>
      <c r="M25" s="462" t="s">
        <v>616</v>
      </c>
      <c r="N25" s="463" t="s">
        <v>617</v>
      </c>
      <c r="O25" s="464" t="s">
        <v>522</v>
      </c>
      <c r="P25" s="464" t="s">
        <v>618</v>
      </c>
      <c r="Q25" s="452" t="s">
        <v>1565</v>
      </c>
      <c r="R25" s="463" t="s">
        <v>617</v>
      </c>
      <c r="S25" s="464" t="s">
        <v>522</v>
      </c>
      <c r="T25" s="464" t="s">
        <v>618</v>
      </c>
    </row>
    <row r="26" spans="2:22" ht="21.75" customHeight="1">
      <c r="B26" s="458">
        <v>22</v>
      </c>
      <c r="C26" s="459" t="s">
        <v>312</v>
      </c>
      <c r="D26" s="458">
        <v>22</v>
      </c>
      <c r="E26" s="449" t="s">
        <v>622</v>
      </c>
      <c r="F26" s="449">
        <f t="shared" si="1"/>
        <v>3028</v>
      </c>
      <c r="G26" s="449" t="s">
        <v>623</v>
      </c>
      <c r="H26" s="449" t="s">
        <v>623</v>
      </c>
      <c r="I26" s="460" t="str">
        <f t="shared" si="0"/>
        <v>OK</v>
      </c>
      <c r="J26" s="460" t="str">
        <f t="shared" si="2"/>
        <v>OK</v>
      </c>
      <c r="K26" s="457"/>
      <c r="L26" s="465">
        <v>1031317</v>
      </c>
      <c r="M26" s="467" t="s">
        <v>624</v>
      </c>
      <c r="N26" s="459" t="s">
        <v>1891</v>
      </c>
      <c r="O26" s="468" t="s">
        <v>2062</v>
      </c>
      <c r="P26" s="468" t="s">
        <v>2063</v>
      </c>
      <c r="Q26" s="449" t="s">
        <v>2058</v>
      </c>
      <c r="R26" s="459" t="s">
        <v>625</v>
      </c>
      <c r="S26" s="468" t="s">
        <v>1552</v>
      </c>
      <c r="T26" s="469" t="s">
        <v>2064</v>
      </c>
      <c r="V26" s="443" t="s">
        <v>62</v>
      </c>
    </row>
    <row r="27" spans="2:22" ht="21.75" customHeight="1">
      <c r="B27" s="458">
        <v>23</v>
      </c>
      <c r="C27" s="459" t="s">
        <v>1576</v>
      </c>
      <c r="D27" s="458">
        <v>23</v>
      </c>
      <c r="E27" s="449" t="s">
        <v>626</v>
      </c>
      <c r="F27" s="449">
        <f t="shared" si="1"/>
        <v>3029</v>
      </c>
      <c r="G27" s="449" t="s">
        <v>627</v>
      </c>
      <c r="H27" s="449" t="s">
        <v>627</v>
      </c>
      <c r="I27" s="460" t="str">
        <f t="shared" si="0"/>
        <v>OK</v>
      </c>
      <c r="J27" s="460" t="str">
        <f t="shared" si="2"/>
        <v>OK</v>
      </c>
      <c r="K27" s="457"/>
      <c r="L27" s="465">
        <v>1034881</v>
      </c>
      <c r="M27" s="462" t="s">
        <v>628</v>
      </c>
      <c r="N27" s="463" t="s">
        <v>629</v>
      </c>
      <c r="O27" s="464" t="s">
        <v>522</v>
      </c>
      <c r="P27" s="464" t="s">
        <v>630</v>
      </c>
      <c r="Q27" s="470" t="s">
        <v>1565</v>
      </c>
      <c r="R27" s="463" t="s">
        <v>629</v>
      </c>
      <c r="S27" s="464" t="s">
        <v>522</v>
      </c>
      <c r="T27" s="464" t="s">
        <v>630</v>
      </c>
    </row>
    <row r="28" spans="2:22" ht="21.75" customHeight="1">
      <c r="B28" s="458">
        <v>24</v>
      </c>
      <c r="C28" s="459" t="s">
        <v>1577</v>
      </c>
      <c r="D28" s="458">
        <v>24</v>
      </c>
      <c r="E28" s="449" t="s">
        <v>631</v>
      </c>
      <c r="F28" s="449">
        <f t="shared" si="1"/>
        <v>3030</v>
      </c>
      <c r="G28" s="449" t="s">
        <v>632</v>
      </c>
      <c r="H28" s="449" t="s">
        <v>632</v>
      </c>
      <c r="I28" s="460" t="str">
        <f t="shared" si="0"/>
        <v>OK</v>
      </c>
      <c r="J28" s="460" t="str">
        <f t="shared" si="2"/>
        <v>OK</v>
      </c>
      <c r="K28" s="457"/>
      <c r="L28" s="465">
        <v>1034728</v>
      </c>
      <c r="M28" s="462" t="s">
        <v>633</v>
      </c>
      <c r="N28" s="463" t="s">
        <v>634</v>
      </c>
      <c r="O28" s="464" t="s">
        <v>522</v>
      </c>
      <c r="P28" s="464" t="s">
        <v>635</v>
      </c>
      <c r="Q28" s="452" t="s">
        <v>1565</v>
      </c>
      <c r="R28" s="463" t="s">
        <v>634</v>
      </c>
      <c r="S28" s="464" t="s">
        <v>522</v>
      </c>
      <c r="T28" s="464" t="s">
        <v>635</v>
      </c>
    </row>
    <row r="29" spans="2:22" ht="21.75" customHeight="1">
      <c r="B29" s="458">
        <v>25</v>
      </c>
      <c r="C29" s="459" t="s">
        <v>1578</v>
      </c>
      <c r="D29" s="458">
        <v>25</v>
      </c>
      <c r="E29" s="449" t="s">
        <v>636</v>
      </c>
      <c r="F29" s="449">
        <f t="shared" si="1"/>
        <v>3032</v>
      </c>
      <c r="G29" s="449" t="s">
        <v>637</v>
      </c>
      <c r="H29" s="449" t="s">
        <v>637</v>
      </c>
      <c r="I29" s="460" t="str">
        <f t="shared" si="0"/>
        <v>OK</v>
      </c>
      <c r="J29" s="460" t="str">
        <f t="shared" si="2"/>
        <v>OK</v>
      </c>
      <c r="K29" s="457"/>
      <c r="L29" s="465">
        <v>1041410</v>
      </c>
      <c r="M29" s="462" t="s">
        <v>638</v>
      </c>
      <c r="N29" s="463" t="s">
        <v>639</v>
      </c>
      <c r="O29" s="464" t="s">
        <v>522</v>
      </c>
      <c r="P29" s="464" t="s">
        <v>640</v>
      </c>
      <c r="Q29" s="452" t="s">
        <v>1565</v>
      </c>
      <c r="R29" s="463" t="s">
        <v>639</v>
      </c>
      <c r="S29" s="464" t="s">
        <v>522</v>
      </c>
      <c r="T29" s="464" t="s">
        <v>640</v>
      </c>
    </row>
    <row r="30" spans="2:22" ht="21.75" customHeight="1">
      <c r="B30" s="458">
        <v>26</v>
      </c>
      <c r="C30" s="459" t="s">
        <v>1579</v>
      </c>
      <c r="D30" s="458">
        <v>26</v>
      </c>
      <c r="E30" s="449" t="s">
        <v>641</v>
      </c>
      <c r="F30" s="449">
        <f t="shared" si="1"/>
        <v>3033</v>
      </c>
      <c r="G30" s="449" t="s">
        <v>642</v>
      </c>
      <c r="H30" s="449" t="s">
        <v>642</v>
      </c>
      <c r="I30" s="460" t="str">
        <f t="shared" si="0"/>
        <v>OK</v>
      </c>
      <c r="J30" s="460" t="str">
        <f t="shared" si="2"/>
        <v>OK</v>
      </c>
      <c r="K30" s="457"/>
      <c r="L30" s="465">
        <v>1041450</v>
      </c>
      <c r="M30" s="462" t="s">
        <v>1779</v>
      </c>
      <c r="N30" s="463" t="s">
        <v>643</v>
      </c>
      <c r="O30" s="464" t="s">
        <v>522</v>
      </c>
      <c r="P30" s="464" t="s">
        <v>644</v>
      </c>
      <c r="Q30" s="452" t="s">
        <v>1565</v>
      </c>
      <c r="R30" s="463" t="s">
        <v>643</v>
      </c>
      <c r="S30" s="464" t="s">
        <v>522</v>
      </c>
      <c r="T30" s="464" t="s">
        <v>644</v>
      </c>
    </row>
    <row r="31" spans="2:22" ht="21.75" customHeight="1">
      <c r="B31" s="458">
        <v>27</v>
      </c>
      <c r="C31" s="459" t="s">
        <v>1580</v>
      </c>
      <c r="D31" s="458">
        <v>27</v>
      </c>
      <c r="E31" s="449" t="s">
        <v>645</v>
      </c>
      <c r="F31" s="449">
        <f t="shared" si="1"/>
        <v>1210543</v>
      </c>
      <c r="G31" s="449" t="s">
        <v>646</v>
      </c>
      <c r="H31" s="449" t="s">
        <v>646</v>
      </c>
      <c r="I31" s="460" t="str">
        <f t="shared" si="0"/>
        <v>OK</v>
      </c>
      <c r="J31" s="460" t="str">
        <f t="shared" si="2"/>
        <v>OK</v>
      </c>
      <c r="K31" s="457"/>
      <c r="L31" s="465">
        <v>1064081</v>
      </c>
      <c r="M31" s="462" t="s">
        <v>1780</v>
      </c>
      <c r="N31" s="463" t="s">
        <v>647</v>
      </c>
      <c r="O31" s="464" t="s">
        <v>648</v>
      </c>
      <c r="P31" s="464" t="s">
        <v>585</v>
      </c>
      <c r="Q31" s="452" t="s">
        <v>1565</v>
      </c>
      <c r="R31" s="463" t="s">
        <v>647</v>
      </c>
      <c r="S31" s="464" t="s">
        <v>648</v>
      </c>
      <c r="T31" s="464" t="s">
        <v>585</v>
      </c>
    </row>
    <row r="32" spans="2:22" ht="21.75" customHeight="1">
      <c r="B32" s="458">
        <v>28</v>
      </c>
      <c r="C32" s="459" t="s">
        <v>1581</v>
      </c>
      <c r="D32" s="458">
        <v>28</v>
      </c>
      <c r="E32" s="449" t="s">
        <v>649</v>
      </c>
      <c r="F32" s="449">
        <f t="shared" si="1"/>
        <v>3037</v>
      </c>
      <c r="G32" s="449" t="s">
        <v>650</v>
      </c>
      <c r="H32" s="449" t="s">
        <v>650</v>
      </c>
      <c r="I32" s="460" t="str">
        <f t="shared" si="0"/>
        <v>OK</v>
      </c>
      <c r="J32" s="460" t="str">
        <f t="shared" si="2"/>
        <v>OK</v>
      </c>
      <c r="K32" s="457"/>
      <c r="L32" s="465">
        <v>1048447</v>
      </c>
      <c r="M32" s="462" t="s">
        <v>598</v>
      </c>
      <c r="N32" s="463" t="s">
        <v>651</v>
      </c>
      <c r="O32" s="464" t="s">
        <v>522</v>
      </c>
      <c r="P32" s="464" t="s">
        <v>2061</v>
      </c>
      <c r="Q32" s="452" t="s">
        <v>1565</v>
      </c>
      <c r="R32" s="463" t="s">
        <v>651</v>
      </c>
      <c r="S32" s="464" t="s">
        <v>522</v>
      </c>
      <c r="T32" s="464" t="s">
        <v>2061</v>
      </c>
    </row>
    <row r="33" spans="2:22" ht="21.75" customHeight="1">
      <c r="B33" s="458">
        <v>29</v>
      </c>
      <c r="C33" s="459" t="s">
        <v>1867</v>
      </c>
      <c r="D33" s="458">
        <v>29</v>
      </c>
      <c r="E33" s="449" t="s">
        <v>652</v>
      </c>
      <c r="F33" s="449">
        <f t="shared" si="1"/>
        <v>3038</v>
      </c>
      <c r="G33" s="449" t="s">
        <v>653</v>
      </c>
      <c r="H33" s="449" t="s">
        <v>653</v>
      </c>
      <c r="I33" s="460" t="str">
        <f t="shared" si="0"/>
        <v>OK</v>
      </c>
      <c r="J33" s="460" t="str">
        <f t="shared" si="2"/>
        <v>OK</v>
      </c>
      <c r="K33" s="457"/>
      <c r="L33" s="465">
        <v>1047647</v>
      </c>
      <c r="M33" s="462" t="s">
        <v>654</v>
      </c>
      <c r="N33" s="463" t="s">
        <v>655</v>
      </c>
      <c r="O33" s="464" t="s">
        <v>656</v>
      </c>
      <c r="P33" s="464" t="s">
        <v>657</v>
      </c>
      <c r="Q33" s="452" t="s">
        <v>1565</v>
      </c>
      <c r="R33" s="463" t="s">
        <v>655</v>
      </c>
      <c r="S33" s="464" t="s">
        <v>656</v>
      </c>
      <c r="T33" s="464" t="s">
        <v>657</v>
      </c>
      <c r="U33" s="443">
        <v>1</v>
      </c>
    </row>
    <row r="34" spans="2:22" ht="21.75" customHeight="1">
      <c r="B34" s="458">
        <v>30</v>
      </c>
      <c r="C34" s="459" t="s">
        <v>1582</v>
      </c>
      <c r="D34" s="458">
        <v>30</v>
      </c>
      <c r="E34" s="449" t="s">
        <v>658</v>
      </c>
      <c r="F34" s="449">
        <f t="shared" si="1"/>
        <v>3039</v>
      </c>
      <c r="G34" s="449" t="s">
        <v>659</v>
      </c>
      <c r="H34" s="449" t="s">
        <v>659</v>
      </c>
      <c r="I34" s="460" t="str">
        <f t="shared" si="0"/>
        <v>OK</v>
      </c>
      <c r="J34" s="460" t="str">
        <f t="shared" si="2"/>
        <v>OK</v>
      </c>
      <c r="K34" s="457"/>
      <c r="L34" s="465">
        <v>1047653</v>
      </c>
      <c r="M34" s="462" t="s">
        <v>1654</v>
      </c>
      <c r="N34" s="463" t="s">
        <v>660</v>
      </c>
      <c r="O34" s="464" t="s">
        <v>661</v>
      </c>
      <c r="P34" s="464" t="s">
        <v>662</v>
      </c>
      <c r="Q34" s="452" t="s">
        <v>1565</v>
      </c>
      <c r="R34" s="463" t="s">
        <v>660</v>
      </c>
      <c r="S34" s="464" t="s">
        <v>661</v>
      </c>
      <c r="T34" s="464" t="s">
        <v>662</v>
      </c>
    </row>
    <row r="35" spans="2:22" ht="21.75" customHeight="1">
      <c r="B35" s="458">
        <v>31</v>
      </c>
      <c r="C35" s="459" t="s">
        <v>1583</v>
      </c>
      <c r="D35" s="458">
        <v>31</v>
      </c>
      <c r="E35" s="449" t="s">
        <v>663</v>
      </c>
      <c r="F35" s="449">
        <f t="shared" si="1"/>
        <v>3040</v>
      </c>
      <c r="G35" s="449" t="s">
        <v>664</v>
      </c>
      <c r="H35" s="449" t="s">
        <v>664</v>
      </c>
      <c r="I35" s="460" t="str">
        <f t="shared" si="0"/>
        <v>OK</v>
      </c>
      <c r="J35" s="460" t="str">
        <f t="shared" si="2"/>
        <v>OK</v>
      </c>
      <c r="K35" s="457"/>
      <c r="L35" s="465">
        <v>1047672</v>
      </c>
      <c r="M35" s="462" t="s">
        <v>1655</v>
      </c>
      <c r="N35" s="463" t="s">
        <v>1892</v>
      </c>
      <c r="O35" s="464" t="s">
        <v>656</v>
      </c>
      <c r="P35" s="464" t="s">
        <v>1656</v>
      </c>
      <c r="Q35" s="452" t="s">
        <v>1565</v>
      </c>
      <c r="R35" s="463" t="s">
        <v>1892</v>
      </c>
      <c r="S35" s="464" t="s">
        <v>656</v>
      </c>
      <c r="T35" s="464" t="s">
        <v>1656</v>
      </c>
      <c r="U35" s="443">
        <v>1</v>
      </c>
    </row>
    <row r="36" spans="2:22" ht="21.75" customHeight="1">
      <c r="B36" s="458">
        <v>32</v>
      </c>
      <c r="C36" s="459" t="s">
        <v>1584</v>
      </c>
      <c r="D36" s="458">
        <v>32</v>
      </c>
      <c r="E36" s="449" t="s">
        <v>665</v>
      </c>
      <c r="F36" s="449">
        <f t="shared" si="1"/>
        <v>3041</v>
      </c>
      <c r="G36" s="449" t="s">
        <v>666</v>
      </c>
      <c r="H36" s="449" t="s">
        <v>666</v>
      </c>
      <c r="I36" s="460" t="str">
        <f t="shared" si="0"/>
        <v>OK</v>
      </c>
      <c r="J36" s="460" t="str">
        <f t="shared" si="2"/>
        <v>OK</v>
      </c>
      <c r="K36" s="457"/>
      <c r="L36" s="465">
        <v>1050138</v>
      </c>
      <c r="M36" s="462" t="s">
        <v>667</v>
      </c>
      <c r="N36" s="463" t="s">
        <v>668</v>
      </c>
      <c r="O36" s="464" t="s">
        <v>522</v>
      </c>
      <c r="P36" s="464" t="s">
        <v>669</v>
      </c>
      <c r="Q36" s="452" t="s">
        <v>1565</v>
      </c>
      <c r="R36" s="463" t="s">
        <v>668</v>
      </c>
      <c r="S36" s="464" t="s">
        <v>522</v>
      </c>
      <c r="T36" s="464" t="s">
        <v>669</v>
      </c>
      <c r="U36" s="443">
        <v>1</v>
      </c>
    </row>
    <row r="37" spans="2:22" ht="21.75" customHeight="1">
      <c r="B37" s="458">
        <v>33</v>
      </c>
      <c r="C37" s="471" t="s">
        <v>1585</v>
      </c>
      <c r="D37" s="458">
        <v>33</v>
      </c>
      <c r="E37" s="449" t="s">
        <v>670</v>
      </c>
      <c r="F37" s="449">
        <f t="shared" si="1"/>
        <v>3042</v>
      </c>
      <c r="G37" s="449" t="s">
        <v>671</v>
      </c>
      <c r="H37" s="449" t="s">
        <v>671</v>
      </c>
      <c r="I37" s="460" t="str">
        <f t="shared" si="0"/>
        <v>OK</v>
      </c>
      <c r="J37" s="460" t="str">
        <f t="shared" si="2"/>
        <v>OK</v>
      </c>
      <c r="K37" s="457"/>
      <c r="L37" s="465">
        <v>1050139</v>
      </c>
      <c r="M37" s="462" t="s">
        <v>672</v>
      </c>
      <c r="N37" s="463" t="s">
        <v>673</v>
      </c>
      <c r="O37" s="464" t="s">
        <v>522</v>
      </c>
      <c r="P37" s="464" t="s">
        <v>674</v>
      </c>
      <c r="Q37" s="452" t="s">
        <v>1565</v>
      </c>
      <c r="R37" s="463" t="s">
        <v>673</v>
      </c>
      <c r="S37" s="464" t="s">
        <v>522</v>
      </c>
      <c r="T37" s="464" t="s">
        <v>674</v>
      </c>
      <c r="U37" s="443">
        <v>1</v>
      </c>
    </row>
    <row r="38" spans="2:22" ht="21.75" customHeight="1">
      <c r="B38" s="458">
        <v>34</v>
      </c>
      <c r="C38" s="459" t="s">
        <v>1586</v>
      </c>
      <c r="D38" s="458">
        <v>34</v>
      </c>
      <c r="E38" s="449" t="s">
        <v>675</v>
      </c>
      <c r="F38" s="449">
        <f t="shared" si="1"/>
        <v>3043</v>
      </c>
      <c r="G38" s="449" t="s">
        <v>676</v>
      </c>
      <c r="H38" s="449" t="s">
        <v>676</v>
      </c>
      <c r="I38" s="460" t="str">
        <f t="shared" si="0"/>
        <v>OK</v>
      </c>
      <c r="J38" s="460" t="str">
        <f t="shared" si="2"/>
        <v>OK</v>
      </c>
      <c r="K38" s="457"/>
      <c r="L38" s="465">
        <v>1050133</v>
      </c>
      <c r="M38" s="462" t="s">
        <v>677</v>
      </c>
      <c r="N38" s="463" t="s">
        <v>678</v>
      </c>
      <c r="O38" s="464" t="s">
        <v>656</v>
      </c>
      <c r="P38" s="464" t="s">
        <v>1893</v>
      </c>
      <c r="Q38" s="452" t="s">
        <v>1565</v>
      </c>
      <c r="R38" s="463" t="s">
        <v>678</v>
      </c>
      <c r="S38" s="464" t="s">
        <v>656</v>
      </c>
      <c r="T38" s="464" t="s">
        <v>1893</v>
      </c>
    </row>
    <row r="39" spans="2:22" ht="21.75" customHeight="1">
      <c r="B39" s="458">
        <v>35</v>
      </c>
      <c r="C39" s="459" t="s">
        <v>1587</v>
      </c>
      <c r="D39" s="458">
        <v>35</v>
      </c>
      <c r="E39" s="449" t="s">
        <v>679</v>
      </c>
      <c r="F39" s="449">
        <f t="shared" si="1"/>
        <v>3044</v>
      </c>
      <c r="G39" s="449" t="s">
        <v>680</v>
      </c>
      <c r="H39" s="449" t="s">
        <v>680</v>
      </c>
      <c r="I39" s="460" t="str">
        <f t="shared" si="0"/>
        <v>OK</v>
      </c>
      <c r="J39" s="460" t="str">
        <f t="shared" si="2"/>
        <v>OK</v>
      </c>
      <c r="K39" s="457"/>
      <c r="L39" s="465">
        <v>1048990</v>
      </c>
      <c r="M39" s="462" t="s">
        <v>681</v>
      </c>
      <c r="N39" s="463" t="s">
        <v>682</v>
      </c>
      <c r="O39" s="464" t="s">
        <v>522</v>
      </c>
      <c r="P39" s="464" t="s">
        <v>683</v>
      </c>
      <c r="Q39" s="452" t="s">
        <v>1565</v>
      </c>
      <c r="R39" s="463" t="s">
        <v>682</v>
      </c>
      <c r="S39" s="464" t="s">
        <v>522</v>
      </c>
      <c r="T39" s="464" t="s">
        <v>683</v>
      </c>
      <c r="U39" s="443">
        <v>1</v>
      </c>
    </row>
    <row r="40" spans="2:22" ht="21.75" customHeight="1">
      <c r="B40" s="458">
        <v>36</v>
      </c>
      <c r="C40" s="459" t="s">
        <v>1588</v>
      </c>
      <c r="D40" s="458">
        <v>36</v>
      </c>
      <c r="E40" s="449" t="s">
        <v>684</v>
      </c>
      <c r="F40" s="449">
        <f t="shared" si="1"/>
        <v>3045</v>
      </c>
      <c r="G40" s="449" t="s">
        <v>685</v>
      </c>
      <c r="H40" s="449" t="s">
        <v>685</v>
      </c>
      <c r="I40" s="460" t="str">
        <f t="shared" si="0"/>
        <v>OK</v>
      </c>
      <c r="J40" s="460" t="str">
        <f t="shared" si="2"/>
        <v>OK</v>
      </c>
      <c r="K40" s="457"/>
      <c r="L40" s="465">
        <v>1050134</v>
      </c>
      <c r="M40" s="467" t="s">
        <v>624</v>
      </c>
      <c r="N40" s="459" t="s">
        <v>1891</v>
      </c>
      <c r="O40" s="468" t="s">
        <v>2062</v>
      </c>
      <c r="P40" s="468" t="s">
        <v>2065</v>
      </c>
      <c r="Q40" s="449" t="s">
        <v>2058</v>
      </c>
      <c r="R40" s="459" t="s">
        <v>686</v>
      </c>
      <c r="S40" s="468" t="s">
        <v>1552</v>
      </c>
      <c r="T40" s="464" t="s">
        <v>1657</v>
      </c>
      <c r="V40" s="443" t="s">
        <v>62</v>
      </c>
    </row>
    <row r="41" spans="2:22" ht="21.75" customHeight="1">
      <c r="B41" s="458">
        <v>37</v>
      </c>
      <c r="C41" s="459" t="s">
        <v>1589</v>
      </c>
      <c r="D41" s="458">
        <v>37</v>
      </c>
      <c r="E41" s="449" t="s">
        <v>687</v>
      </c>
      <c r="F41" s="449">
        <f t="shared" si="1"/>
        <v>3046</v>
      </c>
      <c r="G41" s="449" t="s">
        <v>688</v>
      </c>
      <c r="H41" s="449" t="s">
        <v>688</v>
      </c>
      <c r="I41" s="460" t="str">
        <f t="shared" si="0"/>
        <v>OK</v>
      </c>
      <c r="J41" s="460" t="str">
        <f t="shared" si="2"/>
        <v>OK</v>
      </c>
      <c r="K41" s="457"/>
      <c r="L41" s="465">
        <v>1050140</v>
      </c>
      <c r="M41" s="462" t="s">
        <v>689</v>
      </c>
      <c r="N41" s="463" t="s">
        <v>690</v>
      </c>
      <c r="O41" s="464" t="s">
        <v>656</v>
      </c>
      <c r="P41" s="469" t="s">
        <v>2066</v>
      </c>
      <c r="Q41" s="470" t="s">
        <v>1565</v>
      </c>
      <c r="R41" s="463" t="s">
        <v>690</v>
      </c>
      <c r="S41" s="464" t="s">
        <v>656</v>
      </c>
      <c r="T41" s="469" t="s">
        <v>2067</v>
      </c>
    </row>
    <row r="42" spans="2:22" ht="21.75" customHeight="1">
      <c r="B42" s="458">
        <v>38</v>
      </c>
      <c r="C42" s="459" t="s">
        <v>487</v>
      </c>
      <c r="D42" s="458">
        <v>38</v>
      </c>
      <c r="E42" s="449" t="s">
        <v>691</v>
      </c>
      <c r="F42" s="449">
        <f t="shared" si="1"/>
        <v>3047</v>
      </c>
      <c r="G42" s="449" t="s">
        <v>692</v>
      </c>
      <c r="H42" s="449" t="s">
        <v>692</v>
      </c>
      <c r="I42" s="460" t="str">
        <f t="shared" si="0"/>
        <v>OK</v>
      </c>
      <c r="J42" s="460" t="str">
        <f t="shared" si="2"/>
        <v>OK</v>
      </c>
      <c r="K42" s="457"/>
      <c r="L42" s="465">
        <v>1054641</v>
      </c>
      <c r="M42" s="462" t="s">
        <v>2068</v>
      </c>
      <c r="N42" s="463" t="s">
        <v>1440</v>
      </c>
      <c r="O42" s="464" t="s">
        <v>656</v>
      </c>
      <c r="P42" s="464" t="s">
        <v>1894</v>
      </c>
      <c r="Q42" s="452" t="s">
        <v>1565</v>
      </c>
      <c r="R42" s="463" t="s">
        <v>1440</v>
      </c>
      <c r="S42" s="464" t="s">
        <v>656</v>
      </c>
      <c r="T42" s="464" t="s">
        <v>1894</v>
      </c>
      <c r="U42" s="443">
        <v>1</v>
      </c>
    </row>
    <row r="43" spans="2:22" ht="21.75" customHeight="1">
      <c r="B43" s="458">
        <v>39</v>
      </c>
      <c r="C43" s="459" t="s">
        <v>1590</v>
      </c>
      <c r="D43" s="458">
        <v>39</v>
      </c>
      <c r="E43" s="449" t="s">
        <v>693</v>
      </c>
      <c r="F43" s="449">
        <f t="shared" si="1"/>
        <v>3048</v>
      </c>
      <c r="G43" s="449" t="s">
        <v>694</v>
      </c>
      <c r="H43" s="449" t="s">
        <v>694</v>
      </c>
      <c r="I43" s="460" t="str">
        <f t="shared" si="0"/>
        <v>OK</v>
      </c>
      <c r="J43" s="460" t="str">
        <f t="shared" si="2"/>
        <v>OK</v>
      </c>
      <c r="K43" s="457"/>
      <c r="L43" s="465">
        <v>1051634</v>
      </c>
      <c r="M43" s="462" t="s">
        <v>695</v>
      </c>
      <c r="N43" s="463" t="s">
        <v>1895</v>
      </c>
      <c r="O43" s="464" t="s">
        <v>522</v>
      </c>
      <c r="P43" s="464" t="s">
        <v>696</v>
      </c>
      <c r="Q43" s="452" t="s">
        <v>1565</v>
      </c>
      <c r="R43" s="463" t="s">
        <v>1895</v>
      </c>
      <c r="S43" s="464" t="s">
        <v>522</v>
      </c>
      <c r="T43" s="464" t="s">
        <v>696</v>
      </c>
      <c r="U43" s="466">
        <v>1</v>
      </c>
    </row>
    <row r="44" spans="2:22" ht="21.75" customHeight="1">
      <c r="B44" s="458">
        <v>40</v>
      </c>
      <c r="C44" s="459" t="s">
        <v>1591</v>
      </c>
      <c r="D44" s="458">
        <v>40</v>
      </c>
      <c r="E44" s="449" t="s">
        <v>697</v>
      </c>
      <c r="F44" s="449">
        <f t="shared" si="1"/>
        <v>3049</v>
      </c>
      <c r="G44" s="449" t="s">
        <v>698</v>
      </c>
      <c r="H44" s="449" t="s">
        <v>698</v>
      </c>
      <c r="I44" s="460" t="str">
        <f t="shared" si="0"/>
        <v>OK</v>
      </c>
      <c r="J44" s="460" t="str">
        <f t="shared" si="2"/>
        <v>OK</v>
      </c>
      <c r="K44" s="457"/>
      <c r="L44" s="465">
        <v>1051899</v>
      </c>
      <c r="M44" s="467" t="s">
        <v>529</v>
      </c>
      <c r="N44" s="459" t="s">
        <v>1888</v>
      </c>
      <c r="O44" s="468" t="s">
        <v>2062</v>
      </c>
      <c r="P44" s="468" t="s">
        <v>2069</v>
      </c>
      <c r="Q44" s="449" t="s">
        <v>2058</v>
      </c>
      <c r="R44" s="459" t="s">
        <v>699</v>
      </c>
      <c r="S44" s="468" t="s">
        <v>1552</v>
      </c>
      <c r="T44" s="464" t="s">
        <v>1896</v>
      </c>
      <c r="V44" s="443" t="s">
        <v>62</v>
      </c>
    </row>
    <row r="45" spans="2:22" ht="21.75" customHeight="1">
      <c r="B45" s="458">
        <v>41</v>
      </c>
      <c r="C45" s="459" t="s">
        <v>1592</v>
      </c>
      <c r="D45" s="458">
        <v>41</v>
      </c>
      <c r="E45" s="449" t="s">
        <v>701</v>
      </c>
      <c r="F45" s="449">
        <f t="shared" si="1"/>
        <v>3051</v>
      </c>
      <c r="G45" s="449" t="s">
        <v>702</v>
      </c>
      <c r="H45" s="449" t="s">
        <v>702</v>
      </c>
      <c r="I45" s="460" t="str">
        <f t="shared" si="0"/>
        <v>OK</v>
      </c>
      <c r="J45" s="460" t="str">
        <f t="shared" si="2"/>
        <v>OK</v>
      </c>
      <c r="K45" s="457"/>
      <c r="L45" s="465">
        <v>1054106</v>
      </c>
      <c r="M45" s="467" t="s">
        <v>1658</v>
      </c>
      <c r="N45" s="459" t="s">
        <v>1897</v>
      </c>
      <c r="O45" s="468" t="s">
        <v>2062</v>
      </c>
      <c r="P45" s="468" t="s">
        <v>2070</v>
      </c>
      <c r="Q45" s="449" t="s">
        <v>2058</v>
      </c>
      <c r="R45" s="459" t="s">
        <v>703</v>
      </c>
      <c r="S45" s="468" t="s">
        <v>1552</v>
      </c>
      <c r="T45" s="464" t="s">
        <v>1659</v>
      </c>
      <c r="U45" s="443">
        <v>1</v>
      </c>
      <c r="V45" s="443" t="s">
        <v>62</v>
      </c>
    </row>
    <row r="46" spans="2:22" ht="21.75" customHeight="1">
      <c r="B46" s="458">
        <v>42</v>
      </c>
      <c r="C46" s="459" t="s">
        <v>489</v>
      </c>
      <c r="D46" s="458">
        <v>42</v>
      </c>
      <c r="E46" s="449" t="s">
        <v>704</v>
      </c>
      <c r="F46" s="449">
        <f t="shared" si="1"/>
        <v>3052</v>
      </c>
      <c r="G46" s="449" t="s">
        <v>705</v>
      </c>
      <c r="H46" s="449" t="s">
        <v>705</v>
      </c>
      <c r="I46" s="460" t="str">
        <f t="shared" si="0"/>
        <v>OK</v>
      </c>
      <c r="J46" s="460" t="str">
        <f t="shared" si="2"/>
        <v>OK</v>
      </c>
      <c r="K46" s="457"/>
      <c r="L46" s="465">
        <v>1054641</v>
      </c>
      <c r="M46" s="462" t="s">
        <v>2068</v>
      </c>
      <c r="N46" s="463" t="s">
        <v>1440</v>
      </c>
      <c r="O46" s="464" t="s">
        <v>656</v>
      </c>
      <c r="P46" s="464" t="s">
        <v>1894</v>
      </c>
      <c r="Q46" s="470" t="s">
        <v>1565</v>
      </c>
      <c r="R46" s="463" t="s">
        <v>1440</v>
      </c>
      <c r="S46" s="464" t="s">
        <v>656</v>
      </c>
      <c r="T46" s="464" t="s">
        <v>1894</v>
      </c>
    </row>
    <row r="47" spans="2:22" ht="21.75" customHeight="1">
      <c r="B47" s="458">
        <v>43</v>
      </c>
      <c r="C47" s="459" t="s">
        <v>1868</v>
      </c>
      <c r="D47" s="458">
        <v>43</v>
      </c>
      <c r="E47" s="449" t="s">
        <v>706</v>
      </c>
      <c r="F47" s="449">
        <f t="shared" si="1"/>
        <v>3054</v>
      </c>
      <c r="G47" s="449" t="s">
        <v>707</v>
      </c>
      <c r="H47" s="449" t="s">
        <v>707</v>
      </c>
      <c r="I47" s="460" t="str">
        <f t="shared" si="0"/>
        <v>OK</v>
      </c>
      <c r="J47" s="460" t="str">
        <f t="shared" si="2"/>
        <v>OK</v>
      </c>
      <c r="K47" s="457"/>
      <c r="L47" s="465">
        <v>1052981</v>
      </c>
      <c r="M47" s="462" t="s">
        <v>1660</v>
      </c>
      <c r="N47" s="463" t="s">
        <v>708</v>
      </c>
      <c r="O47" s="464" t="s">
        <v>656</v>
      </c>
      <c r="P47" s="464" t="s">
        <v>1441</v>
      </c>
      <c r="Q47" s="452" t="s">
        <v>1565</v>
      </c>
      <c r="R47" s="463" t="s">
        <v>708</v>
      </c>
      <c r="S47" s="464" t="s">
        <v>656</v>
      </c>
      <c r="T47" s="464" t="s">
        <v>1441</v>
      </c>
    </row>
    <row r="48" spans="2:22" ht="21.75" customHeight="1">
      <c r="B48" s="458">
        <v>44</v>
      </c>
      <c r="C48" s="459" t="s">
        <v>1594</v>
      </c>
      <c r="D48" s="458">
        <v>44</v>
      </c>
      <c r="E48" s="449" t="s">
        <v>709</v>
      </c>
      <c r="F48" s="449">
        <f t="shared" si="1"/>
        <v>3055</v>
      </c>
      <c r="G48" s="449" t="s">
        <v>710</v>
      </c>
      <c r="H48" s="449" t="s">
        <v>710</v>
      </c>
      <c r="I48" s="460" t="str">
        <f t="shared" si="0"/>
        <v>OK</v>
      </c>
      <c r="J48" s="460" t="str">
        <f t="shared" si="2"/>
        <v>OK</v>
      </c>
      <c r="K48" s="457"/>
      <c r="L48" s="465">
        <v>1053355</v>
      </c>
      <c r="M48" s="462" t="s">
        <v>677</v>
      </c>
      <c r="N48" s="463" t="s">
        <v>678</v>
      </c>
      <c r="O48" s="464" t="s">
        <v>656</v>
      </c>
      <c r="P48" s="464" t="s">
        <v>1893</v>
      </c>
      <c r="Q48" s="452" t="s">
        <v>1565</v>
      </c>
      <c r="R48" s="463" t="s">
        <v>678</v>
      </c>
      <c r="S48" s="464" t="s">
        <v>656</v>
      </c>
      <c r="T48" s="464" t="s">
        <v>1893</v>
      </c>
    </row>
    <row r="49" spans="2:22" ht="21.75" customHeight="1">
      <c r="B49" s="458">
        <v>45</v>
      </c>
      <c r="C49" s="459" t="s">
        <v>1595</v>
      </c>
      <c r="D49" s="458">
        <v>45</v>
      </c>
      <c r="E49" s="449" t="s">
        <v>711</v>
      </c>
      <c r="F49" s="449">
        <f t="shared" si="1"/>
        <v>3056</v>
      </c>
      <c r="G49" s="449" t="s">
        <v>712</v>
      </c>
      <c r="H49" s="449" t="s">
        <v>712</v>
      </c>
      <c r="I49" s="460" t="str">
        <f t="shared" si="0"/>
        <v>OK</v>
      </c>
      <c r="J49" s="460" t="str">
        <f t="shared" si="2"/>
        <v>OK</v>
      </c>
      <c r="K49" s="457"/>
      <c r="L49" s="465">
        <v>1052720</v>
      </c>
      <c r="M49" s="467" t="s">
        <v>713</v>
      </c>
      <c r="N49" s="459" t="s">
        <v>1898</v>
      </c>
      <c r="O49" s="468" t="s">
        <v>1887</v>
      </c>
      <c r="P49" s="468" t="s">
        <v>2071</v>
      </c>
      <c r="Q49" s="449" t="s">
        <v>2058</v>
      </c>
      <c r="R49" s="459" t="s">
        <v>1821</v>
      </c>
      <c r="S49" s="468" t="s">
        <v>1552</v>
      </c>
      <c r="T49" s="464" t="s">
        <v>1822</v>
      </c>
      <c r="V49" s="443" t="s">
        <v>62</v>
      </c>
    </row>
    <row r="50" spans="2:22" ht="21.75" customHeight="1">
      <c r="B50" s="458">
        <v>46</v>
      </c>
      <c r="C50" s="459" t="s">
        <v>1596</v>
      </c>
      <c r="D50" s="458">
        <v>46</v>
      </c>
      <c r="E50" s="449" t="s">
        <v>714</v>
      </c>
      <c r="F50" s="449">
        <f t="shared" si="1"/>
        <v>3058</v>
      </c>
      <c r="G50" s="449" t="s">
        <v>715</v>
      </c>
      <c r="H50" s="449" t="s">
        <v>715</v>
      </c>
      <c r="I50" s="460" t="str">
        <f t="shared" si="0"/>
        <v>OK</v>
      </c>
      <c r="J50" s="460" t="str">
        <f t="shared" si="2"/>
        <v>OK</v>
      </c>
      <c r="K50" s="457"/>
      <c r="L50" s="465">
        <v>1055123</v>
      </c>
      <c r="M50" s="462" t="s">
        <v>1661</v>
      </c>
      <c r="N50" s="463" t="s">
        <v>1899</v>
      </c>
      <c r="O50" s="464" t="s">
        <v>661</v>
      </c>
      <c r="P50" s="464" t="s">
        <v>1900</v>
      </c>
      <c r="Q50" s="470" t="s">
        <v>1565</v>
      </c>
      <c r="R50" s="463" t="s">
        <v>1899</v>
      </c>
      <c r="S50" s="464" t="s">
        <v>661</v>
      </c>
      <c r="T50" s="464" t="s">
        <v>1900</v>
      </c>
    </row>
    <row r="51" spans="2:22" ht="21.75" customHeight="1">
      <c r="B51" s="458">
        <v>47</v>
      </c>
      <c r="C51" s="459" t="s">
        <v>306</v>
      </c>
      <c r="D51" s="458">
        <v>47</v>
      </c>
      <c r="E51" s="449" t="s">
        <v>716</v>
      </c>
      <c r="F51" s="449">
        <f t="shared" si="1"/>
        <v>3059</v>
      </c>
      <c r="G51" s="449" t="s">
        <v>717</v>
      </c>
      <c r="H51" s="449" t="s">
        <v>717</v>
      </c>
      <c r="I51" s="460" t="str">
        <f t="shared" si="0"/>
        <v>OK</v>
      </c>
      <c r="J51" s="460" t="str">
        <f t="shared" si="2"/>
        <v>OK</v>
      </c>
      <c r="K51" s="457"/>
      <c r="L51" s="465">
        <v>1053585</v>
      </c>
      <c r="M51" s="462" t="s">
        <v>1781</v>
      </c>
      <c r="N51" s="463" t="s">
        <v>718</v>
      </c>
      <c r="O51" s="464" t="s">
        <v>522</v>
      </c>
      <c r="P51" s="464" t="s">
        <v>719</v>
      </c>
      <c r="Q51" s="452" t="s">
        <v>1565</v>
      </c>
      <c r="R51" s="463" t="s">
        <v>718</v>
      </c>
      <c r="S51" s="464" t="s">
        <v>522</v>
      </c>
      <c r="T51" s="464" t="s">
        <v>719</v>
      </c>
    </row>
    <row r="52" spans="2:22" ht="21.75" customHeight="1">
      <c r="B52" s="458">
        <v>48</v>
      </c>
      <c r="C52" s="459" t="s">
        <v>1597</v>
      </c>
      <c r="D52" s="458">
        <v>48</v>
      </c>
      <c r="E52" s="449" t="s">
        <v>720</v>
      </c>
      <c r="F52" s="449">
        <f t="shared" si="1"/>
        <v>3060</v>
      </c>
      <c r="G52" s="449" t="s">
        <v>721</v>
      </c>
      <c r="H52" s="449" t="s">
        <v>721</v>
      </c>
      <c r="I52" s="460" t="str">
        <f t="shared" si="0"/>
        <v>OK</v>
      </c>
      <c r="J52" s="460" t="str">
        <f t="shared" si="2"/>
        <v>OK</v>
      </c>
      <c r="K52" s="457"/>
      <c r="L52" s="465">
        <v>1055175</v>
      </c>
      <c r="M52" s="462" t="s">
        <v>1660</v>
      </c>
      <c r="N52" s="463" t="s">
        <v>708</v>
      </c>
      <c r="O52" s="464" t="s">
        <v>656</v>
      </c>
      <c r="P52" s="464" t="s">
        <v>1441</v>
      </c>
      <c r="Q52" s="452" t="s">
        <v>1565</v>
      </c>
      <c r="R52" s="463" t="s">
        <v>708</v>
      </c>
      <c r="S52" s="464" t="s">
        <v>656</v>
      </c>
      <c r="T52" s="464" t="s">
        <v>1441</v>
      </c>
    </row>
    <row r="53" spans="2:22" ht="21.75" customHeight="1">
      <c r="B53" s="458">
        <v>49</v>
      </c>
      <c r="C53" s="459" t="s">
        <v>722</v>
      </c>
      <c r="D53" s="458">
        <v>49</v>
      </c>
      <c r="E53" s="449" t="s">
        <v>723</v>
      </c>
      <c r="F53" s="449">
        <f t="shared" si="1"/>
        <v>3061</v>
      </c>
      <c r="G53" s="449" t="s">
        <v>724</v>
      </c>
      <c r="H53" s="449" t="s">
        <v>724</v>
      </c>
      <c r="I53" s="460" t="str">
        <f t="shared" si="0"/>
        <v>OK</v>
      </c>
      <c r="J53" s="460" t="str">
        <f t="shared" si="2"/>
        <v>OK</v>
      </c>
      <c r="K53" s="457"/>
      <c r="L53" s="465">
        <v>1053646</v>
      </c>
      <c r="M53" s="462" t="s">
        <v>725</v>
      </c>
      <c r="N53" s="463" t="s">
        <v>726</v>
      </c>
      <c r="O53" s="464" t="s">
        <v>522</v>
      </c>
      <c r="P53" s="464" t="s">
        <v>727</v>
      </c>
      <c r="Q53" s="452" t="s">
        <v>1565</v>
      </c>
      <c r="R53" s="463" t="s">
        <v>726</v>
      </c>
      <c r="S53" s="464" t="s">
        <v>522</v>
      </c>
      <c r="T53" s="464" t="s">
        <v>727</v>
      </c>
      <c r="U53" s="443">
        <v>1</v>
      </c>
    </row>
    <row r="54" spans="2:22" ht="21.75" customHeight="1">
      <c r="B54" s="458">
        <v>50</v>
      </c>
      <c r="C54" s="459" t="s">
        <v>2029</v>
      </c>
      <c r="D54" s="458">
        <v>50</v>
      </c>
      <c r="E54" s="449" t="s">
        <v>728</v>
      </c>
      <c r="F54" s="449">
        <f t="shared" si="1"/>
        <v>3062</v>
      </c>
      <c r="G54" s="449" t="s">
        <v>729</v>
      </c>
      <c r="H54" s="449" t="s">
        <v>729</v>
      </c>
      <c r="I54" s="460" t="str">
        <f t="shared" si="0"/>
        <v>OK</v>
      </c>
      <c r="J54" s="460" t="str">
        <f t="shared" si="2"/>
        <v>OK</v>
      </c>
      <c r="K54" s="457"/>
      <c r="L54" s="465">
        <v>1055122</v>
      </c>
      <c r="M54" s="462" t="s">
        <v>1662</v>
      </c>
      <c r="N54" s="463" t="s">
        <v>1663</v>
      </c>
      <c r="O54" s="464" t="s">
        <v>656</v>
      </c>
      <c r="P54" s="469" t="s">
        <v>2072</v>
      </c>
      <c r="Q54" s="452" t="s">
        <v>1565</v>
      </c>
      <c r="R54" s="463" t="s">
        <v>1663</v>
      </c>
      <c r="S54" s="464" t="s">
        <v>656</v>
      </c>
      <c r="T54" s="469" t="s">
        <v>2073</v>
      </c>
    </row>
    <row r="55" spans="2:22" ht="21.75" customHeight="1">
      <c r="B55" s="458">
        <v>51</v>
      </c>
      <c r="C55" s="459" t="s">
        <v>730</v>
      </c>
      <c r="D55" s="458">
        <v>51</v>
      </c>
      <c r="E55" s="449" t="s">
        <v>731</v>
      </c>
      <c r="F55" s="449">
        <f t="shared" si="1"/>
        <v>3063</v>
      </c>
      <c r="G55" s="449" t="s">
        <v>732</v>
      </c>
      <c r="H55" s="449" t="s">
        <v>732</v>
      </c>
      <c r="I55" s="460" t="str">
        <f t="shared" si="0"/>
        <v>OK</v>
      </c>
      <c r="J55" s="460" t="str">
        <f t="shared" si="2"/>
        <v>OK</v>
      </c>
      <c r="K55" s="457"/>
      <c r="L55" s="465">
        <v>1055131</v>
      </c>
      <c r="M55" s="467" t="s">
        <v>624</v>
      </c>
      <c r="N55" s="459" t="s">
        <v>1891</v>
      </c>
      <c r="O55" s="468" t="s">
        <v>2062</v>
      </c>
      <c r="P55" s="468" t="s">
        <v>2074</v>
      </c>
      <c r="Q55" s="449" t="s">
        <v>2058</v>
      </c>
      <c r="R55" s="459" t="s">
        <v>733</v>
      </c>
      <c r="S55" s="468" t="s">
        <v>1552</v>
      </c>
      <c r="T55" s="464" t="s">
        <v>1664</v>
      </c>
      <c r="U55" s="443">
        <v>1</v>
      </c>
      <c r="V55" s="443" t="s">
        <v>62</v>
      </c>
    </row>
    <row r="56" spans="2:22" ht="21.75" customHeight="1">
      <c r="B56" s="458">
        <v>52</v>
      </c>
      <c r="C56" s="459" t="s">
        <v>734</v>
      </c>
      <c r="D56" s="458">
        <v>52</v>
      </c>
      <c r="E56" s="449" t="s">
        <v>735</v>
      </c>
      <c r="F56" s="449">
        <f t="shared" si="1"/>
        <v>3064</v>
      </c>
      <c r="G56" s="449" t="s">
        <v>736</v>
      </c>
      <c r="H56" s="449" t="s">
        <v>736</v>
      </c>
      <c r="I56" s="460" t="str">
        <f t="shared" si="0"/>
        <v>OK</v>
      </c>
      <c r="J56" s="460" t="str">
        <f t="shared" si="2"/>
        <v>OK</v>
      </c>
      <c r="K56" s="457"/>
      <c r="L56" s="465">
        <v>1055105</v>
      </c>
      <c r="M56" s="462" t="s">
        <v>737</v>
      </c>
      <c r="N56" s="463" t="s">
        <v>738</v>
      </c>
      <c r="O56" s="464" t="s">
        <v>522</v>
      </c>
      <c r="P56" s="464" t="s">
        <v>739</v>
      </c>
      <c r="Q56" s="470" t="s">
        <v>1565</v>
      </c>
      <c r="R56" s="463" t="s">
        <v>738</v>
      </c>
      <c r="S56" s="464" t="s">
        <v>522</v>
      </c>
      <c r="T56" s="464" t="s">
        <v>739</v>
      </c>
    </row>
    <row r="57" spans="2:22" ht="21.75" customHeight="1">
      <c r="B57" s="458">
        <v>53</v>
      </c>
      <c r="C57" s="459" t="s">
        <v>740</v>
      </c>
      <c r="D57" s="458">
        <v>53</v>
      </c>
      <c r="E57" s="449" t="s">
        <v>741</v>
      </c>
      <c r="F57" s="449">
        <f t="shared" si="1"/>
        <v>3065</v>
      </c>
      <c r="G57" s="449" t="s">
        <v>742</v>
      </c>
      <c r="H57" s="449" t="s">
        <v>742</v>
      </c>
      <c r="I57" s="460" t="str">
        <f t="shared" si="0"/>
        <v>OK</v>
      </c>
      <c r="J57" s="460" t="str">
        <f t="shared" si="2"/>
        <v>OK</v>
      </c>
      <c r="K57" s="457"/>
      <c r="L57" s="465">
        <v>1054572</v>
      </c>
      <c r="M57" s="467" t="s">
        <v>1665</v>
      </c>
      <c r="N57" s="459" t="s">
        <v>2075</v>
      </c>
      <c r="O57" s="468" t="s">
        <v>2076</v>
      </c>
      <c r="P57" s="468" t="s">
        <v>2077</v>
      </c>
      <c r="Q57" s="449" t="s">
        <v>2058</v>
      </c>
      <c r="R57" s="459" t="s">
        <v>743</v>
      </c>
      <c r="S57" s="468" t="s">
        <v>1666</v>
      </c>
      <c r="T57" s="464" t="s">
        <v>1667</v>
      </c>
      <c r="V57" s="443" t="s">
        <v>62</v>
      </c>
    </row>
    <row r="58" spans="2:22" ht="21.75" customHeight="1">
      <c r="B58" s="458">
        <v>54</v>
      </c>
      <c r="C58" s="459" t="s">
        <v>744</v>
      </c>
      <c r="D58" s="458">
        <v>54</v>
      </c>
      <c r="E58" s="449" t="s">
        <v>745</v>
      </c>
      <c r="F58" s="449">
        <f t="shared" si="1"/>
        <v>3066</v>
      </c>
      <c r="G58" s="449" t="s">
        <v>746</v>
      </c>
      <c r="H58" s="449" t="s">
        <v>746</v>
      </c>
      <c r="I58" s="460" t="str">
        <f t="shared" si="0"/>
        <v>OK</v>
      </c>
      <c r="J58" s="460" t="str">
        <f t="shared" si="2"/>
        <v>OK</v>
      </c>
      <c r="K58" s="457"/>
      <c r="L58" s="465">
        <v>1057808</v>
      </c>
      <c r="M58" s="462" t="s">
        <v>1668</v>
      </c>
      <c r="N58" s="463" t="s">
        <v>747</v>
      </c>
      <c r="O58" s="464" t="s">
        <v>656</v>
      </c>
      <c r="P58" s="464" t="s">
        <v>748</v>
      </c>
      <c r="Q58" s="470" t="s">
        <v>1565</v>
      </c>
      <c r="R58" s="463" t="s">
        <v>747</v>
      </c>
      <c r="S58" s="464" t="s">
        <v>656</v>
      </c>
      <c r="T58" s="464" t="s">
        <v>748</v>
      </c>
    </row>
    <row r="59" spans="2:22" ht="21.75" customHeight="1">
      <c r="B59" s="458">
        <v>55</v>
      </c>
      <c r="C59" s="459" t="s">
        <v>378</v>
      </c>
      <c r="D59" s="458">
        <v>55</v>
      </c>
      <c r="E59" s="449" t="s">
        <v>749</v>
      </c>
      <c r="F59" s="449">
        <f t="shared" si="1"/>
        <v>3067</v>
      </c>
      <c r="G59" s="449" t="s">
        <v>750</v>
      </c>
      <c r="H59" s="449" t="s">
        <v>750</v>
      </c>
      <c r="I59" s="460" t="str">
        <f t="shared" si="0"/>
        <v>OK</v>
      </c>
      <c r="J59" s="460" t="str">
        <f t="shared" si="2"/>
        <v>OK</v>
      </c>
      <c r="K59" s="457"/>
      <c r="L59" s="465">
        <v>1056375</v>
      </c>
      <c r="M59" s="462" t="s">
        <v>2078</v>
      </c>
      <c r="N59" s="463" t="s">
        <v>1901</v>
      </c>
      <c r="O59" s="464" t="s">
        <v>656</v>
      </c>
      <c r="P59" s="464" t="s">
        <v>751</v>
      </c>
      <c r="Q59" s="452" t="s">
        <v>1565</v>
      </c>
      <c r="R59" s="463" t="s">
        <v>1901</v>
      </c>
      <c r="S59" s="464" t="s">
        <v>656</v>
      </c>
      <c r="T59" s="464" t="s">
        <v>751</v>
      </c>
    </row>
    <row r="60" spans="2:22" ht="21.75" customHeight="1">
      <c r="B60" s="458">
        <v>56</v>
      </c>
      <c r="C60" s="459" t="s">
        <v>752</v>
      </c>
      <c r="D60" s="458">
        <v>56</v>
      </c>
      <c r="E60" s="449" t="s">
        <v>753</v>
      </c>
      <c r="F60" s="449">
        <f t="shared" si="1"/>
        <v>3068</v>
      </c>
      <c r="G60" s="449" t="s">
        <v>754</v>
      </c>
      <c r="H60" s="449" t="s">
        <v>754</v>
      </c>
      <c r="I60" s="460" t="str">
        <f t="shared" si="0"/>
        <v>OK</v>
      </c>
      <c r="J60" s="460" t="str">
        <f t="shared" si="2"/>
        <v>OK</v>
      </c>
      <c r="K60" s="457"/>
      <c r="L60" s="465">
        <v>1057770</v>
      </c>
      <c r="M60" s="462" t="s">
        <v>677</v>
      </c>
      <c r="N60" s="463" t="s">
        <v>678</v>
      </c>
      <c r="O60" s="464" t="s">
        <v>656</v>
      </c>
      <c r="P60" s="464" t="s">
        <v>1893</v>
      </c>
      <c r="Q60" s="452" t="s">
        <v>1565</v>
      </c>
      <c r="R60" s="463" t="s">
        <v>678</v>
      </c>
      <c r="S60" s="464" t="s">
        <v>656</v>
      </c>
      <c r="T60" s="464" t="s">
        <v>1893</v>
      </c>
    </row>
    <row r="61" spans="2:22" ht="21.75" customHeight="1">
      <c r="B61" s="458">
        <v>57</v>
      </c>
      <c r="C61" s="459" t="s">
        <v>755</v>
      </c>
      <c r="D61" s="458">
        <v>57</v>
      </c>
      <c r="E61" s="449" t="s">
        <v>756</v>
      </c>
      <c r="F61" s="449">
        <f t="shared" si="1"/>
        <v>3069</v>
      </c>
      <c r="G61" s="449" t="s">
        <v>757</v>
      </c>
      <c r="H61" s="449" t="s">
        <v>757</v>
      </c>
      <c r="I61" s="460" t="str">
        <f t="shared" si="0"/>
        <v>OK</v>
      </c>
      <c r="J61" s="460" t="str">
        <f t="shared" si="2"/>
        <v>OK</v>
      </c>
      <c r="K61" s="457"/>
      <c r="L61" s="465">
        <v>1057809</v>
      </c>
      <c r="M61" s="462" t="s">
        <v>1669</v>
      </c>
      <c r="N61" s="463" t="s">
        <v>758</v>
      </c>
      <c r="O61" s="464" t="s">
        <v>522</v>
      </c>
      <c r="P61" s="464" t="s">
        <v>759</v>
      </c>
      <c r="Q61" s="452" t="s">
        <v>1565</v>
      </c>
      <c r="R61" s="463" t="s">
        <v>758</v>
      </c>
      <c r="S61" s="464" t="s">
        <v>522</v>
      </c>
      <c r="T61" s="464" t="s">
        <v>759</v>
      </c>
    </row>
    <row r="62" spans="2:22" ht="21.75" customHeight="1">
      <c r="B62" s="458">
        <v>58</v>
      </c>
      <c r="C62" s="459" t="s">
        <v>760</v>
      </c>
      <c r="D62" s="458">
        <v>58</v>
      </c>
      <c r="E62" s="449" t="s">
        <v>761</v>
      </c>
      <c r="F62" s="449">
        <f t="shared" si="1"/>
        <v>3070</v>
      </c>
      <c r="G62" s="449" t="s">
        <v>762</v>
      </c>
      <c r="H62" s="449" t="s">
        <v>762</v>
      </c>
      <c r="I62" s="460" t="str">
        <f t="shared" si="0"/>
        <v>OK</v>
      </c>
      <c r="J62" s="460" t="str">
        <f t="shared" si="2"/>
        <v>OK</v>
      </c>
      <c r="K62" s="457"/>
      <c r="L62" s="472">
        <v>1080184</v>
      </c>
      <c r="M62" s="473" t="s">
        <v>2079</v>
      </c>
      <c r="N62" s="474" t="s">
        <v>2080</v>
      </c>
      <c r="O62" s="464" t="s">
        <v>656</v>
      </c>
      <c r="P62" s="469" t="s">
        <v>2081</v>
      </c>
      <c r="Q62" s="452" t="s">
        <v>1565</v>
      </c>
      <c r="R62" s="474" t="s">
        <v>2082</v>
      </c>
      <c r="S62" s="464" t="s">
        <v>656</v>
      </c>
      <c r="T62" s="469" t="s">
        <v>1017</v>
      </c>
    </row>
    <row r="63" spans="2:22" ht="21.75" customHeight="1">
      <c r="B63" s="458">
        <v>59</v>
      </c>
      <c r="C63" s="459" t="s">
        <v>763</v>
      </c>
      <c r="D63" s="458">
        <v>59</v>
      </c>
      <c r="E63" s="449" t="s">
        <v>764</v>
      </c>
      <c r="F63" s="449">
        <f t="shared" si="1"/>
        <v>3071</v>
      </c>
      <c r="G63" s="449" t="s">
        <v>765</v>
      </c>
      <c r="H63" s="449" t="s">
        <v>765</v>
      </c>
      <c r="I63" s="460" t="str">
        <f t="shared" si="0"/>
        <v>OK</v>
      </c>
      <c r="J63" s="460" t="str">
        <f t="shared" si="2"/>
        <v>OK</v>
      </c>
      <c r="K63" s="457"/>
      <c r="L63" s="465">
        <v>1060106</v>
      </c>
      <c r="M63" s="462" t="s">
        <v>766</v>
      </c>
      <c r="N63" s="463" t="s">
        <v>767</v>
      </c>
      <c r="O63" s="464" t="s">
        <v>522</v>
      </c>
      <c r="P63" s="464" t="s">
        <v>768</v>
      </c>
      <c r="Q63" s="452" t="s">
        <v>1565</v>
      </c>
      <c r="R63" s="463" t="s">
        <v>767</v>
      </c>
      <c r="S63" s="464" t="s">
        <v>522</v>
      </c>
      <c r="T63" s="464" t="s">
        <v>768</v>
      </c>
    </row>
    <row r="64" spans="2:22" ht="21.75" customHeight="1">
      <c r="B64" s="458">
        <v>60</v>
      </c>
      <c r="C64" s="459" t="s">
        <v>1869</v>
      </c>
      <c r="D64" s="458">
        <v>60</v>
      </c>
      <c r="E64" s="449" t="s">
        <v>769</v>
      </c>
      <c r="F64" s="449">
        <f t="shared" si="1"/>
        <v>1210012</v>
      </c>
      <c r="G64" s="449" t="s">
        <v>770</v>
      </c>
      <c r="H64" s="449" t="s">
        <v>770</v>
      </c>
      <c r="I64" s="460" t="str">
        <f t="shared" si="0"/>
        <v>OK</v>
      </c>
      <c r="J64" s="460" t="str">
        <f t="shared" si="2"/>
        <v>OK</v>
      </c>
      <c r="K64" s="457"/>
      <c r="L64" s="465">
        <v>1060100</v>
      </c>
      <c r="M64" s="462" t="s">
        <v>1660</v>
      </c>
      <c r="N64" s="463" t="s">
        <v>708</v>
      </c>
      <c r="O64" s="464" t="s">
        <v>656</v>
      </c>
      <c r="P64" s="464" t="s">
        <v>1441</v>
      </c>
      <c r="Q64" s="452" t="s">
        <v>1565</v>
      </c>
      <c r="R64" s="463" t="s">
        <v>708</v>
      </c>
      <c r="S64" s="464" t="s">
        <v>656</v>
      </c>
      <c r="T64" s="464" t="s">
        <v>1441</v>
      </c>
      <c r="U64" s="443">
        <v>1</v>
      </c>
    </row>
    <row r="65" spans="2:21" ht="21.75" customHeight="1">
      <c r="B65" s="458">
        <v>61</v>
      </c>
      <c r="C65" s="459" t="s">
        <v>771</v>
      </c>
      <c r="D65" s="458">
        <v>61</v>
      </c>
      <c r="E65" s="449" t="s">
        <v>772</v>
      </c>
      <c r="F65" s="449">
        <f t="shared" si="1"/>
        <v>1210013</v>
      </c>
      <c r="G65" s="449" t="s">
        <v>773</v>
      </c>
      <c r="H65" s="449" t="s">
        <v>773</v>
      </c>
      <c r="I65" s="460" t="str">
        <f t="shared" si="0"/>
        <v>OK</v>
      </c>
      <c r="J65" s="460" t="str">
        <f t="shared" si="2"/>
        <v>OK</v>
      </c>
      <c r="K65" s="457"/>
      <c r="L65" s="465">
        <v>1059375</v>
      </c>
      <c r="M65" s="462" t="s">
        <v>766</v>
      </c>
      <c r="N65" s="463" t="s">
        <v>767</v>
      </c>
      <c r="O65" s="464" t="s">
        <v>522</v>
      </c>
      <c r="P65" s="464" t="s">
        <v>768</v>
      </c>
      <c r="Q65" s="452" t="s">
        <v>1565</v>
      </c>
      <c r="R65" s="463" t="s">
        <v>767</v>
      </c>
      <c r="S65" s="464" t="s">
        <v>522</v>
      </c>
      <c r="T65" s="464" t="s">
        <v>768</v>
      </c>
    </row>
    <row r="66" spans="2:21" ht="21.75" customHeight="1">
      <c r="B66" s="458">
        <v>62</v>
      </c>
      <c r="C66" s="459" t="s">
        <v>1599</v>
      </c>
      <c r="D66" s="458">
        <v>62</v>
      </c>
      <c r="E66" s="449" t="s">
        <v>774</v>
      </c>
      <c r="F66" s="449">
        <f t="shared" si="1"/>
        <v>1210014</v>
      </c>
      <c r="G66" s="449" t="s">
        <v>775</v>
      </c>
      <c r="H66" s="449" t="s">
        <v>775</v>
      </c>
      <c r="I66" s="460" t="str">
        <f t="shared" si="0"/>
        <v>OK</v>
      </c>
      <c r="J66" s="460" t="str">
        <f t="shared" si="2"/>
        <v>OK</v>
      </c>
      <c r="K66" s="457"/>
      <c r="L66" s="465">
        <v>1059626</v>
      </c>
      <c r="M66" s="462" t="s">
        <v>1670</v>
      </c>
      <c r="N66" s="463" t="s">
        <v>776</v>
      </c>
      <c r="O66" s="464" t="s">
        <v>522</v>
      </c>
      <c r="P66" s="464" t="s">
        <v>777</v>
      </c>
      <c r="Q66" s="452" t="s">
        <v>1565</v>
      </c>
      <c r="R66" s="463" t="s">
        <v>776</v>
      </c>
      <c r="S66" s="464" t="s">
        <v>522</v>
      </c>
      <c r="T66" s="464" t="s">
        <v>777</v>
      </c>
    </row>
    <row r="67" spans="2:21" ht="21.75" customHeight="1">
      <c r="B67" s="458">
        <v>63</v>
      </c>
      <c r="C67" s="459" t="s">
        <v>778</v>
      </c>
      <c r="D67" s="458">
        <v>63</v>
      </c>
      <c r="E67" s="449" t="s">
        <v>779</v>
      </c>
      <c r="F67" s="449">
        <f t="shared" si="1"/>
        <v>1210015</v>
      </c>
      <c r="G67" s="449" t="s">
        <v>780</v>
      </c>
      <c r="H67" s="449" t="s">
        <v>780</v>
      </c>
      <c r="I67" s="460" t="str">
        <f t="shared" si="0"/>
        <v>OK</v>
      </c>
      <c r="J67" s="460" t="str">
        <f t="shared" si="2"/>
        <v>OK</v>
      </c>
      <c r="K67" s="457"/>
      <c r="L67" s="465">
        <v>1060118</v>
      </c>
      <c r="M67" s="462" t="s">
        <v>1671</v>
      </c>
      <c r="N67" s="463" t="s">
        <v>1782</v>
      </c>
      <c r="O67" s="464" t="s">
        <v>656</v>
      </c>
      <c r="P67" s="464" t="s">
        <v>781</v>
      </c>
      <c r="Q67" s="452" t="s">
        <v>1565</v>
      </c>
      <c r="R67" s="463" t="s">
        <v>1782</v>
      </c>
      <c r="S67" s="464" t="s">
        <v>656</v>
      </c>
      <c r="T67" s="464" t="s">
        <v>781</v>
      </c>
      <c r="U67" s="443">
        <v>1</v>
      </c>
    </row>
    <row r="68" spans="2:21" ht="21.75" customHeight="1">
      <c r="B68" s="458">
        <v>64</v>
      </c>
      <c r="C68" s="459" t="s">
        <v>782</v>
      </c>
      <c r="D68" s="458">
        <v>64</v>
      </c>
      <c r="E68" s="449" t="s">
        <v>783</v>
      </c>
      <c r="F68" s="449">
        <f t="shared" si="1"/>
        <v>1210016</v>
      </c>
      <c r="G68" s="449" t="s">
        <v>784</v>
      </c>
      <c r="H68" s="449" t="s">
        <v>784</v>
      </c>
      <c r="I68" s="460" t="str">
        <f t="shared" si="0"/>
        <v>OK</v>
      </c>
      <c r="J68" s="460" t="str">
        <f t="shared" si="2"/>
        <v>OK</v>
      </c>
      <c r="K68" s="457"/>
      <c r="L68" s="465">
        <v>1060185</v>
      </c>
      <c r="M68" s="462" t="s">
        <v>785</v>
      </c>
      <c r="N68" s="463" t="s">
        <v>1902</v>
      </c>
      <c r="O68" s="464" t="s">
        <v>522</v>
      </c>
      <c r="P68" s="464" t="s">
        <v>1442</v>
      </c>
      <c r="Q68" s="452" t="s">
        <v>1565</v>
      </c>
      <c r="R68" s="463" t="s">
        <v>1902</v>
      </c>
      <c r="S68" s="464" t="s">
        <v>522</v>
      </c>
      <c r="T68" s="464" t="s">
        <v>1442</v>
      </c>
    </row>
    <row r="69" spans="2:21" ht="21.75" customHeight="1">
      <c r="B69" s="458">
        <v>65</v>
      </c>
      <c r="C69" s="459" t="s">
        <v>337</v>
      </c>
      <c r="D69" s="458">
        <v>65</v>
      </c>
      <c r="E69" s="449" t="s">
        <v>786</v>
      </c>
      <c r="F69" s="449">
        <f t="shared" si="1"/>
        <v>1210017</v>
      </c>
      <c r="G69" s="449" t="s">
        <v>787</v>
      </c>
      <c r="H69" s="449" t="s">
        <v>787</v>
      </c>
      <c r="I69" s="460" t="str">
        <f t="shared" ref="I69:I132" si="3">IF(COUNTIF($G$5:$G$341,G69)=1,"OK","重複あり！")</f>
        <v>OK</v>
      </c>
      <c r="J69" s="460" t="str">
        <f t="shared" si="2"/>
        <v>OK</v>
      </c>
      <c r="K69" s="457"/>
      <c r="L69" s="465">
        <v>1059151</v>
      </c>
      <c r="M69" s="462" t="s">
        <v>788</v>
      </c>
      <c r="N69" s="463" t="s">
        <v>789</v>
      </c>
      <c r="O69" s="464" t="s">
        <v>522</v>
      </c>
      <c r="P69" s="464" t="s">
        <v>790</v>
      </c>
      <c r="Q69" s="452" t="s">
        <v>1565</v>
      </c>
      <c r="R69" s="463" t="s">
        <v>789</v>
      </c>
      <c r="S69" s="464" t="s">
        <v>522</v>
      </c>
      <c r="T69" s="464" t="s">
        <v>790</v>
      </c>
    </row>
    <row r="70" spans="2:21" ht="21.75" customHeight="1">
      <c r="B70" s="458">
        <v>66</v>
      </c>
      <c r="C70" s="459" t="s">
        <v>1600</v>
      </c>
      <c r="D70" s="458">
        <v>66</v>
      </c>
      <c r="E70" s="449" t="s">
        <v>791</v>
      </c>
      <c r="F70" s="449">
        <f t="shared" ref="F70:F133" si="4">VALUE(E70)</f>
        <v>1210018</v>
      </c>
      <c r="G70" s="449" t="s">
        <v>792</v>
      </c>
      <c r="H70" s="449" t="s">
        <v>792</v>
      </c>
      <c r="I70" s="460" t="str">
        <f t="shared" si="3"/>
        <v>OK</v>
      </c>
      <c r="J70" s="460" t="str">
        <f t="shared" ref="J70:J133" si="5">IF(EXACT(G70,H70),"OK","変更あり！")</f>
        <v>OK</v>
      </c>
      <c r="K70" s="457"/>
      <c r="L70" s="465">
        <v>1059288</v>
      </c>
      <c r="M70" s="462" t="s">
        <v>2078</v>
      </c>
      <c r="N70" s="463" t="s">
        <v>1903</v>
      </c>
      <c r="O70" s="464" t="s">
        <v>656</v>
      </c>
      <c r="P70" s="464" t="s">
        <v>1904</v>
      </c>
      <c r="Q70" s="452" t="s">
        <v>1565</v>
      </c>
      <c r="R70" s="463" t="s">
        <v>1903</v>
      </c>
      <c r="S70" s="464" t="s">
        <v>656</v>
      </c>
      <c r="T70" s="464" t="s">
        <v>1904</v>
      </c>
    </row>
    <row r="71" spans="2:21" ht="21.75" customHeight="1">
      <c r="B71" s="458">
        <v>67</v>
      </c>
      <c r="C71" s="459" t="s">
        <v>1870</v>
      </c>
      <c r="D71" s="458">
        <v>67</v>
      </c>
      <c r="E71" s="449" t="s">
        <v>793</v>
      </c>
      <c r="F71" s="449">
        <f t="shared" si="4"/>
        <v>1210019</v>
      </c>
      <c r="G71" s="449" t="s">
        <v>794</v>
      </c>
      <c r="H71" s="449" t="s">
        <v>794</v>
      </c>
      <c r="I71" s="460" t="str">
        <f t="shared" si="3"/>
        <v>OK</v>
      </c>
      <c r="J71" s="460" t="str">
        <f t="shared" si="5"/>
        <v>OK</v>
      </c>
      <c r="K71" s="457"/>
      <c r="L71" s="465">
        <v>1053771</v>
      </c>
      <c r="M71" s="462" t="s">
        <v>1672</v>
      </c>
      <c r="N71" s="463" t="s">
        <v>795</v>
      </c>
      <c r="O71" s="464" t="s">
        <v>656</v>
      </c>
      <c r="P71" s="464" t="s">
        <v>796</v>
      </c>
      <c r="Q71" s="452" t="s">
        <v>1565</v>
      </c>
      <c r="R71" s="463" t="s">
        <v>795</v>
      </c>
      <c r="S71" s="464" t="s">
        <v>656</v>
      </c>
      <c r="T71" s="464" t="s">
        <v>796</v>
      </c>
    </row>
    <row r="72" spans="2:21" ht="21.75" customHeight="1">
      <c r="B72" s="458">
        <v>68</v>
      </c>
      <c r="C72" s="459" t="s">
        <v>1602</v>
      </c>
      <c r="D72" s="458">
        <v>68</v>
      </c>
      <c r="E72" s="449" t="s">
        <v>797</v>
      </c>
      <c r="F72" s="449">
        <f t="shared" si="4"/>
        <v>1210020</v>
      </c>
      <c r="G72" s="449" t="s">
        <v>798</v>
      </c>
      <c r="H72" s="449" t="s">
        <v>798</v>
      </c>
      <c r="I72" s="460" t="str">
        <f t="shared" si="3"/>
        <v>OK</v>
      </c>
      <c r="J72" s="460" t="str">
        <f t="shared" si="5"/>
        <v>OK</v>
      </c>
      <c r="K72" s="457"/>
      <c r="L72" s="465">
        <v>1060131</v>
      </c>
      <c r="M72" s="462" t="s">
        <v>799</v>
      </c>
      <c r="N72" s="463" t="s">
        <v>800</v>
      </c>
      <c r="O72" s="464" t="s">
        <v>522</v>
      </c>
      <c r="P72" s="464" t="s">
        <v>1905</v>
      </c>
      <c r="Q72" s="452" t="s">
        <v>1565</v>
      </c>
      <c r="R72" s="463" t="s">
        <v>800</v>
      </c>
      <c r="S72" s="464" t="s">
        <v>522</v>
      </c>
      <c r="T72" s="464" t="s">
        <v>1905</v>
      </c>
      <c r="U72" s="443">
        <v>1</v>
      </c>
    </row>
    <row r="73" spans="2:21" ht="21.75" customHeight="1">
      <c r="B73" s="458">
        <v>69</v>
      </c>
      <c r="C73" s="459" t="s">
        <v>1603</v>
      </c>
      <c r="D73" s="458">
        <v>69</v>
      </c>
      <c r="E73" s="449" t="s">
        <v>801</v>
      </c>
      <c r="F73" s="449">
        <f t="shared" si="4"/>
        <v>1210021</v>
      </c>
      <c r="G73" s="449" t="s">
        <v>802</v>
      </c>
      <c r="H73" s="449" t="s">
        <v>802</v>
      </c>
      <c r="I73" s="460" t="str">
        <f t="shared" si="3"/>
        <v>OK</v>
      </c>
      <c r="J73" s="460" t="str">
        <f t="shared" si="5"/>
        <v>OK</v>
      </c>
      <c r="K73" s="457"/>
      <c r="L73" s="465">
        <v>1058141</v>
      </c>
      <c r="M73" s="462" t="s">
        <v>1783</v>
      </c>
      <c r="N73" s="463" t="s">
        <v>803</v>
      </c>
      <c r="O73" s="464" t="s">
        <v>804</v>
      </c>
      <c r="P73" s="464" t="s">
        <v>805</v>
      </c>
      <c r="Q73" s="452" t="s">
        <v>1565</v>
      </c>
      <c r="R73" s="463" t="s">
        <v>803</v>
      </c>
      <c r="S73" s="464" t="s">
        <v>804</v>
      </c>
      <c r="T73" s="464" t="s">
        <v>805</v>
      </c>
    </row>
    <row r="74" spans="2:21" ht="21.75" customHeight="1">
      <c r="B74" s="458">
        <v>70</v>
      </c>
      <c r="C74" s="459" t="s">
        <v>1604</v>
      </c>
      <c r="D74" s="458">
        <v>70</v>
      </c>
      <c r="E74" s="449" t="s">
        <v>806</v>
      </c>
      <c r="F74" s="449">
        <f t="shared" si="4"/>
        <v>1210022</v>
      </c>
      <c r="G74" s="449" t="s">
        <v>807</v>
      </c>
      <c r="H74" s="449" t="s">
        <v>807</v>
      </c>
      <c r="I74" s="460" t="str">
        <f t="shared" si="3"/>
        <v>OK</v>
      </c>
      <c r="J74" s="460" t="str">
        <f t="shared" si="5"/>
        <v>OK</v>
      </c>
      <c r="K74" s="457"/>
      <c r="L74" s="465">
        <v>1060099</v>
      </c>
      <c r="M74" s="462" t="s">
        <v>808</v>
      </c>
      <c r="N74" s="463" t="s">
        <v>1784</v>
      </c>
      <c r="O74" s="464" t="s">
        <v>656</v>
      </c>
      <c r="P74" s="464" t="s">
        <v>1785</v>
      </c>
      <c r="Q74" s="452" t="s">
        <v>1565</v>
      </c>
      <c r="R74" s="463" t="s">
        <v>1784</v>
      </c>
      <c r="S74" s="464" t="s">
        <v>656</v>
      </c>
      <c r="T74" s="464" t="s">
        <v>1785</v>
      </c>
    </row>
    <row r="75" spans="2:21" ht="21.75" customHeight="1">
      <c r="B75" s="458">
        <v>71</v>
      </c>
      <c r="C75" s="459" t="s">
        <v>1605</v>
      </c>
      <c r="D75" s="458">
        <v>71</v>
      </c>
      <c r="E75" s="449" t="s">
        <v>809</v>
      </c>
      <c r="F75" s="449">
        <f t="shared" si="4"/>
        <v>1210031</v>
      </c>
      <c r="G75" s="449" t="s">
        <v>810</v>
      </c>
      <c r="H75" s="449" t="s">
        <v>810</v>
      </c>
      <c r="I75" s="460" t="str">
        <f t="shared" si="3"/>
        <v>OK</v>
      </c>
      <c r="J75" s="460" t="str">
        <f t="shared" si="5"/>
        <v>OK</v>
      </c>
      <c r="K75" s="457"/>
      <c r="L75" s="465">
        <v>1060115</v>
      </c>
      <c r="M75" s="462" t="s">
        <v>588</v>
      </c>
      <c r="N75" s="463" t="s">
        <v>589</v>
      </c>
      <c r="O75" s="464" t="s">
        <v>522</v>
      </c>
      <c r="P75" s="464" t="s">
        <v>590</v>
      </c>
      <c r="Q75" s="452" t="s">
        <v>1565</v>
      </c>
      <c r="R75" s="463" t="s">
        <v>589</v>
      </c>
      <c r="S75" s="464" t="s">
        <v>522</v>
      </c>
      <c r="T75" s="464" t="s">
        <v>590</v>
      </c>
    </row>
    <row r="76" spans="2:21" ht="21.75" customHeight="1">
      <c r="B76" s="458">
        <v>72</v>
      </c>
      <c r="C76" s="459" t="s">
        <v>1871</v>
      </c>
      <c r="D76" s="458">
        <v>72</v>
      </c>
      <c r="E76" s="449" t="s">
        <v>811</v>
      </c>
      <c r="F76" s="449">
        <f t="shared" si="4"/>
        <v>1210035</v>
      </c>
      <c r="G76" s="449" t="s">
        <v>812</v>
      </c>
      <c r="H76" s="449" t="s">
        <v>812</v>
      </c>
      <c r="I76" s="460" t="str">
        <f t="shared" si="3"/>
        <v>OK</v>
      </c>
      <c r="J76" s="460" t="str">
        <f t="shared" si="5"/>
        <v>OK</v>
      </c>
      <c r="K76" s="457"/>
      <c r="L76" s="465">
        <v>1060102</v>
      </c>
      <c r="M76" s="462" t="s">
        <v>1673</v>
      </c>
      <c r="N76" s="463" t="s">
        <v>813</v>
      </c>
      <c r="O76" s="464" t="s">
        <v>656</v>
      </c>
      <c r="P76" s="464" t="s">
        <v>814</v>
      </c>
      <c r="Q76" s="452" t="s">
        <v>1565</v>
      </c>
      <c r="R76" s="463" t="s">
        <v>813</v>
      </c>
      <c r="S76" s="464" t="s">
        <v>656</v>
      </c>
      <c r="T76" s="464" t="s">
        <v>814</v>
      </c>
    </row>
    <row r="77" spans="2:21" ht="21.75" customHeight="1">
      <c r="B77" s="458">
        <v>73</v>
      </c>
      <c r="C77" s="459" t="s">
        <v>1606</v>
      </c>
      <c r="D77" s="458">
        <v>73</v>
      </c>
      <c r="E77" s="449" t="s">
        <v>815</v>
      </c>
      <c r="F77" s="449">
        <f t="shared" si="4"/>
        <v>1210109</v>
      </c>
      <c r="G77" s="449" t="s">
        <v>816</v>
      </c>
      <c r="H77" s="449" t="s">
        <v>816</v>
      </c>
      <c r="I77" s="460" t="str">
        <f t="shared" si="3"/>
        <v>OK</v>
      </c>
      <c r="J77" s="460" t="str">
        <f t="shared" si="5"/>
        <v>OK</v>
      </c>
      <c r="K77" s="457"/>
      <c r="L77" s="465">
        <v>1061838</v>
      </c>
      <c r="M77" s="462" t="s">
        <v>1674</v>
      </c>
      <c r="N77" s="463" t="s">
        <v>817</v>
      </c>
      <c r="O77" s="464" t="s">
        <v>656</v>
      </c>
      <c r="P77" s="464" t="s">
        <v>818</v>
      </c>
      <c r="Q77" s="452" t="s">
        <v>1565</v>
      </c>
      <c r="R77" s="463" t="s">
        <v>817</v>
      </c>
      <c r="S77" s="464" t="s">
        <v>656</v>
      </c>
      <c r="T77" s="464" t="s">
        <v>818</v>
      </c>
      <c r="U77" s="443">
        <v>1</v>
      </c>
    </row>
    <row r="78" spans="2:21" ht="21.75" customHeight="1">
      <c r="B78" s="458">
        <v>74</v>
      </c>
      <c r="C78" s="459" t="s">
        <v>1607</v>
      </c>
      <c r="D78" s="458">
        <v>74</v>
      </c>
      <c r="E78" s="449" t="s">
        <v>819</v>
      </c>
      <c r="F78" s="449">
        <f t="shared" si="4"/>
        <v>1210110</v>
      </c>
      <c r="G78" s="449" t="s">
        <v>820</v>
      </c>
      <c r="H78" s="449" t="s">
        <v>820</v>
      </c>
      <c r="I78" s="460" t="str">
        <f t="shared" si="3"/>
        <v>OK</v>
      </c>
      <c r="J78" s="460" t="str">
        <f t="shared" si="5"/>
        <v>OK</v>
      </c>
      <c r="K78" s="457"/>
      <c r="L78" s="465">
        <v>1061839</v>
      </c>
      <c r="M78" s="462" t="s">
        <v>821</v>
      </c>
      <c r="N78" s="463" t="s">
        <v>1443</v>
      </c>
      <c r="O78" s="464" t="s">
        <v>656</v>
      </c>
      <c r="P78" s="464" t="s">
        <v>822</v>
      </c>
      <c r="Q78" s="452" t="s">
        <v>1565</v>
      </c>
      <c r="R78" s="463" t="s">
        <v>1443</v>
      </c>
      <c r="S78" s="464" t="s">
        <v>656</v>
      </c>
      <c r="T78" s="464" t="s">
        <v>822</v>
      </c>
      <c r="U78" s="443">
        <v>1</v>
      </c>
    </row>
    <row r="79" spans="2:21" ht="21.75" customHeight="1">
      <c r="B79" s="458">
        <v>75</v>
      </c>
      <c r="C79" s="459" t="s">
        <v>2083</v>
      </c>
      <c r="D79" s="458">
        <v>75</v>
      </c>
      <c r="E79" s="449" t="s">
        <v>823</v>
      </c>
      <c r="F79" s="449">
        <f t="shared" si="4"/>
        <v>1210111</v>
      </c>
      <c r="G79" s="449" t="s">
        <v>824</v>
      </c>
      <c r="H79" s="449" t="s">
        <v>824</v>
      </c>
      <c r="I79" s="460" t="str">
        <f t="shared" si="3"/>
        <v>OK</v>
      </c>
      <c r="J79" s="460" t="str">
        <f t="shared" si="5"/>
        <v>OK</v>
      </c>
      <c r="K79" s="457"/>
      <c r="L79" s="465">
        <v>1061821</v>
      </c>
      <c r="M79" s="462" t="s">
        <v>1786</v>
      </c>
      <c r="N79" s="463" t="s">
        <v>825</v>
      </c>
      <c r="O79" s="464" t="s">
        <v>656</v>
      </c>
      <c r="P79" s="464" t="s">
        <v>826</v>
      </c>
      <c r="Q79" s="452" t="s">
        <v>1565</v>
      </c>
      <c r="R79" s="463" t="s">
        <v>825</v>
      </c>
      <c r="S79" s="464" t="s">
        <v>656</v>
      </c>
      <c r="T79" s="464" t="s">
        <v>826</v>
      </c>
      <c r="U79" s="443">
        <v>1</v>
      </c>
    </row>
    <row r="80" spans="2:21" ht="21.75" customHeight="1">
      <c r="B80" s="458">
        <v>76</v>
      </c>
      <c r="C80" s="459" t="s">
        <v>2084</v>
      </c>
      <c r="D80" s="458">
        <v>76</v>
      </c>
      <c r="E80" s="449" t="s">
        <v>827</v>
      </c>
      <c r="F80" s="449">
        <f t="shared" si="4"/>
        <v>1210112</v>
      </c>
      <c r="G80" s="449" t="s">
        <v>828</v>
      </c>
      <c r="H80" s="449" t="s">
        <v>828</v>
      </c>
      <c r="I80" s="460" t="str">
        <f t="shared" si="3"/>
        <v>OK</v>
      </c>
      <c r="J80" s="460" t="str">
        <f t="shared" si="5"/>
        <v>OK</v>
      </c>
      <c r="K80" s="457"/>
      <c r="L80" s="465">
        <v>1061842</v>
      </c>
      <c r="M80" s="462" t="s">
        <v>1675</v>
      </c>
      <c r="N80" s="463" t="s">
        <v>829</v>
      </c>
      <c r="O80" s="464" t="s">
        <v>656</v>
      </c>
      <c r="P80" s="464" t="s">
        <v>830</v>
      </c>
      <c r="Q80" s="452" t="s">
        <v>1565</v>
      </c>
      <c r="R80" s="463" t="s">
        <v>829</v>
      </c>
      <c r="S80" s="464" t="s">
        <v>656</v>
      </c>
      <c r="T80" s="464" t="s">
        <v>830</v>
      </c>
      <c r="U80" s="443">
        <v>1</v>
      </c>
    </row>
    <row r="81" spans="2:21" ht="21.75" customHeight="1">
      <c r="B81" s="458">
        <v>77</v>
      </c>
      <c r="C81" s="459" t="s">
        <v>2085</v>
      </c>
      <c r="D81" s="458">
        <v>77</v>
      </c>
      <c r="E81" s="449" t="s">
        <v>831</v>
      </c>
      <c r="F81" s="449">
        <f t="shared" si="4"/>
        <v>1210114</v>
      </c>
      <c r="G81" s="449" t="s">
        <v>832</v>
      </c>
      <c r="H81" s="449" t="s">
        <v>832</v>
      </c>
      <c r="I81" s="460" t="str">
        <f t="shared" si="3"/>
        <v>OK</v>
      </c>
      <c r="J81" s="460" t="str">
        <f t="shared" si="5"/>
        <v>OK</v>
      </c>
      <c r="K81" s="457"/>
      <c r="L81" s="465">
        <v>1061822</v>
      </c>
      <c r="M81" s="462" t="s">
        <v>833</v>
      </c>
      <c r="N81" s="463" t="s">
        <v>834</v>
      </c>
      <c r="O81" s="464" t="s">
        <v>656</v>
      </c>
      <c r="P81" s="464" t="s">
        <v>835</v>
      </c>
      <c r="Q81" s="452" t="s">
        <v>1565</v>
      </c>
      <c r="R81" s="463" t="s">
        <v>834</v>
      </c>
      <c r="S81" s="464" t="s">
        <v>656</v>
      </c>
      <c r="T81" s="464" t="s">
        <v>835</v>
      </c>
    </row>
    <row r="82" spans="2:21" ht="21.75" customHeight="1">
      <c r="B82" s="458">
        <v>78</v>
      </c>
      <c r="C82" s="459" t="s">
        <v>2086</v>
      </c>
      <c r="D82" s="458">
        <v>78</v>
      </c>
      <c r="E82" s="449" t="s">
        <v>836</v>
      </c>
      <c r="F82" s="449">
        <f t="shared" si="4"/>
        <v>1210115</v>
      </c>
      <c r="G82" s="449" t="s">
        <v>837</v>
      </c>
      <c r="H82" s="449" t="s">
        <v>837</v>
      </c>
      <c r="I82" s="460" t="str">
        <f t="shared" si="3"/>
        <v>OK</v>
      </c>
      <c r="J82" s="460" t="str">
        <f t="shared" si="5"/>
        <v>OK</v>
      </c>
      <c r="K82" s="457"/>
      <c r="L82" s="465">
        <v>1061094</v>
      </c>
      <c r="M82" s="462" t="s">
        <v>838</v>
      </c>
      <c r="N82" s="463" t="s">
        <v>839</v>
      </c>
      <c r="O82" s="464" t="s">
        <v>656</v>
      </c>
      <c r="P82" s="464" t="s">
        <v>840</v>
      </c>
      <c r="Q82" s="452" t="s">
        <v>1565</v>
      </c>
      <c r="R82" s="463" t="s">
        <v>839</v>
      </c>
      <c r="S82" s="464" t="s">
        <v>656</v>
      </c>
      <c r="T82" s="464" t="s">
        <v>840</v>
      </c>
    </row>
    <row r="83" spans="2:21" ht="21.75" customHeight="1">
      <c r="B83" s="458">
        <v>79</v>
      </c>
      <c r="C83" s="459" t="s">
        <v>1872</v>
      </c>
      <c r="D83" s="458">
        <v>79</v>
      </c>
      <c r="E83" s="449" t="s">
        <v>841</v>
      </c>
      <c r="F83" s="449">
        <f t="shared" si="4"/>
        <v>1210120</v>
      </c>
      <c r="G83" s="449" t="s">
        <v>842</v>
      </c>
      <c r="H83" s="449" t="s">
        <v>842</v>
      </c>
      <c r="I83" s="460" t="str">
        <f t="shared" si="3"/>
        <v>OK</v>
      </c>
      <c r="J83" s="460" t="str">
        <f t="shared" si="5"/>
        <v>OK</v>
      </c>
      <c r="K83" s="457"/>
      <c r="L83" s="465">
        <v>1061849</v>
      </c>
      <c r="M83" s="462" t="s">
        <v>1672</v>
      </c>
      <c r="N83" s="463" t="s">
        <v>795</v>
      </c>
      <c r="O83" s="464" t="s">
        <v>656</v>
      </c>
      <c r="P83" s="464" t="s">
        <v>796</v>
      </c>
      <c r="Q83" s="452" t="s">
        <v>1565</v>
      </c>
      <c r="R83" s="463" t="s">
        <v>795</v>
      </c>
      <c r="S83" s="464" t="s">
        <v>656</v>
      </c>
      <c r="T83" s="464" t="s">
        <v>796</v>
      </c>
    </row>
    <row r="84" spans="2:21" ht="21.75" customHeight="1">
      <c r="B84" s="458">
        <v>80</v>
      </c>
      <c r="C84" s="459" t="s">
        <v>1609</v>
      </c>
      <c r="D84" s="458">
        <v>80</v>
      </c>
      <c r="E84" s="449" t="s">
        <v>843</v>
      </c>
      <c r="F84" s="449">
        <f t="shared" si="4"/>
        <v>1210121</v>
      </c>
      <c r="G84" s="449" t="s">
        <v>844</v>
      </c>
      <c r="H84" s="449" t="s">
        <v>844</v>
      </c>
      <c r="I84" s="460" t="str">
        <f t="shared" si="3"/>
        <v>OK</v>
      </c>
      <c r="J84" s="460" t="str">
        <f t="shared" si="5"/>
        <v>OK</v>
      </c>
      <c r="K84" s="457"/>
      <c r="L84" s="465">
        <v>1061825</v>
      </c>
      <c r="M84" s="462" t="s">
        <v>1676</v>
      </c>
      <c r="N84" s="463" t="s">
        <v>845</v>
      </c>
      <c r="O84" s="464" t="s">
        <v>656</v>
      </c>
      <c r="P84" s="464" t="s">
        <v>846</v>
      </c>
      <c r="Q84" s="452" t="s">
        <v>1565</v>
      </c>
      <c r="R84" s="463" t="s">
        <v>845</v>
      </c>
      <c r="S84" s="464" t="s">
        <v>656</v>
      </c>
      <c r="T84" s="464" t="s">
        <v>846</v>
      </c>
      <c r="U84" s="443">
        <v>1</v>
      </c>
    </row>
    <row r="85" spans="2:21" ht="21.75" customHeight="1">
      <c r="B85" s="458">
        <v>81</v>
      </c>
      <c r="C85" s="459" t="s">
        <v>2087</v>
      </c>
      <c r="D85" s="458">
        <v>81</v>
      </c>
      <c r="E85" s="449" t="s">
        <v>847</v>
      </c>
      <c r="F85" s="449">
        <f t="shared" si="4"/>
        <v>1210133</v>
      </c>
      <c r="G85" s="449" t="s">
        <v>848</v>
      </c>
      <c r="H85" s="449" t="s">
        <v>848</v>
      </c>
      <c r="I85" s="460" t="str">
        <f t="shared" si="3"/>
        <v>OK</v>
      </c>
      <c r="J85" s="460" t="str">
        <f t="shared" si="5"/>
        <v>OK</v>
      </c>
      <c r="K85" s="457"/>
      <c r="L85" s="465">
        <v>1061820</v>
      </c>
      <c r="M85" s="462" t="s">
        <v>808</v>
      </c>
      <c r="N85" s="463" t="s">
        <v>1784</v>
      </c>
      <c r="O85" s="464" t="s">
        <v>656</v>
      </c>
      <c r="P85" s="464" t="s">
        <v>1785</v>
      </c>
      <c r="Q85" s="452" t="s">
        <v>1565</v>
      </c>
      <c r="R85" s="463" t="s">
        <v>1784</v>
      </c>
      <c r="S85" s="464" t="s">
        <v>656</v>
      </c>
      <c r="T85" s="464" t="s">
        <v>1785</v>
      </c>
    </row>
    <row r="86" spans="2:21" ht="21.75" customHeight="1">
      <c r="B86" s="458">
        <v>82</v>
      </c>
      <c r="C86" s="459" t="s">
        <v>2088</v>
      </c>
      <c r="D86" s="458">
        <v>82</v>
      </c>
      <c r="E86" s="449" t="s">
        <v>849</v>
      </c>
      <c r="F86" s="449">
        <f t="shared" si="4"/>
        <v>1210136</v>
      </c>
      <c r="G86" s="449" t="s">
        <v>850</v>
      </c>
      <c r="H86" s="449" t="s">
        <v>850</v>
      </c>
      <c r="I86" s="460" t="str">
        <f t="shared" si="3"/>
        <v>OK</v>
      </c>
      <c r="J86" s="460" t="str">
        <f t="shared" si="5"/>
        <v>OK</v>
      </c>
      <c r="K86" s="457"/>
      <c r="L86" s="465">
        <v>1061840</v>
      </c>
      <c r="M86" s="462" t="s">
        <v>677</v>
      </c>
      <c r="N86" s="463" t="s">
        <v>678</v>
      </c>
      <c r="O86" s="464" t="s">
        <v>656</v>
      </c>
      <c r="P86" s="464" t="s">
        <v>1893</v>
      </c>
      <c r="Q86" s="452" t="s">
        <v>1565</v>
      </c>
      <c r="R86" s="463" t="s">
        <v>678</v>
      </c>
      <c r="S86" s="464" t="s">
        <v>656</v>
      </c>
      <c r="T86" s="464" t="s">
        <v>1893</v>
      </c>
    </row>
    <row r="87" spans="2:21" ht="21.75" customHeight="1">
      <c r="B87" s="458">
        <v>83</v>
      </c>
      <c r="C87" s="459" t="s">
        <v>2089</v>
      </c>
      <c r="D87" s="458">
        <v>83</v>
      </c>
      <c r="E87" s="449" t="s">
        <v>851</v>
      </c>
      <c r="F87" s="449">
        <f t="shared" si="4"/>
        <v>1210162</v>
      </c>
      <c r="G87" s="449" t="s">
        <v>852</v>
      </c>
      <c r="H87" s="449" t="s">
        <v>852</v>
      </c>
      <c r="I87" s="460" t="str">
        <f t="shared" si="3"/>
        <v>OK</v>
      </c>
      <c r="J87" s="460" t="str">
        <f t="shared" si="5"/>
        <v>OK</v>
      </c>
      <c r="K87" s="457"/>
      <c r="L87" s="465">
        <v>1061843</v>
      </c>
      <c r="M87" s="462" t="s">
        <v>1677</v>
      </c>
      <c r="N87" s="463" t="s">
        <v>853</v>
      </c>
      <c r="O87" s="464" t="s">
        <v>656</v>
      </c>
      <c r="P87" s="464" t="s">
        <v>854</v>
      </c>
      <c r="Q87" s="452" t="s">
        <v>1565</v>
      </c>
      <c r="R87" s="463" t="s">
        <v>853</v>
      </c>
      <c r="S87" s="464" t="s">
        <v>656</v>
      </c>
      <c r="T87" s="464" t="s">
        <v>854</v>
      </c>
    </row>
    <row r="88" spans="2:21" ht="21.75" customHeight="1">
      <c r="B88" s="458">
        <v>84</v>
      </c>
      <c r="C88" s="459" t="s">
        <v>2031</v>
      </c>
      <c r="D88" s="458">
        <v>84</v>
      </c>
      <c r="E88" s="449" t="s">
        <v>855</v>
      </c>
      <c r="F88" s="449">
        <f t="shared" si="4"/>
        <v>1210201</v>
      </c>
      <c r="G88" s="449" t="s">
        <v>856</v>
      </c>
      <c r="H88" s="449" t="s">
        <v>856</v>
      </c>
      <c r="I88" s="460" t="str">
        <f t="shared" si="3"/>
        <v>OK</v>
      </c>
      <c r="J88" s="460" t="str">
        <f t="shared" si="5"/>
        <v>OK</v>
      </c>
      <c r="K88" s="457"/>
      <c r="L88" s="465">
        <v>1063818</v>
      </c>
      <c r="M88" s="462" t="s">
        <v>857</v>
      </c>
      <c r="N88" s="463" t="s">
        <v>858</v>
      </c>
      <c r="O88" s="464" t="s">
        <v>522</v>
      </c>
      <c r="P88" s="464" t="s">
        <v>859</v>
      </c>
      <c r="Q88" s="452" t="s">
        <v>1565</v>
      </c>
      <c r="R88" s="463" t="s">
        <v>858</v>
      </c>
      <c r="S88" s="464" t="s">
        <v>522</v>
      </c>
      <c r="T88" s="464" t="s">
        <v>859</v>
      </c>
    </row>
    <row r="89" spans="2:21" ht="21.75" customHeight="1">
      <c r="B89" s="458">
        <v>85</v>
      </c>
      <c r="C89" s="459" t="s">
        <v>410</v>
      </c>
      <c r="D89" s="458">
        <v>85</v>
      </c>
      <c r="E89" s="449" t="s">
        <v>860</v>
      </c>
      <c r="F89" s="449">
        <f t="shared" si="4"/>
        <v>1210224</v>
      </c>
      <c r="G89" s="449" t="s">
        <v>861</v>
      </c>
      <c r="H89" s="449" t="s">
        <v>861</v>
      </c>
      <c r="I89" s="460" t="str">
        <f t="shared" si="3"/>
        <v>OK</v>
      </c>
      <c r="J89" s="460" t="str">
        <f t="shared" si="5"/>
        <v>OK</v>
      </c>
      <c r="K89" s="457"/>
      <c r="L89" s="465">
        <v>1063271</v>
      </c>
      <c r="M89" s="462" t="s">
        <v>552</v>
      </c>
      <c r="N89" s="463" t="s">
        <v>553</v>
      </c>
      <c r="O89" s="464" t="s">
        <v>522</v>
      </c>
      <c r="P89" s="464" t="s">
        <v>1889</v>
      </c>
      <c r="Q89" s="452" t="s">
        <v>1565</v>
      </c>
      <c r="R89" s="463" t="s">
        <v>553</v>
      </c>
      <c r="S89" s="464" t="s">
        <v>522</v>
      </c>
      <c r="T89" s="464" t="s">
        <v>1889</v>
      </c>
      <c r="U89" s="443">
        <v>1</v>
      </c>
    </row>
    <row r="90" spans="2:21" ht="21.75" customHeight="1">
      <c r="B90" s="458">
        <v>86</v>
      </c>
      <c r="C90" s="459" t="s">
        <v>414</v>
      </c>
      <c r="D90" s="458">
        <v>86</v>
      </c>
      <c r="E90" s="449" t="s">
        <v>862</v>
      </c>
      <c r="F90" s="449">
        <f t="shared" si="4"/>
        <v>1210225</v>
      </c>
      <c r="G90" s="449" t="s">
        <v>863</v>
      </c>
      <c r="H90" s="449" t="s">
        <v>863</v>
      </c>
      <c r="I90" s="460" t="str">
        <f t="shared" si="3"/>
        <v>OK</v>
      </c>
      <c r="J90" s="460" t="str">
        <f t="shared" si="5"/>
        <v>OK</v>
      </c>
      <c r="K90" s="457"/>
      <c r="L90" s="465">
        <v>1064017</v>
      </c>
      <c r="M90" s="462" t="s">
        <v>864</v>
      </c>
      <c r="N90" s="463" t="s">
        <v>865</v>
      </c>
      <c r="O90" s="464" t="s">
        <v>522</v>
      </c>
      <c r="P90" s="464" t="s">
        <v>866</v>
      </c>
      <c r="Q90" s="452" t="s">
        <v>1565</v>
      </c>
      <c r="R90" s="463" t="s">
        <v>865</v>
      </c>
      <c r="S90" s="464" t="s">
        <v>522</v>
      </c>
      <c r="T90" s="464" t="s">
        <v>866</v>
      </c>
      <c r="U90" s="443">
        <v>1</v>
      </c>
    </row>
    <row r="91" spans="2:21" ht="21.75" customHeight="1">
      <c r="B91" s="458">
        <v>87</v>
      </c>
      <c r="C91" s="459" t="s">
        <v>418</v>
      </c>
      <c r="D91" s="458">
        <v>87</v>
      </c>
      <c r="E91" s="449" t="s">
        <v>867</v>
      </c>
      <c r="F91" s="449">
        <f t="shared" si="4"/>
        <v>1210226</v>
      </c>
      <c r="G91" s="449" t="s">
        <v>868</v>
      </c>
      <c r="H91" s="449" t="s">
        <v>868</v>
      </c>
      <c r="I91" s="460" t="str">
        <f t="shared" si="3"/>
        <v>OK</v>
      </c>
      <c r="J91" s="460" t="str">
        <f t="shared" si="5"/>
        <v>OK</v>
      </c>
      <c r="K91" s="457"/>
      <c r="L91" s="465">
        <v>1064192</v>
      </c>
      <c r="M91" s="462" t="s">
        <v>869</v>
      </c>
      <c r="N91" s="463" t="s">
        <v>870</v>
      </c>
      <c r="O91" s="464" t="s">
        <v>522</v>
      </c>
      <c r="P91" s="464" t="s">
        <v>1906</v>
      </c>
      <c r="Q91" s="452" t="s">
        <v>1565</v>
      </c>
      <c r="R91" s="463" t="s">
        <v>870</v>
      </c>
      <c r="S91" s="464" t="s">
        <v>522</v>
      </c>
      <c r="T91" s="464" t="s">
        <v>1906</v>
      </c>
    </row>
    <row r="92" spans="2:21" ht="21.75" customHeight="1">
      <c r="B92" s="458">
        <v>88</v>
      </c>
      <c r="C92" s="459" t="s">
        <v>423</v>
      </c>
      <c r="D92" s="458">
        <v>88</v>
      </c>
      <c r="E92" s="449" t="s">
        <v>871</v>
      </c>
      <c r="F92" s="449">
        <f t="shared" si="4"/>
        <v>1210227</v>
      </c>
      <c r="G92" s="449" t="s">
        <v>872</v>
      </c>
      <c r="H92" s="449" t="s">
        <v>872</v>
      </c>
      <c r="I92" s="460" t="str">
        <f t="shared" si="3"/>
        <v>OK</v>
      </c>
      <c r="J92" s="460" t="str">
        <f t="shared" si="5"/>
        <v>OK</v>
      </c>
      <c r="K92" s="457"/>
      <c r="L92" s="465">
        <v>1064046</v>
      </c>
      <c r="M92" s="462" t="s">
        <v>873</v>
      </c>
      <c r="N92" s="463" t="s">
        <v>874</v>
      </c>
      <c r="O92" s="464" t="s">
        <v>656</v>
      </c>
      <c r="P92" s="464" t="s">
        <v>1907</v>
      </c>
      <c r="Q92" s="452" t="s">
        <v>1565</v>
      </c>
      <c r="R92" s="463" t="s">
        <v>874</v>
      </c>
      <c r="S92" s="464" t="s">
        <v>656</v>
      </c>
      <c r="T92" s="464" t="s">
        <v>1907</v>
      </c>
    </row>
    <row r="93" spans="2:21" ht="21.75" customHeight="1">
      <c r="B93" s="458">
        <v>89</v>
      </c>
      <c r="C93" s="459" t="s">
        <v>373</v>
      </c>
      <c r="D93" s="458">
        <v>89</v>
      </c>
      <c r="E93" s="449" t="s">
        <v>875</v>
      </c>
      <c r="F93" s="449">
        <f t="shared" si="4"/>
        <v>1210228</v>
      </c>
      <c r="G93" s="449" t="s">
        <v>876</v>
      </c>
      <c r="H93" s="449" t="s">
        <v>876</v>
      </c>
      <c r="I93" s="460" t="str">
        <f t="shared" si="3"/>
        <v>OK</v>
      </c>
      <c r="J93" s="460" t="str">
        <f t="shared" si="5"/>
        <v>OK</v>
      </c>
      <c r="K93" s="457"/>
      <c r="L93" s="465">
        <v>1064040</v>
      </c>
      <c r="M93" s="462" t="s">
        <v>877</v>
      </c>
      <c r="N93" s="463" t="s">
        <v>878</v>
      </c>
      <c r="O93" s="464" t="s">
        <v>879</v>
      </c>
      <c r="P93" s="464" t="s">
        <v>880</v>
      </c>
      <c r="Q93" s="452" t="s">
        <v>1565</v>
      </c>
      <c r="R93" s="463" t="s">
        <v>878</v>
      </c>
      <c r="S93" s="464" t="s">
        <v>879</v>
      </c>
      <c r="T93" s="464" t="s">
        <v>880</v>
      </c>
      <c r="U93" s="443">
        <v>1</v>
      </c>
    </row>
    <row r="94" spans="2:21" ht="21.75" customHeight="1">
      <c r="B94" s="458">
        <v>90</v>
      </c>
      <c r="C94" s="459" t="s">
        <v>375</v>
      </c>
      <c r="D94" s="458">
        <v>90</v>
      </c>
      <c r="E94" s="449" t="s">
        <v>881</v>
      </c>
      <c r="F94" s="449">
        <f t="shared" si="4"/>
        <v>1210229</v>
      </c>
      <c r="G94" s="449" t="s">
        <v>882</v>
      </c>
      <c r="H94" s="449" t="s">
        <v>882</v>
      </c>
      <c r="I94" s="460" t="str">
        <f t="shared" si="3"/>
        <v>OK</v>
      </c>
      <c r="J94" s="460" t="str">
        <f t="shared" si="5"/>
        <v>OK</v>
      </c>
      <c r="K94" s="457"/>
      <c r="L94" s="465">
        <v>1059288</v>
      </c>
      <c r="M94" s="462" t="s">
        <v>2078</v>
      </c>
      <c r="N94" s="463" t="s">
        <v>1903</v>
      </c>
      <c r="O94" s="464" t="s">
        <v>656</v>
      </c>
      <c r="P94" s="464" t="s">
        <v>1904</v>
      </c>
      <c r="Q94" s="452" t="s">
        <v>1565</v>
      </c>
      <c r="R94" s="463" t="s">
        <v>1903</v>
      </c>
      <c r="S94" s="464" t="s">
        <v>656</v>
      </c>
      <c r="T94" s="464" t="s">
        <v>1904</v>
      </c>
    </row>
    <row r="95" spans="2:21" ht="21.75" customHeight="1">
      <c r="B95" s="458">
        <v>91</v>
      </c>
      <c r="C95" s="459" t="s">
        <v>382</v>
      </c>
      <c r="D95" s="458">
        <v>91</v>
      </c>
      <c r="E95" s="449" t="s">
        <v>883</v>
      </c>
      <c r="F95" s="449">
        <f t="shared" si="4"/>
        <v>1210230</v>
      </c>
      <c r="G95" s="449" t="s">
        <v>884</v>
      </c>
      <c r="H95" s="449" t="s">
        <v>884</v>
      </c>
      <c r="I95" s="460" t="str">
        <f t="shared" si="3"/>
        <v>OK</v>
      </c>
      <c r="J95" s="460" t="str">
        <f t="shared" si="5"/>
        <v>OK</v>
      </c>
      <c r="K95" s="457"/>
      <c r="L95" s="465">
        <v>1063848</v>
      </c>
      <c r="M95" s="462" t="s">
        <v>885</v>
      </c>
      <c r="N95" s="463" t="s">
        <v>886</v>
      </c>
      <c r="O95" s="464" t="s">
        <v>656</v>
      </c>
      <c r="P95" s="464" t="s">
        <v>887</v>
      </c>
      <c r="Q95" s="452" t="s">
        <v>1565</v>
      </c>
      <c r="R95" s="463" t="s">
        <v>886</v>
      </c>
      <c r="S95" s="464" t="s">
        <v>656</v>
      </c>
      <c r="T95" s="464" t="s">
        <v>887</v>
      </c>
    </row>
    <row r="96" spans="2:21" ht="21.75" customHeight="1">
      <c r="B96" s="458">
        <v>92</v>
      </c>
      <c r="C96" s="459" t="s">
        <v>368</v>
      </c>
      <c r="D96" s="458">
        <v>92</v>
      </c>
      <c r="E96" s="449" t="s">
        <v>888</v>
      </c>
      <c r="F96" s="449">
        <f t="shared" si="4"/>
        <v>1210231</v>
      </c>
      <c r="G96" s="449" t="s">
        <v>889</v>
      </c>
      <c r="H96" s="449" t="s">
        <v>889</v>
      </c>
      <c r="I96" s="460" t="str">
        <f t="shared" si="3"/>
        <v>OK</v>
      </c>
      <c r="J96" s="460" t="str">
        <f t="shared" si="5"/>
        <v>OK</v>
      </c>
      <c r="K96" s="457"/>
      <c r="L96" s="465">
        <v>1064193</v>
      </c>
      <c r="M96" s="462" t="s">
        <v>890</v>
      </c>
      <c r="N96" s="463" t="s">
        <v>891</v>
      </c>
      <c r="O96" s="464" t="s">
        <v>656</v>
      </c>
      <c r="P96" s="464" t="s">
        <v>892</v>
      </c>
      <c r="Q96" s="452" t="s">
        <v>1565</v>
      </c>
      <c r="R96" s="463" t="s">
        <v>891</v>
      </c>
      <c r="S96" s="464" t="s">
        <v>656</v>
      </c>
      <c r="T96" s="464" t="s">
        <v>892</v>
      </c>
      <c r="U96" s="443">
        <v>1</v>
      </c>
    </row>
    <row r="97" spans="2:21" ht="21.75" customHeight="1">
      <c r="B97" s="458">
        <v>93</v>
      </c>
      <c r="C97" s="459" t="s">
        <v>376</v>
      </c>
      <c r="D97" s="458">
        <v>93</v>
      </c>
      <c r="E97" s="449" t="s">
        <v>893</v>
      </c>
      <c r="F97" s="449">
        <f t="shared" si="4"/>
        <v>1210232</v>
      </c>
      <c r="G97" s="449" t="s">
        <v>894</v>
      </c>
      <c r="H97" s="449" t="s">
        <v>894</v>
      </c>
      <c r="I97" s="460" t="str">
        <f t="shared" si="3"/>
        <v>OK</v>
      </c>
      <c r="J97" s="460" t="str">
        <f t="shared" si="5"/>
        <v>OK</v>
      </c>
      <c r="K97" s="457"/>
      <c r="L97" s="465">
        <v>1063669</v>
      </c>
      <c r="M97" s="462" t="s">
        <v>1677</v>
      </c>
      <c r="N97" s="463" t="s">
        <v>895</v>
      </c>
      <c r="O97" s="464" t="s">
        <v>656</v>
      </c>
      <c r="P97" s="464" t="s">
        <v>854</v>
      </c>
      <c r="Q97" s="452" t="s">
        <v>1565</v>
      </c>
      <c r="R97" s="463" t="s">
        <v>895</v>
      </c>
      <c r="S97" s="464" t="s">
        <v>656</v>
      </c>
      <c r="T97" s="464" t="s">
        <v>854</v>
      </c>
    </row>
    <row r="98" spans="2:21" ht="21.75" customHeight="1">
      <c r="B98" s="458">
        <v>94</v>
      </c>
      <c r="C98" s="459" t="s">
        <v>383</v>
      </c>
      <c r="D98" s="458">
        <v>94</v>
      </c>
      <c r="E98" s="449" t="s">
        <v>896</v>
      </c>
      <c r="F98" s="449">
        <f t="shared" si="4"/>
        <v>1210233</v>
      </c>
      <c r="G98" s="449" t="s">
        <v>897</v>
      </c>
      <c r="H98" s="449" t="s">
        <v>897</v>
      </c>
      <c r="I98" s="460" t="str">
        <f t="shared" si="3"/>
        <v>OK</v>
      </c>
      <c r="J98" s="460" t="str">
        <f t="shared" si="5"/>
        <v>OK</v>
      </c>
      <c r="K98" s="457"/>
      <c r="L98" s="465">
        <v>1064016</v>
      </c>
      <c r="M98" s="462" t="s">
        <v>681</v>
      </c>
      <c r="N98" s="463" t="s">
        <v>682</v>
      </c>
      <c r="O98" s="464" t="s">
        <v>522</v>
      </c>
      <c r="P98" s="464" t="s">
        <v>683</v>
      </c>
      <c r="Q98" s="452" t="s">
        <v>1565</v>
      </c>
      <c r="R98" s="463" t="s">
        <v>682</v>
      </c>
      <c r="S98" s="464" t="s">
        <v>522</v>
      </c>
      <c r="T98" s="464" t="s">
        <v>683</v>
      </c>
    </row>
    <row r="99" spans="2:21" ht="21.75" customHeight="1">
      <c r="B99" s="458">
        <v>95</v>
      </c>
      <c r="C99" s="459" t="s">
        <v>390</v>
      </c>
      <c r="D99" s="458">
        <v>95</v>
      </c>
      <c r="E99" s="449" t="s">
        <v>898</v>
      </c>
      <c r="F99" s="449">
        <f t="shared" si="4"/>
        <v>1210234</v>
      </c>
      <c r="G99" s="449" t="s">
        <v>899</v>
      </c>
      <c r="H99" s="449" t="s">
        <v>899</v>
      </c>
      <c r="I99" s="460" t="str">
        <f t="shared" si="3"/>
        <v>OK</v>
      </c>
      <c r="J99" s="460" t="str">
        <f t="shared" si="5"/>
        <v>OK</v>
      </c>
      <c r="K99" s="457"/>
      <c r="L99" s="465">
        <v>1064250</v>
      </c>
      <c r="M99" s="462" t="s">
        <v>900</v>
      </c>
      <c r="N99" s="463" t="s">
        <v>1908</v>
      </c>
      <c r="O99" s="464" t="s">
        <v>656</v>
      </c>
      <c r="P99" s="464" t="s">
        <v>1909</v>
      </c>
      <c r="Q99" s="452" t="s">
        <v>1565</v>
      </c>
      <c r="R99" s="463" t="s">
        <v>1908</v>
      </c>
      <c r="S99" s="464" t="s">
        <v>656</v>
      </c>
      <c r="T99" s="464" t="s">
        <v>1909</v>
      </c>
    </row>
    <row r="100" spans="2:21" ht="21.75" customHeight="1">
      <c r="B100" s="458">
        <v>96</v>
      </c>
      <c r="C100" s="459" t="s">
        <v>413</v>
      </c>
      <c r="D100" s="458">
        <v>96</v>
      </c>
      <c r="E100" s="449" t="s">
        <v>901</v>
      </c>
      <c r="F100" s="449">
        <f t="shared" si="4"/>
        <v>1210235</v>
      </c>
      <c r="G100" s="449" t="s">
        <v>902</v>
      </c>
      <c r="H100" s="449" t="s">
        <v>902</v>
      </c>
      <c r="I100" s="460" t="str">
        <f t="shared" si="3"/>
        <v>OK</v>
      </c>
      <c r="J100" s="460" t="str">
        <f t="shared" si="5"/>
        <v>OK</v>
      </c>
      <c r="K100" s="457"/>
      <c r="L100" s="465">
        <v>1074833</v>
      </c>
      <c r="M100" s="462" t="s">
        <v>2090</v>
      </c>
      <c r="N100" s="463" t="s">
        <v>1678</v>
      </c>
      <c r="O100" s="464" t="s">
        <v>656</v>
      </c>
      <c r="P100" s="464" t="s">
        <v>1679</v>
      </c>
      <c r="Q100" s="452" t="s">
        <v>1565</v>
      </c>
      <c r="R100" s="463" t="s">
        <v>1678</v>
      </c>
      <c r="S100" s="464" t="s">
        <v>656</v>
      </c>
      <c r="T100" s="464" t="s">
        <v>1679</v>
      </c>
    </row>
    <row r="101" spans="2:21" ht="21.75" customHeight="1">
      <c r="B101" s="458">
        <v>97</v>
      </c>
      <c r="C101" s="459" t="s">
        <v>370</v>
      </c>
      <c r="D101" s="458">
        <v>97</v>
      </c>
      <c r="E101" s="449" t="s">
        <v>903</v>
      </c>
      <c r="F101" s="449">
        <f t="shared" si="4"/>
        <v>1210236</v>
      </c>
      <c r="G101" s="449" t="s">
        <v>904</v>
      </c>
      <c r="H101" s="449" t="s">
        <v>904</v>
      </c>
      <c r="I101" s="460" t="str">
        <f t="shared" si="3"/>
        <v>OK</v>
      </c>
      <c r="J101" s="460" t="str">
        <f t="shared" si="5"/>
        <v>OK</v>
      </c>
      <c r="K101" s="457"/>
      <c r="L101" s="465">
        <v>1059436</v>
      </c>
      <c r="M101" s="462" t="s">
        <v>905</v>
      </c>
      <c r="N101" s="463" t="s">
        <v>906</v>
      </c>
      <c r="O101" s="464" t="s">
        <v>656</v>
      </c>
      <c r="P101" s="464" t="s">
        <v>907</v>
      </c>
      <c r="Q101" s="452" t="s">
        <v>1565</v>
      </c>
      <c r="R101" s="463" t="s">
        <v>906</v>
      </c>
      <c r="S101" s="464" t="s">
        <v>656</v>
      </c>
      <c r="T101" s="464" t="s">
        <v>907</v>
      </c>
    </row>
    <row r="102" spans="2:21" ht="21.75" customHeight="1">
      <c r="B102" s="458">
        <v>98</v>
      </c>
      <c r="C102" s="459" t="s">
        <v>1610</v>
      </c>
      <c r="D102" s="458">
        <v>98</v>
      </c>
      <c r="E102" s="449" t="s">
        <v>908</v>
      </c>
      <c r="F102" s="449">
        <f t="shared" si="4"/>
        <v>1210542</v>
      </c>
      <c r="G102" s="449" t="s">
        <v>909</v>
      </c>
      <c r="H102" s="449" t="s">
        <v>909</v>
      </c>
      <c r="I102" s="460" t="str">
        <f t="shared" si="3"/>
        <v>OK</v>
      </c>
      <c r="J102" s="460" t="str">
        <f t="shared" si="5"/>
        <v>OK</v>
      </c>
      <c r="K102" s="457"/>
      <c r="L102" s="465">
        <v>1065968</v>
      </c>
      <c r="M102" s="462" t="s">
        <v>910</v>
      </c>
      <c r="N102" s="463" t="s">
        <v>911</v>
      </c>
      <c r="O102" s="464" t="s">
        <v>804</v>
      </c>
      <c r="P102" s="464" t="s">
        <v>912</v>
      </c>
      <c r="Q102" s="452" t="s">
        <v>1565</v>
      </c>
      <c r="R102" s="463" t="s">
        <v>911</v>
      </c>
      <c r="S102" s="464" t="s">
        <v>804</v>
      </c>
      <c r="T102" s="464" t="s">
        <v>912</v>
      </c>
      <c r="U102" s="443">
        <v>1</v>
      </c>
    </row>
    <row r="103" spans="2:21" ht="21.75" customHeight="1">
      <c r="B103" s="458">
        <v>99</v>
      </c>
      <c r="C103" s="475" t="s">
        <v>1611</v>
      </c>
      <c r="D103" s="458">
        <v>99</v>
      </c>
      <c r="E103" s="449" t="s">
        <v>913</v>
      </c>
      <c r="F103" s="449">
        <f t="shared" si="4"/>
        <v>1210328</v>
      </c>
      <c r="G103" s="449" t="s">
        <v>914</v>
      </c>
      <c r="H103" s="449" t="s">
        <v>914</v>
      </c>
      <c r="I103" s="460" t="str">
        <f t="shared" si="3"/>
        <v>OK</v>
      </c>
      <c r="J103" s="460" t="str">
        <f t="shared" si="5"/>
        <v>OK</v>
      </c>
      <c r="K103" s="457"/>
      <c r="L103" s="465">
        <v>1066600</v>
      </c>
      <c r="M103" s="462" t="s">
        <v>915</v>
      </c>
      <c r="N103" s="463" t="s">
        <v>916</v>
      </c>
      <c r="O103" s="464" t="s">
        <v>522</v>
      </c>
      <c r="P103" s="464" t="s">
        <v>917</v>
      </c>
      <c r="Q103" s="452" t="s">
        <v>1565</v>
      </c>
      <c r="R103" s="463" t="s">
        <v>916</v>
      </c>
      <c r="S103" s="464" t="s">
        <v>522</v>
      </c>
      <c r="T103" s="464" t="s">
        <v>917</v>
      </c>
    </row>
    <row r="104" spans="2:21" ht="21.75" customHeight="1">
      <c r="B104" s="458">
        <v>100</v>
      </c>
      <c r="C104" s="475" t="s">
        <v>1612</v>
      </c>
      <c r="D104" s="458">
        <v>100</v>
      </c>
      <c r="E104" s="449" t="s">
        <v>918</v>
      </c>
      <c r="F104" s="449">
        <f t="shared" si="4"/>
        <v>1210332</v>
      </c>
      <c r="G104" s="449" t="s">
        <v>919</v>
      </c>
      <c r="H104" s="449" t="s">
        <v>919</v>
      </c>
      <c r="I104" s="460" t="str">
        <f t="shared" si="3"/>
        <v>OK</v>
      </c>
      <c r="J104" s="460" t="str">
        <f t="shared" si="5"/>
        <v>OK</v>
      </c>
      <c r="K104" s="457"/>
      <c r="L104" s="465">
        <v>1061825</v>
      </c>
      <c r="M104" s="462" t="s">
        <v>1676</v>
      </c>
      <c r="N104" s="463" t="s">
        <v>845</v>
      </c>
      <c r="O104" s="464" t="s">
        <v>656</v>
      </c>
      <c r="P104" s="464" t="s">
        <v>846</v>
      </c>
      <c r="Q104" s="452" t="s">
        <v>1565</v>
      </c>
      <c r="R104" s="463" t="s">
        <v>845</v>
      </c>
      <c r="S104" s="464" t="s">
        <v>656</v>
      </c>
      <c r="T104" s="464" t="s">
        <v>846</v>
      </c>
      <c r="U104" s="443">
        <v>1</v>
      </c>
    </row>
    <row r="105" spans="2:21" ht="21.75" customHeight="1">
      <c r="B105" s="458">
        <v>101</v>
      </c>
      <c r="C105" s="475" t="s">
        <v>1613</v>
      </c>
      <c r="D105" s="458">
        <v>101</v>
      </c>
      <c r="E105" s="449" t="s">
        <v>920</v>
      </c>
      <c r="F105" s="449">
        <f t="shared" si="4"/>
        <v>1210333</v>
      </c>
      <c r="G105" s="449" t="s">
        <v>921</v>
      </c>
      <c r="H105" s="449" t="s">
        <v>921</v>
      </c>
      <c r="I105" s="460" t="str">
        <f t="shared" si="3"/>
        <v>OK</v>
      </c>
      <c r="J105" s="460" t="str">
        <f t="shared" si="5"/>
        <v>OK</v>
      </c>
      <c r="K105" s="457"/>
      <c r="L105" s="465">
        <v>1065085</v>
      </c>
      <c r="M105" s="462" t="s">
        <v>922</v>
      </c>
      <c r="N105" s="463" t="s">
        <v>1034</v>
      </c>
      <c r="O105" s="464" t="s">
        <v>656</v>
      </c>
      <c r="P105" s="464" t="s">
        <v>1001</v>
      </c>
      <c r="Q105" s="452" t="s">
        <v>1565</v>
      </c>
      <c r="R105" s="463" t="s">
        <v>1034</v>
      </c>
      <c r="S105" s="464" t="s">
        <v>656</v>
      </c>
      <c r="T105" s="464" t="s">
        <v>1001</v>
      </c>
    </row>
    <row r="106" spans="2:21" ht="21.75" customHeight="1">
      <c r="B106" s="458">
        <v>102</v>
      </c>
      <c r="C106" s="475" t="s">
        <v>1614</v>
      </c>
      <c r="D106" s="458">
        <v>102</v>
      </c>
      <c r="E106" s="449" t="s">
        <v>923</v>
      </c>
      <c r="F106" s="449">
        <f t="shared" si="4"/>
        <v>1210334</v>
      </c>
      <c r="G106" s="449" t="s">
        <v>924</v>
      </c>
      <c r="H106" s="449" t="s">
        <v>924</v>
      </c>
      <c r="I106" s="460" t="str">
        <f t="shared" si="3"/>
        <v>OK</v>
      </c>
      <c r="J106" s="460" t="str">
        <f t="shared" si="5"/>
        <v>OK</v>
      </c>
      <c r="K106" s="457"/>
      <c r="L106" s="465">
        <v>1065085</v>
      </c>
      <c r="M106" s="462" t="s">
        <v>922</v>
      </c>
      <c r="N106" s="463" t="s">
        <v>1034</v>
      </c>
      <c r="O106" s="464" t="s">
        <v>656</v>
      </c>
      <c r="P106" s="464" t="s">
        <v>1001</v>
      </c>
      <c r="Q106" s="452" t="s">
        <v>1565</v>
      </c>
      <c r="R106" s="463" t="s">
        <v>1034</v>
      </c>
      <c r="S106" s="464" t="s">
        <v>656</v>
      </c>
      <c r="T106" s="464" t="s">
        <v>1001</v>
      </c>
      <c r="U106" s="443">
        <v>1</v>
      </c>
    </row>
    <row r="107" spans="2:21" ht="21.75" customHeight="1">
      <c r="B107" s="458">
        <v>103</v>
      </c>
      <c r="C107" s="475" t="s">
        <v>1615</v>
      </c>
      <c r="D107" s="458">
        <v>103</v>
      </c>
      <c r="E107" s="449" t="s">
        <v>925</v>
      </c>
      <c r="F107" s="449">
        <f t="shared" si="4"/>
        <v>1210335</v>
      </c>
      <c r="G107" s="449" t="s">
        <v>926</v>
      </c>
      <c r="H107" s="449" t="s">
        <v>926</v>
      </c>
      <c r="I107" s="460" t="str">
        <f t="shared" si="3"/>
        <v>OK</v>
      </c>
      <c r="J107" s="460" t="str">
        <f t="shared" si="5"/>
        <v>OK</v>
      </c>
      <c r="K107" s="457"/>
      <c r="L107" s="465">
        <v>1066516</v>
      </c>
      <c r="M107" s="462" t="s">
        <v>1681</v>
      </c>
      <c r="N107" s="463" t="s">
        <v>927</v>
      </c>
      <c r="O107" s="464" t="s">
        <v>656</v>
      </c>
      <c r="P107" s="464" t="s">
        <v>928</v>
      </c>
      <c r="Q107" s="452" t="s">
        <v>1565</v>
      </c>
      <c r="R107" s="463" t="s">
        <v>927</v>
      </c>
      <c r="S107" s="464" t="s">
        <v>656</v>
      </c>
      <c r="T107" s="464" t="s">
        <v>928</v>
      </c>
    </row>
    <row r="108" spans="2:21" ht="21.75" customHeight="1">
      <c r="B108" s="458">
        <v>104</v>
      </c>
      <c r="C108" s="475" t="s">
        <v>1616</v>
      </c>
      <c r="D108" s="458">
        <v>104</v>
      </c>
      <c r="E108" s="449" t="s">
        <v>929</v>
      </c>
      <c r="F108" s="449">
        <f t="shared" si="4"/>
        <v>1210336</v>
      </c>
      <c r="G108" s="449" t="s">
        <v>930</v>
      </c>
      <c r="H108" s="449" t="s">
        <v>930</v>
      </c>
      <c r="I108" s="460" t="str">
        <f t="shared" si="3"/>
        <v>OK</v>
      </c>
      <c r="J108" s="460" t="str">
        <f t="shared" si="5"/>
        <v>OK</v>
      </c>
      <c r="K108" s="457"/>
      <c r="L108" s="465">
        <v>1059654</v>
      </c>
      <c r="M108" s="462" t="s">
        <v>931</v>
      </c>
      <c r="N108" s="463" t="s">
        <v>932</v>
      </c>
      <c r="O108" s="464" t="s">
        <v>656</v>
      </c>
      <c r="P108" s="469" t="s">
        <v>2091</v>
      </c>
      <c r="Q108" s="452" t="s">
        <v>1565</v>
      </c>
      <c r="R108" s="463" t="s">
        <v>932</v>
      </c>
      <c r="S108" s="464" t="s">
        <v>656</v>
      </c>
      <c r="T108" s="469" t="s">
        <v>1916</v>
      </c>
    </row>
    <row r="109" spans="2:21" ht="21.75" customHeight="1">
      <c r="B109" s="458">
        <v>105</v>
      </c>
      <c r="C109" s="475" t="s">
        <v>1617</v>
      </c>
      <c r="D109" s="458">
        <v>105</v>
      </c>
      <c r="E109" s="449" t="s">
        <v>933</v>
      </c>
      <c r="F109" s="449">
        <f t="shared" si="4"/>
        <v>1210400</v>
      </c>
      <c r="G109" s="449" t="s">
        <v>934</v>
      </c>
      <c r="H109" s="449" t="s">
        <v>934</v>
      </c>
      <c r="I109" s="460" t="str">
        <f t="shared" si="3"/>
        <v>OK</v>
      </c>
      <c r="J109" s="460" t="str">
        <f t="shared" si="5"/>
        <v>OK</v>
      </c>
      <c r="K109" s="457"/>
      <c r="L109" s="465">
        <v>1063849</v>
      </c>
      <c r="M109" s="462" t="s">
        <v>1680</v>
      </c>
      <c r="N109" s="463" t="s">
        <v>935</v>
      </c>
      <c r="O109" s="464" t="s">
        <v>656</v>
      </c>
      <c r="P109" s="464" t="s">
        <v>2092</v>
      </c>
      <c r="Q109" s="452" t="s">
        <v>1565</v>
      </c>
      <c r="R109" s="463" t="s">
        <v>935</v>
      </c>
      <c r="S109" s="464" t="s">
        <v>656</v>
      </c>
      <c r="T109" s="464" t="s">
        <v>2092</v>
      </c>
    </row>
    <row r="110" spans="2:21" ht="21.75" customHeight="1">
      <c r="B110" s="458">
        <v>106</v>
      </c>
      <c r="C110" s="475" t="s">
        <v>1618</v>
      </c>
      <c r="D110" s="458">
        <v>106</v>
      </c>
      <c r="E110" s="449" t="s">
        <v>936</v>
      </c>
      <c r="F110" s="449">
        <f t="shared" si="4"/>
        <v>1210344</v>
      </c>
      <c r="G110" s="449" t="s">
        <v>937</v>
      </c>
      <c r="H110" s="449" t="s">
        <v>937</v>
      </c>
      <c r="I110" s="460" t="str">
        <f t="shared" si="3"/>
        <v>OK</v>
      </c>
      <c r="J110" s="460" t="str">
        <f t="shared" si="5"/>
        <v>OK</v>
      </c>
      <c r="K110" s="457"/>
      <c r="L110" s="465">
        <v>1054939</v>
      </c>
      <c r="M110" s="462" t="s">
        <v>1654</v>
      </c>
      <c r="N110" s="463" t="s">
        <v>938</v>
      </c>
      <c r="O110" s="464" t="s">
        <v>661</v>
      </c>
      <c r="P110" s="464" t="s">
        <v>662</v>
      </c>
      <c r="Q110" s="452" t="s">
        <v>1565</v>
      </c>
      <c r="R110" s="463" t="s">
        <v>938</v>
      </c>
      <c r="S110" s="464" t="s">
        <v>661</v>
      </c>
      <c r="T110" s="464" t="s">
        <v>662</v>
      </c>
    </row>
    <row r="111" spans="2:21" ht="21.75" customHeight="1">
      <c r="B111" s="458">
        <v>107</v>
      </c>
      <c r="C111" s="475" t="s">
        <v>1619</v>
      </c>
      <c r="D111" s="458">
        <v>107</v>
      </c>
      <c r="E111" s="449" t="s">
        <v>939</v>
      </c>
      <c r="F111" s="449">
        <f t="shared" si="4"/>
        <v>1210346</v>
      </c>
      <c r="G111" s="449" t="s">
        <v>940</v>
      </c>
      <c r="H111" s="449" t="s">
        <v>940</v>
      </c>
      <c r="I111" s="460" t="str">
        <f t="shared" si="3"/>
        <v>OK</v>
      </c>
      <c r="J111" s="460" t="str">
        <f t="shared" si="5"/>
        <v>OK</v>
      </c>
      <c r="K111" s="457"/>
      <c r="L111" s="465">
        <v>1061825</v>
      </c>
      <c r="M111" s="462" t="s">
        <v>1676</v>
      </c>
      <c r="N111" s="463" t="s">
        <v>845</v>
      </c>
      <c r="O111" s="464" t="s">
        <v>656</v>
      </c>
      <c r="P111" s="464" t="s">
        <v>846</v>
      </c>
      <c r="Q111" s="452" t="s">
        <v>1565</v>
      </c>
      <c r="R111" s="463" t="s">
        <v>845</v>
      </c>
      <c r="S111" s="464" t="s">
        <v>656</v>
      </c>
      <c r="T111" s="464" t="s">
        <v>846</v>
      </c>
      <c r="U111" s="443">
        <v>1</v>
      </c>
    </row>
    <row r="112" spans="2:21" ht="21.75" customHeight="1">
      <c r="B112" s="458">
        <v>108</v>
      </c>
      <c r="C112" s="475" t="s">
        <v>1620</v>
      </c>
      <c r="D112" s="458">
        <v>108</v>
      </c>
      <c r="E112" s="449" t="s">
        <v>941</v>
      </c>
      <c r="F112" s="449">
        <f t="shared" si="4"/>
        <v>1210347</v>
      </c>
      <c r="G112" s="449" t="s">
        <v>942</v>
      </c>
      <c r="H112" s="449" t="s">
        <v>942</v>
      </c>
      <c r="I112" s="460" t="str">
        <f t="shared" si="3"/>
        <v>OK</v>
      </c>
      <c r="J112" s="460" t="str">
        <f t="shared" si="5"/>
        <v>OK</v>
      </c>
      <c r="K112" s="457"/>
      <c r="L112" s="465">
        <v>1066516</v>
      </c>
      <c r="M112" s="462" t="s">
        <v>1681</v>
      </c>
      <c r="N112" s="463" t="s">
        <v>927</v>
      </c>
      <c r="O112" s="464" t="s">
        <v>656</v>
      </c>
      <c r="P112" s="464" t="s">
        <v>928</v>
      </c>
      <c r="Q112" s="452" t="s">
        <v>1565</v>
      </c>
      <c r="R112" s="463" t="s">
        <v>927</v>
      </c>
      <c r="S112" s="464" t="s">
        <v>656</v>
      </c>
      <c r="T112" s="464" t="s">
        <v>928</v>
      </c>
    </row>
    <row r="113" spans="2:22" ht="21.75" customHeight="1">
      <c r="B113" s="476">
        <v>109</v>
      </c>
      <c r="C113" s="477" t="s">
        <v>2287</v>
      </c>
      <c r="D113" s="476">
        <v>109</v>
      </c>
      <c r="E113" s="478">
        <v>1220046</v>
      </c>
      <c r="F113" s="478">
        <v>1220046</v>
      </c>
      <c r="G113" s="478" t="s">
        <v>2288</v>
      </c>
      <c r="H113" s="478" t="s">
        <v>2288</v>
      </c>
      <c r="I113" s="479" t="s">
        <v>1437</v>
      </c>
      <c r="J113" s="479" t="s">
        <v>1437</v>
      </c>
      <c r="K113" s="480"/>
      <c r="L113" s="481">
        <v>1080507</v>
      </c>
      <c r="M113" s="482" t="s">
        <v>2120</v>
      </c>
      <c r="N113" s="483" t="s">
        <v>2121</v>
      </c>
      <c r="O113" s="484" t="s">
        <v>656</v>
      </c>
      <c r="P113" s="484" t="s">
        <v>796</v>
      </c>
      <c r="Q113" s="485" t="s">
        <v>1565</v>
      </c>
      <c r="R113" s="483" t="s">
        <v>2121</v>
      </c>
      <c r="S113" s="484" t="s">
        <v>656</v>
      </c>
      <c r="T113" s="484" t="s">
        <v>796</v>
      </c>
      <c r="U113" s="443">
        <v>1</v>
      </c>
    </row>
    <row r="114" spans="2:22" ht="21.75" customHeight="1">
      <c r="B114" s="458">
        <v>110</v>
      </c>
      <c r="C114" s="475" t="s">
        <v>1621</v>
      </c>
      <c r="D114" s="458">
        <v>110</v>
      </c>
      <c r="E114" s="449" t="s">
        <v>943</v>
      </c>
      <c r="F114" s="449">
        <f t="shared" si="4"/>
        <v>1210352</v>
      </c>
      <c r="G114" s="449" t="s">
        <v>944</v>
      </c>
      <c r="H114" s="449" t="s">
        <v>944</v>
      </c>
      <c r="I114" s="460" t="str">
        <f t="shared" si="3"/>
        <v>OK</v>
      </c>
      <c r="J114" s="460" t="str">
        <f t="shared" si="5"/>
        <v>OK</v>
      </c>
      <c r="K114" s="457"/>
      <c r="L114" s="465">
        <v>1049868</v>
      </c>
      <c r="M114" s="462" t="s">
        <v>945</v>
      </c>
      <c r="N114" s="463" t="s">
        <v>946</v>
      </c>
      <c r="O114" s="464" t="s">
        <v>656</v>
      </c>
      <c r="P114" s="464" t="s">
        <v>947</v>
      </c>
      <c r="Q114" s="452" t="s">
        <v>1565</v>
      </c>
      <c r="R114" s="463" t="s">
        <v>946</v>
      </c>
      <c r="S114" s="464" t="s">
        <v>656</v>
      </c>
      <c r="T114" s="464" t="s">
        <v>947</v>
      </c>
      <c r="U114" s="443">
        <v>1</v>
      </c>
    </row>
    <row r="115" spans="2:22" ht="21.75" customHeight="1">
      <c r="B115" s="458">
        <v>111</v>
      </c>
      <c r="C115" s="475" t="s">
        <v>422</v>
      </c>
      <c r="D115" s="458">
        <v>111</v>
      </c>
      <c r="E115" s="449" t="s">
        <v>948</v>
      </c>
      <c r="F115" s="449">
        <f t="shared" si="4"/>
        <v>1210353</v>
      </c>
      <c r="G115" s="449" t="s">
        <v>949</v>
      </c>
      <c r="H115" s="449" t="s">
        <v>949</v>
      </c>
      <c r="I115" s="460" t="str">
        <f t="shared" si="3"/>
        <v>OK</v>
      </c>
      <c r="J115" s="460" t="str">
        <f t="shared" si="5"/>
        <v>OK</v>
      </c>
      <c r="K115" s="457"/>
      <c r="L115" s="465">
        <v>1064766</v>
      </c>
      <c r="M115" s="462" t="s">
        <v>1682</v>
      </c>
      <c r="N115" s="463" t="s">
        <v>950</v>
      </c>
      <c r="O115" s="464" t="s">
        <v>656</v>
      </c>
      <c r="P115" s="464" t="s">
        <v>951</v>
      </c>
      <c r="Q115" s="452" t="s">
        <v>1565</v>
      </c>
      <c r="R115" s="463" t="s">
        <v>950</v>
      </c>
      <c r="S115" s="464" t="s">
        <v>656</v>
      </c>
      <c r="T115" s="464" t="s">
        <v>951</v>
      </c>
      <c r="U115" s="443">
        <v>1</v>
      </c>
    </row>
    <row r="116" spans="2:22" ht="21.75" customHeight="1">
      <c r="B116" s="458">
        <v>112</v>
      </c>
      <c r="C116" s="475" t="s">
        <v>2093</v>
      </c>
      <c r="D116" s="458">
        <v>112</v>
      </c>
      <c r="E116" s="449" t="s">
        <v>952</v>
      </c>
      <c r="F116" s="449">
        <f t="shared" si="4"/>
        <v>1210401</v>
      </c>
      <c r="G116" s="449" t="s">
        <v>953</v>
      </c>
      <c r="H116" s="449" t="s">
        <v>953</v>
      </c>
      <c r="I116" s="460" t="str">
        <f t="shared" si="3"/>
        <v>OK</v>
      </c>
      <c r="J116" s="460" t="str">
        <f t="shared" si="5"/>
        <v>OK</v>
      </c>
      <c r="K116" s="457"/>
      <c r="L116" s="465">
        <v>1075222</v>
      </c>
      <c r="M116" s="462" t="s">
        <v>2094</v>
      </c>
      <c r="N116" s="463" t="s">
        <v>1910</v>
      </c>
      <c r="O116" s="464" t="s">
        <v>656</v>
      </c>
      <c r="P116" s="464" t="s">
        <v>954</v>
      </c>
      <c r="Q116" s="452" t="s">
        <v>1565</v>
      </c>
      <c r="R116" s="463" t="s">
        <v>1910</v>
      </c>
      <c r="S116" s="464" t="s">
        <v>656</v>
      </c>
      <c r="T116" s="464" t="s">
        <v>2095</v>
      </c>
      <c r="U116" s="443">
        <v>1</v>
      </c>
    </row>
    <row r="117" spans="2:22" ht="21.75" customHeight="1">
      <c r="B117" s="458">
        <v>113</v>
      </c>
      <c r="C117" s="475" t="s">
        <v>416</v>
      </c>
      <c r="D117" s="458">
        <v>113</v>
      </c>
      <c r="E117" s="449" t="s">
        <v>955</v>
      </c>
      <c r="F117" s="449">
        <f t="shared" si="4"/>
        <v>1210355</v>
      </c>
      <c r="G117" s="449" t="s">
        <v>956</v>
      </c>
      <c r="H117" s="449" t="s">
        <v>956</v>
      </c>
      <c r="I117" s="460" t="str">
        <f t="shared" si="3"/>
        <v>OK</v>
      </c>
      <c r="J117" s="460" t="str">
        <f t="shared" si="5"/>
        <v>OK</v>
      </c>
      <c r="K117" s="457"/>
      <c r="L117" s="465">
        <v>1041410</v>
      </c>
      <c r="M117" s="462" t="s">
        <v>638</v>
      </c>
      <c r="N117" s="463" t="s">
        <v>639</v>
      </c>
      <c r="O117" s="464" t="s">
        <v>522</v>
      </c>
      <c r="P117" s="464" t="s">
        <v>640</v>
      </c>
      <c r="Q117" s="452" t="s">
        <v>1565</v>
      </c>
      <c r="R117" s="463" t="s">
        <v>639</v>
      </c>
      <c r="S117" s="464" t="s">
        <v>522</v>
      </c>
      <c r="T117" s="464" t="s">
        <v>640</v>
      </c>
    </row>
    <row r="118" spans="2:22" ht="21.75" customHeight="1">
      <c r="B118" s="458">
        <v>114</v>
      </c>
      <c r="C118" s="475" t="s">
        <v>1622</v>
      </c>
      <c r="D118" s="458">
        <v>114</v>
      </c>
      <c r="E118" s="449" t="s">
        <v>957</v>
      </c>
      <c r="F118" s="449">
        <f t="shared" si="4"/>
        <v>1210494</v>
      </c>
      <c r="G118" s="449" t="s">
        <v>958</v>
      </c>
      <c r="H118" s="449" t="s">
        <v>958</v>
      </c>
      <c r="I118" s="460" t="str">
        <f t="shared" si="3"/>
        <v>OK</v>
      </c>
      <c r="J118" s="460" t="str">
        <f t="shared" si="5"/>
        <v>OK</v>
      </c>
      <c r="K118" s="457"/>
      <c r="L118" s="465">
        <v>1017501</v>
      </c>
      <c r="M118" s="462" t="s">
        <v>611</v>
      </c>
      <c r="N118" s="463" t="s">
        <v>959</v>
      </c>
      <c r="O118" s="464" t="s">
        <v>522</v>
      </c>
      <c r="P118" s="464" t="s">
        <v>613</v>
      </c>
      <c r="Q118" s="452" t="s">
        <v>1565</v>
      </c>
      <c r="R118" s="463" t="s">
        <v>959</v>
      </c>
      <c r="S118" s="464" t="s">
        <v>522</v>
      </c>
      <c r="T118" s="464" t="s">
        <v>613</v>
      </c>
    </row>
    <row r="119" spans="2:22" ht="21.75" customHeight="1">
      <c r="B119" s="458">
        <v>115</v>
      </c>
      <c r="C119" s="475" t="s">
        <v>1623</v>
      </c>
      <c r="D119" s="458">
        <v>115</v>
      </c>
      <c r="E119" s="449" t="s">
        <v>960</v>
      </c>
      <c r="F119" s="449">
        <f t="shared" si="4"/>
        <v>1210495</v>
      </c>
      <c r="G119" s="449" t="s">
        <v>961</v>
      </c>
      <c r="H119" s="449" t="s">
        <v>961</v>
      </c>
      <c r="I119" s="460" t="str">
        <f t="shared" si="3"/>
        <v>OK</v>
      </c>
      <c r="J119" s="460" t="str">
        <f t="shared" si="5"/>
        <v>OK</v>
      </c>
      <c r="K119" s="457"/>
      <c r="L119" s="468">
        <v>1066516</v>
      </c>
      <c r="M119" s="462" t="s">
        <v>1681</v>
      </c>
      <c r="N119" s="463" t="s">
        <v>927</v>
      </c>
      <c r="O119" s="464" t="s">
        <v>656</v>
      </c>
      <c r="P119" s="464" t="s">
        <v>928</v>
      </c>
      <c r="Q119" s="452" t="s">
        <v>1565</v>
      </c>
      <c r="R119" s="463" t="s">
        <v>927</v>
      </c>
      <c r="S119" s="464" t="s">
        <v>656</v>
      </c>
      <c r="T119" s="464" t="s">
        <v>928</v>
      </c>
    </row>
    <row r="120" spans="2:22" ht="21.75" customHeight="1">
      <c r="B120" s="458">
        <v>116</v>
      </c>
      <c r="C120" s="475" t="s">
        <v>1624</v>
      </c>
      <c r="D120" s="458">
        <v>116</v>
      </c>
      <c r="E120" s="449" t="s">
        <v>962</v>
      </c>
      <c r="F120" s="449">
        <f t="shared" si="4"/>
        <v>1210496</v>
      </c>
      <c r="G120" s="449" t="s">
        <v>963</v>
      </c>
      <c r="H120" s="449" t="s">
        <v>963</v>
      </c>
      <c r="I120" s="460" t="str">
        <f t="shared" si="3"/>
        <v>OK</v>
      </c>
      <c r="J120" s="460" t="str">
        <f t="shared" si="5"/>
        <v>OK</v>
      </c>
      <c r="K120" s="457"/>
      <c r="L120" s="468">
        <v>1069378</v>
      </c>
      <c r="M120" s="467" t="s">
        <v>964</v>
      </c>
      <c r="N120" s="459" t="s">
        <v>2096</v>
      </c>
      <c r="O120" s="468" t="s">
        <v>2097</v>
      </c>
      <c r="P120" s="468" t="s">
        <v>2098</v>
      </c>
      <c r="Q120" s="449" t="s">
        <v>2058</v>
      </c>
      <c r="R120" s="459" t="s">
        <v>965</v>
      </c>
      <c r="S120" s="468" t="s">
        <v>1552</v>
      </c>
      <c r="T120" s="464" t="s">
        <v>1683</v>
      </c>
      <c r="U120" s="443">
        <v>1</v>
      </c>
      <c r="V120" s="443" t="s">
        <v>62</v>
      </c>
    </row>
    <row r="121" spans="2:22" ht="21.75" customHeight="1">
      <c r="B121" s="458">
        <v>117</v>
      </c>
      <c r="C121" s="475" t="s">
        <v>1625</v>
      </c>
      <c r="D121" s="458">
        <v>117</v>
      </c>
      <c r="E121" s="449" t="s">
        <v>966</v>
      </c>
      <c r="F121" s="449">
        <f t="shared" si="4"/>
        <v>1210497</v>
      </c>
      <c r="G121" s="449" t="s">
        <v>967</v>
      </c>
      <c r="H121" s="449" t="s">
        <v>967</v>
      </c>
      <c r="I121" s="460" t="str">
        <f t="shared" si="3"/>
        <v>OK</v>
      </c>
      <c r="J121" s="460" t="str">
        <f t="shared" si="5"/>
        <v>OK</v>
      </c>
      <c r="K121" s="457"/>
      <c r="L121" s="465">
        <v>1059654</v>
      </c>
      <c r="M121" s="462" t="s">
        <v>931</v>
      </c>
      <c r="N121" s="463" t="s">
        <v>932</v>
      </c>
      <c r="O121" s="464" t="s">
        <v>656</v>
      </c>
      <c r="P121" s="469" t="s">
        <v>1916</v>
      </c>
      <c r="Q121" s="470" t="s">
        <v>1565</v>
      </c>
      <c r="R121" s="463" t="s">
        <v>932</v>
      </c>
      <c r="S121" s="464" t="s">
        <v>656</v>
      </c>
      <c r="T121" s="469" t="s">
        <v>1916</v>
      </c>
    </row>
    <row r="122" spans="2:22" ht="21.75" customHeight="1">
      <c r="B122" s="458">
        <v>118</v>
      </c>
      <c r="C122" s="475" t="s">
        <v>1873</v>
      </c>
      <c r="D122" s="458">
        <v>118</v>
      </c>
      <c r="E122" s="449" t="s">
        <v>968</v>
      </c>
      <c r="F122" s="449">
        <f t="shared" si="4"/>
        <v>1210498</v>
      </c>
      <c r="G122" s="449" t="s">
        <v>969</v>
      </c>
      <c r="H122" s="449" t="s">
        <v>969</v>
      </c>
      <c r="I122" s="460" t="str">
        <f t="shared" si="3"/>
        <v>OK</v>
      </c>
      <c r="J122" s="460" t="str">
        <f t="shared" si="5"/>
        <v>OK</v>
      </c>
      <c r="K122" s="457"/>
      <c r="L122" s="465">
        <v>1075222</v>
      </c>
      <c r="M122" s="462" t="s">
        <v>2094</v>
      </c>
      <c r="N122" s="463" t="s">
        <v>1910</v>
      </c>
      <c r="O122" s="464" t="s">
        <v>656</v>
      </c>
      <c r="P122" s="464" t="s">
        <v>954</v>
      </c>
      <c r="Q122" s="452" t="s">
        <v>1565</v>
      </c>
      <c r="R122" s="463" t="s">
        <v>1910</v>
      </c>
      <c r="S122" s="464" t="s">
        <v>656</v>
      </c>
      <c r="T122" s="464" t="s">
        <v>2095</v>
      </c>
    </row>
    <row r="123" spans="2:22" ht="21.75" customHeight="1">
      <c r="B123" s="458">
        <v>119</v>
      </c>
      <c r="C123" s="475" t="s">
        <v>1626</v>
      </c>
      <c r="D123" s="458">
        <v>119</v>
      </c>
      <c r="E123" s="449" t="s">
        <v>970</v>
      </c>
      <c r="F123" s="449">
        <f t="shared" si="4"/>
        <v>1210499</v>
      </c>
      <c r="G123" s="449" t="s">
        <v>971</v>
      </c>
      <c r="H123" s="449" t="s">
        <v>971</v>
      </c>
      <c r="I123" s="460" t="str">
        <f t="shared" si="3"/>
        <v>OK</v>
      </c>
      <c r="J123" s="460" t="str">
        <f t="shared" si="5"/>
        <v>OK</v>
      </c>
      <c r="K123" s="457"/>
      <c r="L123" s="465">
        <v>1061258</v>
      </c>
      <c r="M123" s="462" t="s">
        <v>1684</v>
      </c>
      <c r="N123" s="463" t="s">
        <v>972</v>
      </c>
      <c r="O123" s="464" t="s">
        <v>522</v>
      </c>
      <c r="P123" s="464" t="s">
        <v>973</v>
      </c>
      <c r="Q123" s="452" t="s">
        <v>1565</v>
      </c>
      <c r="R123" s="463" t="s">
        <v>972</v>
      </c>
      <c r="S123" s="464" t="s">
        <v>522</v>
      </c>
      <c r="T123" s="464" t="s">
        <v>973</v>
      </c>
    </row>
    <row r="124" spans="2:22" ht="21.75" customHeight="1">
      <c r="B124" s="458">
        <v>120</v>
      </c>
      <c r="C124" s="475" t="s">
        <v>1627</v>
      </c>
      <c r="D124" s="458">
        <v>120</v>
      </c>
      <c r="E124" s="449" t="s">
        <v>974</v>
      </c>
      <c r="F124" s="449">
        <f t="shared" si="4"/>
        <v>1210500</v>
      </c>
      <c r="G124" s="449" t="s">
        <v>975</v>
      </c>
      <c r="H124" s="449" t="s">
        <v>975</v>
      </c>
      <c r="I124" s="460" t="str">
        <f t="shared" si="3"/>
        <v>OK</v>
      </c>
      <c r="J124" s="460" t="str">
        <f t="shared" si="5"/>
        <v>OK</v>
      </c>
      <c r="K124" s="457"/>
      <c r="L124" s="472">
        <v>1080184</v>
      </c>
      <c r="M124" s="473" t="s">
        <v>2079</v>
      </c>
      <c r="N124" s="474" t="s">
        <v>2080</v>
      </c>
      <c r="O124" s="464" t="s">
        <v>656</v>
      </c>
      <c r="P124" s="469" t="s">
        <v>2081</v>
      </c>
      <c r="Q124" s="452" t="s">
        <v>1565</v>
      </c>
      <c r="R124" s="474" t="s">
        <v>2082</v>
      </c>
      <c r="S124" s="464" t="s">
        <v>656</v>
      </c>
      <c r="T124" s="469" t="s">
        <v>1017</v>
      </c>
    </row>
    <row r="125" spans="2:22" ht="21.75" customHeight="1">
      <c r="B125" s="476">
        <v>121</v>
      </c>
      <c r="C125" s="477" t="s">
        <v>2289</v>
      </c>
      <c r="D125" s="476">
        <v>121</v>
      </c>
      <c r="E125" s="478">
        <v>1220047</v>
      </c>
      <c r="F125" s="478">
        <v>1220047</v>
      </c>
      <c r="G125" s="478" t="s">
        <v>2290</v>
      </c>
      <c r="H125" s="478" t="s">
        <v>2290</v>
      </c>
      <c r="I125" s="479" t="s">
        <v>1437</v>
      </c>
      <c r="J125" s="479" t="s">
        <v>1437</v>
      </c>
      <c r="K125" s="480"/>
      <c r="L125" s="481">
        <v>1080507</v>
      </c>
      <c r="M125" s="482" t="s">
        <v>2120</v>
      </c>
      <c r="N125" s="483" t="s">
        <v>2121</v>
      </c>
      <c r="O125" s="484" t="s">
        <v>656</v>
      </c>
      <c r="P125" s="484" t="s">
        <v>796</v>
      </c>
      <c r="Q125" s="485" t="s">
        <v>1565</v>
      </c>
      <c r="R125" s="483" t="s">
        <v>2121</v>
      </c>
      <c r="S125" s="484" t="s">
        <v>656</v>
      </c>
      <c r="T125" s="484" t="s">
        <v>796</v>
      </c>
      <c r="U125" s="443">
        <v>1</v>
      </c>
    </row>
    <row r="126" spans="2:22" ht="21.75" customHeight="1">
      <c r="B126" s="458">
        <v>122</v>
      </c>
      <c r="C126" s="475" t="s">
        <v>1628</v>
      </c>
      <c r="D126" s="458">
        <v>122</v>
      </c>
      <c r="E126" s="449" t="s">
        <v>976</v>
      </c>
      <c r="F126" s="449">
        <f t="shared" si="4"/>
        <v>1210502</v>
      </c>
      <c r="G126" s="449" t="s">
        <v>977</v>
      </c>
      <c r="H126" s="449" t="s">
        <v>977</v>
      </c>
      <c r="I126" s="460" t="str">
        <f t="shared" si="3"/>
        <v>OK</v>
      </c>
      <c r="J126" s="460" t="str">
        <f t="shared" si="5"/>
        <v>OK</v>
      </c>
      <c r="K126" s="457"/>
      <c r="L126" s="465">
        <v>1068745</v>
      </c>
      <c r="M126" s="462" t="s">
        <v>681</v>
      </c>
      <c r="N126" s="463" t="s">
        <v>978</v>
      </c>
      <c r="O126" s="464" t="s">
        <v>522</v>
      </c>
      <c r="P126" s="464" t="s">
        <v>683</v>
      </c>
      <c r="Q126" s="452" t="s">
        <v>1565</v>
      </c>
      <c r="R126" s="463" t="s">
        <v>978</v>
      </c>
      <c r="S126" s="464" t="s">
        <v>522</v>
      </c>
      <c r="T126" s="464" t="s">
        <v>683</v>
      </c>
    </row>
    <row r="127" spans="2:22" ht="21.75" customHeight="1">
      <c r="B127" s="458">
        <v>123</v>
      </c>
      <c r="C127" s="475" t="s">
        <v>1629</v>
      </c>
      <c r="D127" s="458">
        <v>123</v>
      </c>
      <c r="E127" s="449" t="s">
        <v>979</v>
      </c>
      <c r="F127" s="449">
        <f t="shared" si="4"/>
        <v>1210503</v>
      </c>
      <c r="G127" s="449" t="s">
        <v>980</v>
      </c>
      <c r="H127" s="449" t="s">
        <v>980</v>
      </c>
      <c r="I127" s="460" t="str">
        <f t="shared" si="3"/>
        <v>OK</v>
      </c>
      <c r="J127" s="460" t="str">
        <f t="shared" si="5"/>
        <v>OK</v>
      </c>
      <c r="K127" s="457"/>
      <c r="L127" s="465">
        <v>1061825</v>
      </c>
      <c r="M127" s="462" t="s">
        <v>1676</v>
      </c>
      <c r="N127" s="463" t="s">
        <v>981</v>
      </c>
      <c r="O127" s="464" t="s">
        <v>656</v>
      </c>
      <c r="P127" s="464" t="s">
        <v>846</v>
      </c>
      <c r="Q127" s="452" t="s">
        <v>1565</v>
      </c>
      <c r="R127" s="463" t="s">
        <v>981</v>
      </c>
      <c r="S127" s="464" t="s">
        <v>656</v>
      </c>
      <c r="T127" s="464" t="s">
        <v>846</v>
      </c>
    </row>
    <row r="128" spans="2:22" ht="21.75" customHeight="1">
      <c r="B128" s="458">
        <v>124</v>
      </c>
      <c r="C128" s="475" t="s">
        <v>1630</v>
      </c>
      <c r="D128" s="458">
        <v>124</v>
      </c>
      <c r="E128" s="449" t="s">
        <v>982</v>
      </c>
      <c r="F128" s="449">
        <f t="shared" si="4"/>
        <v>1210504</v>
      </c>
      <c r="G128" s="449" t="s">
        <v>983</v>
      </c>
      <c r="H128" s="449" t="s">
        <v>983</v>
      </c>
      <c r="I128" s="460" t="str">
        <f t="shared" si="3"/>
        <v>OK</v>
      </c>
      <c r="J128" s="460" t="str">
        <f t="shared" si="5"/>
        <v>OK</v>
      </c>
      <c r="K128" s="457"/>
      <c r="L128" s="465">
        <v>1051634</v>
      </c>
      <c r="M128" s="462" t="s">
        <v>695</v>
      </c>
      <c r="N128" s="463" t="s">
        <v>1895</v>
      </c>
      <c r="O128" s="464" t="s">
        <v>522</v>
      </c>
      <c r="P128" s="464" t="s">
        <v>696</v>
      </c>
      <c r="Q128" s="452" t="s">
        <v>1565</v>
      </c>
      <c r="R128" s="463" t="s">
        <v>1895</v>
      </c>
      <c r="S128" s="464" t="s">
        <v>522</v>
      </c>
      <c r="T128" s="464" t="s">
        <v>696</v>
      </c>
      <c r="U128" s="443">
        <v>1</v>
      </c>
    </row>
    <row r="129" spans="2:21" ht="21.75" customHeight="1">
      <c r="B129" s="458">
        <v>125</v>
      </c>
      <c r="C129" s="475" t="s">
        <v>1631</v>
      </c>
      <c r="D129" s="458">
        <v>125</v>
      </c>
      <c r="E129" s="449" t="s">
        <v>984</v>
      </c>
      <c r="F129" s="449">
        <f t="shared" si="4"/>
        <v>1210505</v>
      </c>
      <c r="G129" s="449" t="s">
        <v>985</v>
      </c>
      <c r="H129" s="449" t="s">
        <v>985</v>
      </c>
      <c r="I129" s="460" t="str">
        <f t="shared" si="3"/>
        <v>OK</v>
      </c>
      <c r="J129" s="460" t="str">
        <f t="shared" si="5"/>
        <v>OK</v>
      </c>
      <c r="K129" s="457"/>
      <c r="L129" s="465">
        <v>1063669</v>
      </c>
      <c r="M129" s="462" t="s">
        <v>1677</v>
      </c>
      <c r="N129" s="463" t="s">
        <v>986</v>
      </c>
      <c r="O129" s="464" t="s">
        <v>656</v>
      </c>
      <c r="P129" s="464" t="s">
        <v>854</v>
      </c>
      <c r="Q129" s="452" t="s">
        <v>1565</v>
      </c>
      <c r="R129" s="463" t="s">
        <v>986</v>
      </c>
      <c r="S129" s="464" t="s">
        <v>656</v>
      </c>
      <c r="T129" s="464" t="s">
        <v>854</v>
      </c>
    </row>
    <row r="130" spans="2:21" ht="21.75" customHeight="1">
      <c r="B130" s="458">
        <v>126</v>
      </c>
      <c r="C130" s="475" t="s">
        <v>1632</v>
      </c>
      <c r="D130" s="458">
        <v>126</v>
      </c>
      <c r="E130" s="449" t="s">
        <v>987</v>
      </c>
      <c r="F130" s="449">
        <f t="shared" si="4"/>
        <v>1210506</v>
      </c>
      <c r="G130" s="449" t="s">
        <v>988</v>
      </c>
      <c r="H130" s="449" t="s">
        <v>988</v>
      </c>
      <c r="I130" s="460" t="str">
        <f t="shared" si="3"/>
        <v>OK</v>
      </c>
      <c r="J130" s="460" t="str">
        <f t="shared" si="5"/>
        <v>OK</v>
      </c>
      <c r="K130" s="457"/>
      <c r="L130" s="465">
        <v>1063233</v>
      </c>
      <c r="M130" s="462" t="s">
        <v>989</v>
      </c>
      <c r="N130" s="463" t="s">
        <v>990</v>
      </c>
      <c r="O130" s="464" t="s">
        <v>656</v>
      </c>
      <c r="P130" s="464" t="s">
        <v>991</v>
      </c>
      <c r="Q130" s="452" t="s">
        <v>1565</v>
      </c>
      <c r="R130" s="463" t="s">
        <v>990</v>
      </c>
      <c r="S130" s="464" t="s">
        <v>656</v>
      </c>
      <c r="T130" s="464" t="s">
        <v>991</v>
      </c>
    </row>
    <row r="131" spans="2:21" ht="21.75" customHeight="1">
      <c r="B131" s="458">
        <v>127</v>
      </c>
      <c r="C131" s="475" t="s">
        <v>425</v>
      </c>
      <c r="D131" s="458">
        <v>127</v>
      </c>
      <c r="E131" s="449" t="s">
        <v>992</v>
      </c>
      <c r="F131" s="449">
        <f t="shared" si="4"/>
        <v>1210507</v>
      </c>
      <c r="G131" s="449" t="s">
        <v>993</v>
      </c>
      <c r="H131" s="449" t="s">
        <v>993</v>
      </c>
      <c r="I131" s="460" t="str">
        <f t="shared" si="3"/>
        <v>OK</v>
      </c>
      <c r="J131" s="460" t="str">
        <f t="shared" si="5"/>
        <v>OK</v>
      </c>
      <c r="K131" s="457"/>
      <c r="L131" s="465">
        <v>1064826</v>
      </c>
      <c r="M131" s="462" t="s">
        <v>994</v>
      </c>
      <c r="N131" s="463" t="s">
        <v>995</v>
      </c>
      <c r="O131" s="464" t="s">
        <v>656</v>
      </c>
      <c r="P131" s="464" t="s">
        <v>996</v>
      </c>
      <c r="Q131" s="452" t="s">
        <v>1565</v>
      </c>
      <c r="R131" s="463" t="s">
        <v>995</v>
      </c>
      <c r="S131" s="464" t="s">
        <v>656</v>
      </c>
      <c r="T131" s="464" t="s">
        <v>996</v>
      </c>
    </row>
    <row r="132" spans="2:21" ht="21.75" customHeight="1">
      <c r="B132" s="458">
        <v>128</v>
      </c>
      <c r="C132" s="475" t="s">
        <v>1633</v>
      </c>
      <c r="D132" s="458">
        <v>128</v>
      </c>
      <c r="E132" s="449" t="s">
        <v>997</v>
      </c>
      <c r="F132" s="449">
        <f t="shared" si="4"/>
        <v>1210508</v>
      </c>
      <c r="G132" s="449" t="s">
        <v>998</v>
      </c>
      <c r="H132" s="449" t="s">
        <v>998</v>
      </c>
      <c r="I132" s="460" t="str">
        <f t="shared" si="3"/>
        <v>OK</v>
      </c>
      <c r="J132" s="460" t="str">
        <f t="shared" si="5"/>
        <v>OK</v>
      </c>
      <c r="K132" s="457"/>
      <c r="L132" s="465">
        <v>1061825</v>
      </c>
      <c r="M132" s="462" t="s">
        <v>1676</v>
      </c>
      <c r="N132" s="463" t="s">
        <v>981</v>
      </c>
      <c r="O132" s="464" t="s">
        <v>656</v>
      </c>
      <c r="P132" s="464" t="s">
        <v>846</v>
      </c>
      <c r="Q132" s="452" t="s">
        <v>1565</v>
      </c>
      <c r="R132" s="463" t="s">
        <v>981</v>
      </c>
      <c r="S132" s="464" t="s">
        <v>656</v>
      </c>
      <c r="T132" s="464" t="s">
        <v>846</v>
      </c>
      <c r="U132" s="443">
        <v>1</v>
      </c>
    </row>
    <row r="133" spans="2:21" ht="21.75" customHeight="1">
      <c r="B133" s="458">
        <v>129</v>
      </c>
      <c r="C133" s="475" t="s">
        <v>1634</v>
      </c>
      <c r="D133" s="458">
        <v>129</v>
      </c>
      <c r="E133" s="449" t="s">
        <v>999</v>
      </c>
      <c r="F133" s="449">
        <f t="shared" si="4"/>
        <v>1210510</v>
      </c>
      <c r="G133" s="449" t="s">
        <v>1000</v>
      </c>
      <c r="H133" s="449" t="s">
        <v>1000</v>
      </c>
      <c r="I133" s="460" t="str">
        <f t="shared" ref="I133:I170" si="6">IF(COUNTIF($G$5:$G$341,G133)=1,"OK","重複あり！")</f>
        <v>OK</v>
      </c>
      <c r="J133" s="460" t="str">
        <f t="shared" si="5"/>
        <v>OK</v>
      </c>
      <c r="K133" s="457"/>
      <c r="L133" s="468">
        <v>1065085</v>
      </c>
      <c r="M133" s="462" t="s">
        <v>922</v>
      </c>
      <c r="N133" s="463" t="s">
        <v>1034</v>
      </c>
      <c r="O133" s="464" t="s">
        <v>656</v>
      </c>
      <c r="P133" s="464" t="s">
        <v>1001</v>
      </c>
      <c r="Q133" s="452" t="s">
        <v>1565</v>
      </c>
      <c r="R133" s="463" t="s">
        <v>1034</v>
      </c>
      <c r="S133" s="464" t="s">
        <v>656</v>
      </c>
      <c r="T133" s="464" t="s">
        <v>1001</v>
      </c>
      <c r="U133" s="443">
        <v>1</v>
      </c>
    </row>
    <row r="134" spans="2:21" ht="21.75" customHeight="1">
      <c r="B134" s="458">
        <v>130</v>
      </c>
      <c r="C134" s="475" t="s">
        <v>1874</v>
      </c>
      <c r="D134" s="458">
        <v>130</v>
      </c>
      <c r="E134" s="449" t="s">
        <v>1002</v>
      </c>
      <c r="F134" s="449">
        <f t="shared" ref="F134:F176" si="7">VALUE(E134)</f>
        <v>1210532</v>
      </c>
      <c r="G134" s="449" t="s">
        <v>1003</v>
      </c>
      <c r="H134" s="449" t="s">
        <v>1003</v>
      </c>
      <c r="I134" s="460" t="str">
        <f t="shared" si="6"/>
        <v>OK</v>
      </c>
      <c r="J134" s="460" t="str">
        <f t="shared" ref="J134:J156" si="8">IF(EXACT(G134,H134),"OK","変更あり！")</f>
        <v>OK</v>
      </c>
      <c r="K134" s="457"/>
      <c r="L134" s="465">
        <v>1069075</v>
      </c>
      <c r="M134" s="462" t="s">
        <v>1672</v>
      </c>
      <c r="N134" s="463" t="s">
        <v>795</v>
      </c>
      <c r="O134" s="464" t="s">
        <v>656</v>
      </c>
      <c r="P134" s="464" t="s">
        <v>796</v>
      </c>
      <c r="Q134" s="452" t="s">
        <v>1565</v>
      </c>
      <c r="R134" s="463" t="s">
        <v>795</v>
      </c>
      <c r="S134" s="464" t="s">
        <v>656</v>
      </c>
      <c r="T134" s="464" t="s">
        <v>796</v>
      </c>
    </row>
    <row r="135" spans="2:21" ht="21.75" customHeight="1">
      <c r="B135" s="458">
        <v>131</v>
      </c>
      <c r="C135" s="475" t="s">
        <v>1636</v>
      </c>
      <c r="D135" s="458">
        <v>131</v>
      </c>
      <c r="E135" s="449" t="s">
        <v>1004</v>
      </c>
      <c r="F135" s="449">
        <f t="shared" si="7"/>
        <v>1210512</v>
      </c>
      <c r="G135" s="449" t="s">
        <v>1005</v>
      </c>
      <c r="H135" s="449" t="s">
        <v>1005</v>
      </c>
      <c r="I135" s="460" t="str">
        <f t="shared" si="6"/>
        <v>OK</v>
      </c>
      <c r="J135" s="460" t="str">
        <f t="shared" si="8"/>
        <v>OK</v>
      </c>
      <c r="K135" s="457"/>
      <c r="L135" s="465">
        <v>1068990</v>
      </c>
      <c r="M135" s="462" t="s">
        <v>1787</v>
      </c>
      <c r="N135" s="463" t="s">
        <v>1444</v>
      </c>
      <c r="O135" s="464" t="s">
        <v>656</v>
      </c>
      <c r="P135" s="464" t="s">
        <v>1006</v>
      </c>
      <c r="Q135" s="452" t="s">
        <v>1565</v>
      </c>
      <c r="R135" s="463" t="s">
        <v>1444</v>
      </c>
      <c r="S135" s="464" t="s">
        <v>656</v>
      </c>
      <c r="T135" s="464" t="s">
        <v>1006</v>
      </c>
    </row>
    <row r="136" spans="2:21" ht="21.75" customHeight="1">
      <c r="B136" s="458">
        <v>132</v>
      </c>
      <c r="C136" s="475" t="s">
        <v>1637</v>
      </c>
      <c r="D136" s="458">
        <v>132</v>
      </c>
      <c r="E136" s="449" t="s">
        <v>1007</v>
      </c>
      <c r="F136" s="449">
        <f t="shared" si="7"/>
        <v>1210535</v>
      </c>
      <c r="G136" s="449" t="s">
        <v>1008</v>
      </c>
      <c r="H136" s="449" t="s">
        <v>1008</v>
      </c>
      <c r="I136" s="460" t="str">
        <f t="shared" si="6"/>
        <v>OK</v>
      </c>
      <c r="J136" s="460" t="str">
        <f t="shared" si="8"/>
        <v>OK</v>
      </c>
      <c r="K136" s="457"/>
      <c r="L136" s="465">
        <v>1058272</v>
      </c>
      <c r="M136" s="462" t="s">
        <v>1788</v>
      </c>
      <c r="N136" s="463" t="s">
        <v>1445</v>
      </c>
      <c r="O136" s="464" t="s">
        <v>656</v>
      </c>
      <c r="P136" s="464" t="s">
        <v>1009</v>
      </c>
      <c r="Q136" s="452" t="s">
        <v>1565</v>
      </c>
      <c r="R136" s="463" t="s">
        <v>1445</v>
      </c>
      <c r="S136" s="464" t="s">
        <v>656</v>
      </c>
      <c r="T136" s="464" t="s">
        <v>1009</v>
      </c>
      <c r="U136" s="443">
        <v>1</v>
      </c>
    </row>
    <row r="137" spans="2:21" ht="21.75" customHeight="1">
      <c r="B137" s="458">
        <v>133</v>
      </c>
      <c r="C137" s="475" t="s">
        <v>1638</v>
      </c>
      <c r="D137" s="458">
        <v>133</v>
      </c>
      <c r="E137" s="449" t="s">
        <v>1010</v>
      </c>
      <c r="F137" s="449">
        <f t="shared" si="7"/>
        <v>1210581</v>
      </c>
      <c r="G137" s="449" t="s">
        <v>1011</v>
      </c>
      <c r="H137" s="449" t="s">
        <v>1011</v>
      </c>
      <c r="I137" s="460" t="str">
        <f t="shared" si="6"/>
        <v>OK</v>
      </c>
      <c r="J137" s="460" t="str">
        <f t="shared" si="8"/>
        <v>OK</v>
      </c>
      <c r="K137" s="457"/>
      <c r="L137" s="465">
        <v>1060101</v>
      </c>
      <c r="M137" s="462" t="s">
        <v>1685</v>
      </c>
      <c r="N137" s="463" t="s">
        <v>1012</v>
      </c>
      <c r="O137" s="464" t="s">
        <v>656</v>
      </c>
      <c r="P137" s="464" t="s">
        <v>1013</v>
      </c>
      <c r="Q137" s="452" t="s">
        <v>1565</v>
      </c>
      <c r="R137" s="463" t="s">
        <v>1012</v>
      </c>
      <c r="S137" s="464" t="s">
        <v>656</v>
      </c>
      <c r="T137" s="464" t="s">
        <v>1013</v>
      </c>
    </row>
    <row r="138" spans="2:21" ht="21.75" customHeight="1">
      <c r="B138" s="458">
        <v>134</v>
      </c>
      <c r="C138" s="475" t="s">
        <v>1639</v>
      </c>
      <c r="D138" s="458">
        <v>134</v>
      </c>
      <c r="E138" s="449" t="s">
        <v>1014</v>
      </c>
      <c r="F138" s="449">
        <f t="shared" si="7"/>
        <v>1210582</v>
      </c>
      <c r="G138" s="449" t="s">
        <v>1015</v>
      </c>
      <c r="H138" s="449" t="s">
        <v>1015</v>
      </c>
      <c r="I138" s="460" t="str">
        <f t="shared" si="6"/>
        <v>OK</v>
      </c>
      <c r="J138" s="460" t="str">
        <f t="shared" si="8"/>
        <v>OK</v>
      </c>
      <c r="K138" s="457"/>
      <c r="L138" s="465">
        <v>1071410</v>
      </c>
      <c r="M138" s="462" t="s">
        <v>2099</v>
      </c>
      <c r="N138" s="463" t="s">
        <v>1016</v>
      </c>
      <c r="O138" s="464" t="s">
        <v>656</v>
      </c>
      <c r="P138" s="464" t="s">
        <v>1017</v>
      </c>
      <c r="Q138" s="452" t="s">
        <v>1565</v>
      </c>
      <c r="R138" s="463" t="s">
        <v>1016</v>
      </c>
      <c r="S138" s="464" t="s">
        <v>656</v>
      </c>
      <c r="T138" s="464" t="s">
        <v>1017</v>
      </c>
    </row>
    <row r="139" spans="2:21" ht="21.75" customHeight="1">
      <c r="B139" s="458">
        <v>135</v>
      </c>
      <c r="C139" s="475" t="s">
        <v>1640</v>
      </c>
      <c r="D139" s="458">
        <v>135</v>
      </c>
      <c r="E139" s="449" t="s">
        <v>1018</v>
      </c>
      <c r="F139" s="449">
        <f t="shared" si="7"/>
        <v>1210583</v>
      </c>
      <c r="G139" s="449" t="s">
        <v>1019</v>
      </c>
      <c r="H139" s="449" t="s">
        <v>1019</v>
      </c>
      <c r="I139" s="460" t="str">
        <f t="shared" si="6"/>
        <v>OK</v>
      </c>
      <c r="J139" s="460" t="str">
        <f t="shared" si="8"/>
        <v>OK</v>
      </c>
      <c r="K139" s="457"/>
      <c r="L139" s="465">
        <v>1074833</v>
      </c>
      <c r="M139" s="462" t="s">
        <v>2090</v>
      </c>
      <c r="N139" s="463" t="s">
        <v>1678</v>
      </c>
      <c r="O139" s="464" t="s">
        <v>656</v>
      </c>
      <c r="P139" s="464" t="s">
        <v>1679</v>
      </c>
      <c r="Q139" s="452" t="s">
        <v>1565</v>
      </c>
      <c r="R139" s="463" t="s">
        <v>1678</v>
      </c>
      <c r="S139" s="464" t="s">
        <v>656</v>
      </c>
      <c r="T139" s="464" t="s">
        <v>1679</v>
      </c>
      <c r="U139" s="443">
        <v>1</v>
      </c>
    </row>
    <row r="140" spans="2:21" ht="21.75" customHeight="1">
      <c r="B140" s="458">
        <v>136</v>
      </c>
      <c r="C140" s="475" t="s">
        <v>1641</v>
      </c>
      <c r="D140" s="458">
        <v>136</v>
      </c>
      <c r="E140" s="449" t="s">
        <v>1020</v>
      </c>
      <c r="F140" s="449">
        <f t="shared" si="7"/>
        <v>1210584</v>
      </c>
      <c r="G140" s="449" t="s">
        <v>1021</v>
      </c>
      <c r="H140" s="449" t="s">
        <v>1021</v>
      </c>
      <c r="I140" s="460" t="str">
        <f t="shared" si="6"/>
        <v>OK</v>
      </c>
      <c r="J140" s="460" t="str">
        <f t="shared" si="8"/>
        <v>OK</v>
      </c>
      <c r="K140" s="457"/>
      <c r="L140" s="465">
        <v>1059654</v>
      </c>
      <c r="M140" s="462" t="s">
        <v>931</v>
      </c>
      <c r="N140" s="463" t="s">
        <v>1022</v>
      </c>
      <c r="O140" s="464" t="s">
        <v>656</v>
      </c>
      <c r="P140" s="469" t="s">
        <v>1916</v>
      </c>
      <c r="Q140" s="452" t="s">
        <v>1565</v>
      </c>
      <c r="R140" s="463" t="s">
        <v>1022</v>
      </c>
      <c r="S140" s="464" t="s">
        <v>656</v>
      </c>
      <c r="T140" s="469" t="s">
        <v>1916</v>
      </c>
    </row>
    <row r="141" spans="2:21" ht="21.75" customHeight="1">
      <c r="B141" s="458">
        <v>137</v>
      </c>
      <c r="C141" s="475" t="s">
        <v>1642</v>
      </c>
      <c r="D141" s="458">
        <v>137</v>
      </c>
      <c r="E141" s="449" t="s">
        <v>1023</v>
      </c>
      <c r="F141" s="449">
        <f t="shared" si="7"/>
        <v>1210585</v>
      </c>
      <c r="G141" s="449" t="s">
        <v>1024</v>
      </c>
      <c r="H141" s="449" t="s">
        <v>1024</v>
      </c>
      <c r="I141" s="460" t="str">
        <f t="shared" si="6"/>
        <v>OK</v>
      </c>
      <c r="J141" s="460" t="str">
        <f t="shared" si="8"/>
        <v>OK</v>
      </c>
      <c r="K141" s="457"/>
      <c r="L141" s="465">
        <v>1059654</v>
      </c>
      <c r="M141" s="462" t="s">
        <v>931</v>
      </c>
      <c r="N141" s="463" t="s">
        <v>1022</v>
      </c>
      <c r="O141" s="464" t="s">
        <v>656</v>
      </c>
      <c r="P141" s="469" t="s">
        <v>1916</v>
      </c>
      <c r="Q141" s="452" t="s">
        <v>1565</v>
      </c>
      <c r="R141" s="463" t="s">
        <v>1022</v>
      </c>
      <c r="S141" s="464" t="s">
        <v>656</v>
      </c>
      <c r="T141" s="469" t="s">
        <v>1916</v>
      </c>
    </row>
    <row r="142" spans="2:21" ht="21.75" customHeight="1">
      <c r="B142" s="458">
        <v>138</v>
      </c>
      <c r="C142" s="475" t="s">
        <v>1643</v>
      </c>
      <c r="D142" s="458">
        <v>138</v>
      </c>
      <c r="E142" s="449" t="s">
        <v>1025</v>
      </c>
      <c r="F142" s="449">
        <f t="shared" si="7"/>
        <v>1210586</v>
      </c>
      <c r="G142" s="449" t="s">
        <v>1026</v>
      </c>
      <c r="H142" s="449" t="s">
        <v>1026</v>
      </c>
      <c r="I142" s="460" t="str">
        <f t="shared" si="6"/>
        <v>OK</v>
      </c>
      <c r="J142" s="460" t="str">
        <f t="shared" si="8"/>
        <v>OK</v>
      </c>
      <c r="K142" s="457"/>
      <c r="L142" s="468">
        <v>1070766</v>
      </c>
      <c r="M142" s="462" t="s">
        <v>766</v>
      </c>
      <c r="N142" s="463" t="s">
        <v>1027</v>
      </c>
      <c r="O142" s="464" t="s">
        <v>522</v>
      </c>
      <c r="P142" s="464" t="s">
        <v>768</v>
      </c>
      <c r="Q142" s="452" t="s">
        <v>1565</v>
      </c>
      <c r="R142" s="463" t="s">
        <v>1027</v>
      </c>
      <c r="S142" s="464" t="s">
        <v>522</v>
      </c>
      <c r="T142" s="464" t="s">
        <v>768</v>
      </c>
    </row>
    <row r="143" spans="2:21" ht="21.75" customHeight="1">
      <c r="B143" s="458">
        <v>139</v>
      </c>
      <c r="C143" s="475" t="s">
        <v>1644</v>
      </c>
      <c r="D143" s="458">
        <v>139</v>
      </c>
      <c r="E143" s="449" t="s">
        <v>1028</v>
      </c>
      <c r="F143" s="449">
        <f t="shared" si="7"/>
        <v>1210587</v>
      </c>
      <c r="G143" s="449" t="s">
        <v>1029</v>
      </c>
      <c r="H143" s="449" t="s">
        <v>1029</v>
      </c>
      <c r="I143" s="460" t="str">
        <f t="shared" si="6"/>
        <v>OK</v>
      </c>
      <c r="J143" s="460" t="str">
        <f t="shared" si="8"/>
        <v>OK</v>
      </c>
      <c r="K143" s="457"/>
      <c r="L143" s="465">
        <v>1061839</v>
      </c>
      <c r="M143" s="462" t="s">
        <v>821</v>
      </c>
      <c r="N143" s="463" t="s">
        <v>1443</v>
      </c>
      <c r="O143" s="464" t="s">
        <v>656</v>
      </c>
      <c r="P143" s="464" t="s">
        <v>822</v>
      </c>
      <c r="Q143" s="452" t="s">
        <v>1565</v>
      </c>
      <c r="R143" s="463" t="s">
        <v>1443</v>
      </c>
      <c r="S143" s="464" t="s">
        <v>656</v>
      </c>
      <c r="T143" s="464" t="s">
        <v>822</v>
      </c>
    </row>
    <row r="144" spans="2:21" ht="21.75" customHeight="1">
      <c r="B144" s="458">
        <v>140</v>
      </c>
      <c r="C144" s="475" t="s">
        <v>1645</v>
      </c>
      <c r="D144" s="458">
        <v>140</v>
      </c>
      <c r="E144" s="449" t="s">
        <v>1030</v>
      </c>
      <c r="F144" s="449">
        <f t="shared" si="7"/>
        <v>1210588</v>
      </c>
      <c r="G144" s="449" t="s">
        <v>1031</v>
      </c>
      <c r="H144" s="449" t="s">
        <v>1031</v>
      </c>
      <c r="I144" s="460" t="str">
        <f t="shared" si="6"/>
        <v>OK</v>
      </c>
      <c r="J144" s="460" t="str">
        <f t="shared" si="8"/>
        <v>OK</v>
      </c>
      <c r="K144" s="457"/>
      <c r="L144" s="465">
        <v>1071405</v>
      </c>
      <c r="M144" s="462" t="s">
        <v>1404</v>
      </c>
      <c r="N144" s="463" t="s">
        <v>1686</v>
      </c>
      <c r="O144" s="464" t="s">
        <v>656</v>
      </c>
      <c r="P144" s="464" t="s">
        <v>2100</v>
      </c>
      <c r="Q144" s="452" t="s">
        <v>1565</v>
      </c>
      <c r="R144" s="463" t="s">
        <v>1686</v>
      </c>
      <c r="S144" s="464" t="s">
        <v>656</v>
      </c>
      <c r="T144" s="464" t="s">
        <v>2101</v>
      </c>
      <c r="U144" s="443">
        <v>1</v>
      </c>
    </row>
    <row r="145" spans="2:21" ht="21.75" customHeight="1">
      <c r="B145" s="458">
        <v>141</v>
      </c>
      <c r="C145" s="475" t="s">
        <v>1646</v>
      </c>
      <c r="D145" s="458">
        <v>141</v>
      </c>
      <c r="E145" s="449" t="s">
        <v>1032</v>
      </c>
      <c r="F145" s="449">
        <f t="shared" si="7"/>
        <v>1210608</v>
      </c>
      <c r="G145" s="449" t="s">
        <v>1033</v>
      </c>
      <c r="H145" s="449" t="s">
        <v>1033</v>
      </c>
      <c r="I145" s="460" t="str">
        <f t="shared" si="6"/>
        <v>OK</v>
      </c>
      <c r="J145" s="460" t="str">
        <f t="shared" si="8"/>
        <v>OK</v>
      </c>
      <c r="K145" s="457"/>
      <c r="L145" s="465">
        <v>1065085</v>
      </c>
      <c r="M145" s="462" t="s">
        <v>922</v>
      </c>
      <c r="N145" s="463" t="s">
        <v>1034</v>
      </c>
      <c r="O145" s="464" t="s">
        <v>656</v>
      </c>
      <c r="P145" s="464" t="s">
        <v>1001</v>
      </c>
      <c r="Q145" s="452" t="s">
        <v>1565</v>
      </c>
      <c r="R145" s="463" t="s">
        <v>1034</v>
      </c>
      <c r="S145" s="464" t="s">
        <v>656</v>
      </c>
      <c r="T145" s="464" t="s">
        <v>1001</v>
      </c>
    </row>
    <row r="146" spans="2:21" ht="21.75" customHeight="1">
      <c r="B146" s="458">
        <v>142</v>
      </c>
      <c r="C146" s="475" t="s">
        <v>1647</v>
      </c>
      <c r="D146" s="458">
        <v>142</v>
      </c>
      <c r="E146" s="449" t="s">
        <v>1035</v>
      </c>
      <c r="F146" s="449">
        <f t="shared" si="7"/>
        <v>1210675</v>
      </c>
      <c r="G146" s="449" t="s">
        <v>1036</v>
      </c>
      <c r="H146" s="449" t="s">
        <v>1036</v>
      </c>
      <c r="I146" s="460" t="str">
        <f t="shared" si="6"/>
        <v>OK</v>
      </c>
      <c r="J146" s="460" t="str">
        <f t="shared" si="8"/>
        <v>OK</v>
      </c>
      <c r="K146" s="457"/>
      <c r="L146" s="465">
        <v>1064046</v>
      </c>
      <c r="M146" s="462" t="s">
        <v>873</v>
      </c>
      <c r="N146" s="463" t="s">
        <v>1037</v>
      </c>
      <c r="O146" s="464" t="s">
        <v>656</v>
      </c>
      <c r="P146" s="464" t="s">
        <v>1907</v>
      </c>
      <c r="Q146" s="452" t="s">
        <v>1565</v>
      </c>
      <c r="R146" s="463" t="s">
        <v>1037</v>
      </c>
      <c r="S146" s="464" t="s">
        <v>656</v>
      </c>
      <c r="T146" s="464" t="s">
        <v>1907</v>
      </c>
    </row>
    <row r="147" spans="2:21" ht="21.75" customHeight="1">
      <c r="B147" s="458">
        <v>143</v>
      </c>
      <c r="C147" s="486" t="s">
        <v>1648</v>
      </c>
      <c r="D147" s="458">
        <v>143</v>
      </c>
      <c r="E147" s="449">
        <v>1210829</v>
      </c>
      <c r="F147" s="449">
        <f t="shared" si="7"/>
        <v>1210829</v>
      </c>
      <c r="G147" s="449" t="s">
        <v>1038</v>
      </c>
      <c r="H147" s="449" t="s">
        <v>1038</v>
      </c>
      <c r="I147" s="460" t="str">
        <f t="shared" si="6"/>
        <v>OK</v>
      </c>
      <c r="J147" s="460" t="str">
        <f t="shared" si="8"/>
        <v>OK</v>
      </c>
      <c r="K147" s="457"/>
      <c r="L147" s="487">
        <v>1067026</v>
      </c>
      <c r="M147" s="462" t="s">
        <v>2102</v>
      </c>
      <c r="N147" s="463" t="s">
        <v>1687</v>
      </c>
      <c r="O147" s="464" t="s">
        <v>522</v>
      </c>
      <c r="P147" s="464" t="s">
        <v>1039</v>
      </c>
      <c r="Q147" s="452" t="s">
        <v>1565</v>
      </c>
      <c r="R147" s="463" t="s">
        <v>1687</v>
      </c>
      <c r="S147" s="464" t="s">
        <v>522</v>
      </c>
      <c r="T147" s="464" t="s">
        <v>1039</v>
      </c>
    </row>
    <row r="148" spans="2:21" ht="21.75" customHeight="1">
      <c r="B148" s="458">
        <v>144</v>
      </c>
      <c r="C148" s="449" t="s">
        <v>1875</v>
      </c>
      <c r="D148" s="458">
        <v>144</v>
      </c>
      <c r="E148" s="449">
        <v>1220001</v>
      </c>
      <c r="F148" s="449">
        <f t="shared" si="7"/>
        <v>1220001</v>
      </c>
      <c r="G148" s="449" t="s">
        <v>1040</v>
      </c>
      <c r="H148" s="449" t="s">
        <v>1040</v>
      </c>
      <c r="I148" s="460" t="str">
        <f t="shared" si="6"/>
        <v>OK</v>
      </c>
      <c r="J148" s="460" t="str">
        <f t="shared" si="8"/>
        <v>OK</v>
      </c>
      <c r="K148" s="457"/>
      <c r="L148" s="468">
        <v>1071805</v>
      </c>
      <c r="M148" s="462" t="s">
        <v>1688</v>
      </c>
      <c r="N148" s="463" t="s">
        <v>1042</v>
      </c>
      <c r="O148" s="464" t="s">
        <v>656</v>
      </c>
      <c r="P148" s="464" t="s">
        <v>1041</v>
      </c>
      <c r="Q148" s="452" t="s">
        <v>1565</v>
      </c>
      <c r="R148" s="463" t="s">
        <v>1042</v>
      </c>
      <c r="S148" s="464" t="s">
        <v>656</v>
      </c>
      <c r="T148" s="464" t="s">
        <v>1041</v>
      </c>
    </row>
    <row r="149" spans="2:21" ht="21.75" customHeight="1">
      <c r="B149" s="458">
        <v>145</v>
      </c>
      <c r="C149" s="449" t="s">
        <v>499</v>
      </c>
      <c r="D149" s="458">
        <v>145</v>
      </c>
      <c r="E149" s="449">
        <v>1220002</v>
      </c>
      <c r="F149" s="449">
        <f t="shared" si="7"/>
        <v>1220002</v>
      </c>
      <c r="G149" s="449" t="s">
        <v>1043</v>
      </c>
      <c r="H149" s="449" t="s">
        <v>1043</v>
      </c>
      <c r="I149" s="460" t="str">
        <f t="shared" si="6"/>
        <v>OK</v>
      </c>
      <c r="J149" s="460" t="str">
        <f t="shared" si="8"/>
        <v>OK</v>
      </c>
      <c r="K149" s="457"/>
      <c r="L149" s="468">
        <v>1061258</v>
      </c>
      <c r="M149" s="462" t="s">
        <v>1684</v>
      </c>
      <c r="N149" s="463" t="s">
        <v>972</v>
      </c>
      <c r="O149" s="464" t="s">
        <v>522</v>
      </c>
      <c r="P149" s="464" t="s">
        <v>973</v>
      </c>
      <c r="Q149" s="452" t="s">
        <v>1565</v>
      </c>
      <c r="R149" s="463" t="s">
        <v>972</v>
      </c>
      <c r="S149" s="464" t="s">
        <v>522</v>
      </c>
      <c r="T149" s="464" t="s">
        <v>973</v>
      </c>
      <c r="U149" s="443">
        <v>1</v>
      </c>
    </row>
    <row r="150" spans="2:21" ht="21.75" customHeight="1">
      <c r="B150" s="458">
        <v>146</v>
      </c>
      <c r="C150" s="449" t="s">
        <v>495</v>
      </c>
      <c r="D150" s="458">
        <v>146</v>
      </c>
      <c r="E150" s="449">
        <v>1220003</v>
      </c>
      <c r="F150" s="449">
        <f t="shared" si="7"/>
        <v>1220003</v>
      </c>
      <c r="G150" s="449" t="s">
        <v>1044</v>
      </c>
      <c r="H150" s="449" t="s">
        <v>1044</v>
      </c>
      <c r="I150" s="460" t="str">
        <f t="shared" si="6"/>
        <v>OK</v>
      </c>
      <c r="J150" s="460" t="str">
        <f t="shared" si="8"/>
        <v>OK</v>
      </c>
      <c r="K150" s="457"/>
      <c r="L150" s="468">
        <v>1066221</v>
      </c>
      <c r="M150" s="462" t="s">
        <v>1045</v>
      </c>
      <c r="N150" s="463" t="s">
        <v>1046</v>
      </c>
      <c r="O150" s="464" t="s">
        <v>656</v>
      </c>
      <c r="P150" s="464" t="s">
        <v>1047</v>
      </c>
      <c r="Q150" s="452" t="s">
        <v>1565</v>
      </c>
      <c r="R150" s="463" t="s">
        <v>1046</v>
      </c>
      <c r="S150" s="464" t="s">
        <v>656</v>
      </c>
      <c r="T150" s="464" t="s">
        <v>1047</v>
      </c>
      <c r="U150" s="443">
        <v>1</v>
      </c>
    </row>
    <row r="151" spans="2:21" ht="21.75" customHeight="1">
      <c r="B151" s="458">
        <v>147</v>
      </c>
      <c r="C151" s="449" t="s">
        <v>496</v>
      </c>
      <c r="D151" s="458">
        <v>147</v>
      </c>
      <c r="E151" s="449">
        <v>1220004</v>
      </c>
      <c r="F151" s="449">
        <f t="shared" si="7"/>
        <v>1220004</v>
      </c>
      <c r="G151" s="449" t="s">
        <v>1048</v>
      </c>
      <c r="H151" s="449" t="s">
        <v>1048</v>
      </c>
      <c r="I151" s="460" t="str">
        <f t="shared" si="6"/>
        <v>OK</v>
      </c>
      <c r="J151" s="460" t="str">
        <f t="shared" si="8"/>
        <v>OK</v>
      </c>
      <c r="K151" s="457"/>
      <c r="L151" s="468">
        <v>1073193</v>
      </c>
      <c r="M151" s="462" t="s">
        <v>2103</v>
      </c>
      <c r="N151" s="463" t="s">
        <v>1911</v>
      </c>
      <c r="O151" s="464" t="s">
        <v>522</v>
      </c>
      <c r="P151" s="464" t="s">
        <v>1446</v>
      </c>
      <c r="Q151" s="452" t="s">
        <v>1565</v>
      </c>
      <c r="R151" s="463" t="s">
        <v>1911</v>
      </c>
      <c r="S151" s="464" t="s">
        <v>522</v>
      </c>
      <c r="T151" s="464" t="s">
        <v>1446</v>
      </c>
      <c r="U151" s="443">
        <v>1</v>
      </c>
    </row>
    <row r="152" spans="2:21" ht="21.75" customHeight="1">
      <c r="B152" s="458">
        <v>148</v>
      </c>
      <c r="C152" s="449" t="s">
        <v>1876</v>
      </c>
      <c r="D152" s="458">
        <v>148</v>
      </c>
      <c r="E152" s="449">
        <v>1220005</v>
      </c>
      <c r="F152" s="449">
        <f t="shared" si="7"/>
        <v>1220005</v>
      </c>
      <c r="G152" s="449" t="s">
        <v>1049</v>
      </c>
      <c r="H152" s="449" t="s">
        <v>1049</v>
      </c>
      <c r="I152" s="460" t="str">
        <f t="shared" si="6"/>
        <v>OK</v>
      </c>
      <c r="J152" s="460" t="str">
        <f t="shared" si="8"/>
        <v>OK</v>
      </c>
      <c r="K152" s="457"/>
      <c r="L152" s="468">
        <v>1066464</v>
      </c>
      <c r="M152" s="462" t="s">
        <v>1689</v>
      </c>
      <c r="N152" s="463" t="s">
        <v>1912</v>
      </c>
      <c r="O152" s="464" t="s">
        <v>656</v>
      </c>
      <c r="P152" s="464" t="s">
        <v>1050</v>
      </c>
      <c r="Q152" s="452" t="s">
        <v>1565</v>
      </c>
      <c r="R152" s="463" t="s">
        <v>1912</v>
      </c>
      <c r="S152" s="464" t="s">
        <v>656</v>
      </c>
      <c r="T152" s="464" t="s">
        <v>1050</v>
      </c>
    </row>
    <row r="153" spans="2:21" ht="21.75" customHeight="1">
      <c r="B153" s="458">
        <v>149</v>
      </c>
      <c r="C153" s="449" t="s">
        <v>491</v>
      </c>
      <c r="D153" s="458">
        <v>149</v>
      </c>
      <c r="E153" s="449">
        <v>1220006</v>
      </c>
      <c r="F153" s="449">
        <f t="shared" si="7"/>
        <v>1220006</v>
      </c>
      <c r="G153" s="449" t="s">
        <v>1051</v>
      </c>
      <c r="H153" s="449" t="s">
        <v>1051</v>
      </c>
      <c r="I153" s="460" t="str">
        <f t="shared" si="6"/>
        <v>OK</v>
      </c>
      <c r="J153" s="460" t="str">
        <f t="shared" si="8"/>
        <v>OK</v>
      </c>
      <c r="K153" s="457"/>
      <c r="L153" s="468">
        <v>1071805</v>
      </c>
      <c r="M153" s="462" t="s">
        <v>1688</v>
      </c>
      <c r="N153" s="463" t="s">
        <v>1042</v>
      </c>
      <c r="O153" s="464" t="s">
        <v>656</v>
      </c>
      <c r="P153" s="464" t="s">
        <v>1041</v>
      </c>
      <c r="Q153" s="452" t="s">
        <v>1565</v>
      </c>
      <c r="R153" s="463" t="s">
        <v>1042</v>
      </c>
      <c r="S153" s="464" t="s">
        <v>656</v>
      </c>
      <c r="T153" s="464" t="s">
        <v>1041</v>
      </c>
    </row>
    <row r="154" spans="2:21" ht="21.75" customHeight="1">
      <c r="B154" s="458">
        <v>150</v>
      </c>
      <c r="C154" s="449" t="s">
        <v>492</v>
      </c>
      <c r="D154" s="458">
        <v>150</v>
      </c>
      <c r="E154" s="449">
        <v>1220007</v>
      </c>
      <c r="F154" s="449">
        <f t="shared" si="7"/>
        <v>1220007</v>
      </c>
      <c r="G154" s="449" t="s">
        <v>1052</v>
      </c>
      <c r="H154" s="449" t="s">
        <v>1052</v>
      </c>
      <c r="I154" s="460" t="str">
        <f t="shared" si="6"/>
        <v>OK</v>
      </c>
      <c r="J154" s="460" t="str">
        <f t="shared" si="8"/>
        <v>OK</v>
      </c>
      <c r="K154" s="457"/>
      <c r="L154" s="468">
        <v>1065085</v>
      </c>
      <c r="M154" s="462" t="s">
        <v>922</v>
      </c>
      <c r="N154" s="463" t="s">
        <v>1034</v>
      </c>
      <c r="O154" s="464" t="s">
        <v>656</v>
      </c>
      <c r="P154" s="464" t="s">
        <v>1001</v>
      </c>
      <c r="Q154" s="452" t="s">
        <v>1565</v>
      </c>
      <c r="R154" s="463" t="s">
        <v>1034</v>
      </c>
      <c r="S154" s="464" t="s">
        <v>656</v>
      </c>
      <c r="T154" s="464" t="s">
        <v>1001</v>
      </c>
    </row>
    <row r="155" spans="2:21" ht="21.75" customHeight="1">
      <c r="B155" s="458">
        <v>151</v>
      </c>
      <c r="C155" s="449" t="s">
        <v>1877</v>
      </c>
      <c r="D155" s="458">
        <v>151</v>
      </c>
      <c r="E155" s="449">
        <v>1220008</v>
      </c>
      <c r="F155" s="449">
        <f t="shared" si="7"/>
        <v>1220008</v>
      </c>
      <c r="G155" s="449" t="s">
        <v>1053</v>
      </c>
      <c r="H155" s="449" t="s">
        <v>1053</v>
      </c>
      <c r="I155" s="460" t="str">
        <f t="shared" si="6"/>
        <v>OK</v>
      </c>
      <c r="J155" s="460" t="str">
        <f t="shared" si="8"/>
        <v>OK</v>
      </c>
      <c r="K155" s="457"/>
      <c r="L155" s="468">
        <v>1071410</v>
      </c>
      <c r="M155" s="462" t="s">
        <v>2099</v>
      </c>
      <c r="N155" s="463" t="s">
        <v>1016</v>
      </c>
      <c r="O155" s="464" t="s">
        <v>656</v>
      </c>
      <c r="P155" s="464" t="s">
        <v>1017</v>
      </c>
      <c r="Q155" s="452" t="s">
        <v>1565</v>
      </c>
      <c r="R155" s="463" t="s">
        <v>1016</v>
      </c>
      <c r="S155" s="464" t="s">
        <v>656</v>
      </c>
      <c r="T155" s="464" t="s">
        <v>1017</v>
      </c>
    </row>
    <row r="156" spans="2:21" ht="21.75" customHeight="1">
      <c r="B156" s="458">
        <v>152</v>
      </c>
      <c r="C156" s="449" t="s">
        <v>1878</v>
      </c>
      <c r="D156" s="458">
        <v>152</v>
      </c>
      <c r="E156" s="449">
        <v>1220009</v>
      </c>
      <c r="F156" s="449">
        <f t="shared" si="7"/>
        <v>1220009</v>
      </c>
      <c r="G156" s="449" t="s">
        <v>1054</v>
      </c>
      <c r="H156" s="449" t="s">
        <v>1054</v>
      </c>
      <c r="I156" s="460" t="str">
        <f t="shared" si="6"/>
        <v>OK</v>
      </c>
      <c r="J156" s="460" t="str">
        <f t="shared" si="8"/>
        <v>OK</v>
      </c>
      <c r="K156" s="457"/>
      <c r="L156" s="468">
        <v>1066783</v>
      </c>
      <c r="M156" s="462" t="s">
        <v>1055</v>
      </c>
      <c r="N156" s="463" t="s">
        <v>1056</v>
      </c>
      <c r="O156" s="464" t="s">
        <v>648</v>
      </c>
      <c r="P156" s="464" t="s">
        <v>1913</v>
      </c>
      <c r="Q156" s="452" t="s">
        <v>1565</v>
      </c>
      <c r="R156" s="463" t="s">
        <v>1056</v>
      </c>
      <c r="S156" s="464" t="s">
        <v>648</v>
      </c>
      <c r="T156" s="464" t="s">
        <v>1913</v>
      </c>
    </row>
    <row r="157" spans="2:21" ht="21.75" customHeight="1">
      <c r="B157" s="458">
        <v>153</v>
      </c>
      <c r="C157" s="449" t="s">
        <v>1483</v>
      </c>
      <c r="D157" s="458">
        <v>153</v>
      </c>
      <c r="E157" s="449">
        <v>1220012</v>
      </c>
      <c r="F157" s="449">
        <f t="shared" si="7"/>
        <v>1220012</v>
      </c>
      <c r="G157" s="449" t="s">
        <v>1484</v>
      </c>
      <c r="H157" s="449" t="s">
        <v>1484</v>
      </c>
      <c r="I157" s="460" t="str">
        <f t="shared" si="6"/>
        <v>OK</v>
      </c>
      <c r="J157" s="460" t="str">
        <f>IF(EXACT(G157,H157),"OK","変更あり！")</f>
        <v>OK</v>
      </c>
      <c r="K157" s="457"/>
      <c r="L157" s="468">
        <v>1066516</v>
      </c>
      <c r="M157" s="462" t="s">
        <v>1681</v>
      </c>
      <c r="N157" s="463" t="s">
        <v>2104</v>
      </c>
      <c r="O157" s="464" t="s">
        <v>656</v>
      </c>
      <c r="P157" s="464" t="s">
        <v>928</v>
      </c>
      <c r="Q157" s="452" t="s">
        <v>1565</v>
      </c>
      <c r="R157" s="463" t="s">
        <v>927</v>
      </c>
      <c r="S157" s="464" t="s">
        <v>656</v>
      </c>
      <c r="T157" s="464" t="s">
        <v>928</v>
      </c>
    </row>
    <row r="158" spans="2:21" ht="21.75" customHeight="1">
      <c r="B158" s="458">
        <v>154</v>
      </c>
      <c r="C158" s="449" t="s">
        <v>1879</v>
      </c>
      <c r="D158" s="458">
        <v>154</v>
      </c>
      <c r="E158" s="449">
        <v>1220013</v>
      </c>
      <c r="F158" s="449">
        <f t="shared" si="7"/>
        <v>1220013</v>
      </c>
      <c r="G158" s="449" t="s">
        <v>1348</v>
      </c>
      <c r="H158" s="449" t="s">
        <v>1348</v>
      </c>
      <c r="I158" s="460" t="str">
        <f t="shared" si="6"/>
        <v>OK</v>
      </c>
      <c r="J158" s="460" t="str">
        <f t="shared" ref="J158:J165" si="9">IF(EXACT(G158,H158),"OK","変更あり！")</f>
        <v>OK</v>
      </c>
      <c r="K158" s="457"/>
      <c r="L158" s="468">
        <v>1066992</v>
      </c>
      <c r="M158" s="462" t="s">
        <v>1690</v>
      </c>
      <c r="N158" s="463" t="s">
        <v>1691</v>
      </c>
      <c r="O158" s="464" t="s">
        <v>656</v>
      </c>
      <c r="P158" s="464" t="s">
        <v>1317</v>
      </c>
      <c r="Q158" s="452" t="s">
        <v>1565</v>
      </c>
      <c r="R158" s="463" t="s">
        <v>1691</v>
      </c>
      <c r="S158" s="464" t="s">
        <v>656</v>
      </c>
      <c r="T158" s="464" t="s">
        <v>1317</v>
      </c>
    </row>
    <row r="159" spans="2:21" ht="21.75" customHeight="1">
      <c r="B159" s="458">
        <v>155</v>
      </c>
      <c r="C159" s="449" t="s">
        <v>1649</v>
      </c>
      <c r="D159" s="458">
        <v>155</v>
      </c>
      <c r="E159" s="449">
        <v>1220014</v>
      </c>
      <c r="F159" s="449">
        <f t="shared" si="7"/>
        <v>1220014</v>
      </c>
      <c r="G159" s="449" t="s">
        <v>1364</v>
      </c>
      <c r="H159" s="449" t="s">
        <v>1364</v>
      </c>
      <c r="I159" s="460" t="str">
        <f t="shared" si="6"/>
        <v>OK</v>
      </c>
      <c r="J159" s="460" t="str">
        <f t="shared" si="9"/>
        <v>OK</v>
      </c>
      <c r="K159" s="457"/>
      <c r="L159" s="468">
        <v>1071520</v>
      </c>
      <c r="M159" s="462" t="s">
        <v>1692</v>
      </c>
      <c r="N159" s="463" t="s">
        <v>1693</v>
      </c>
      <c r="O159" s="464" t="s">
        <v>656</v>
      </c>
      <c r="P159" s="464" t="s">
        <v>1694</v>
      </c>
      <c r="Q159" s="452" t="s">
        <v>1565</v>
      </c>
      <c r="R159" s="463" t="s">
        <v>1693</v>
      </c>
      <c r="S159" s="464" t="s">
        <v>656</v>
      </c>
      <c r="T159" s="464" t="s">
        <v>1694</v>
      </c>
    </row>
    <row r="160" spans="2:21" ht="21.75" customHeight="1">
      <c r="B160" s="458">
        <v>156</v>
      </c>
      <c r="C160" s="449" t="s">
        <v>1650</v>
      </c>
      <c r="D160" s="458">
        <v>156</v>
      </c>
      <c r="E160" s="449">
        <v>1220016</v>
      </c>
      <c r="F160" s="449">
        <f t="shared" si="7"/>
        <v>1220016</v>
      </c>
      <c r="G160" s="449" t="s">
        <v>1368</v>
      </c>
      <c r="H160" s="449" t="s">
        <v>1368</v>
      </c>
      <c r="I160" s="460" t="str">
        <f t="shared" si="6"/>
        <v>OK</v>
      </c>
      <c r="J160" s="460" t="str">
        <f t="shared" si="9"/>
        <v>OK</v>
      </c>
      <c r="K160" s="457"/>
      <c r="L160" s="468">
        <v>1071460</v>
      </c>
      <c r="M160" s="462" t="s">
        <v>1695</v>
      </c>
      <c r="N160" s="463" t="s">
        <v>1696</v>
      </c>
      <c r="O160" s="464" t="s">
        <v>656</v>
      </c>
      <c r="P160" s="464" t="s">
        <v>1697</v>
      </c>
      <c r="Q160" s="452" t="s">
        <v>1565</v>
      </c>
      <c r="R160" s="463" t="s">
        <v>1696</v>
      </c>
      <c r="S160" s="464" t="s">
        <v>656</v>
      </c>
      <c r="T160" s="464" t="s">
        <v>1697</v>
      </c>
    </row>
    <row r="161" spans="2:21" ht="21.75" customHeight="1">
      <c r="B161" s="476">
        <v>157</v>
      </c>
      <c r="C161" s="478" t="s">
        <v>2291</v>
      </c>
      <c r="D161" s="476">
        <v>157</v>
      </c>
      <c r="E161" s="478">
        <v>1220048</v>
      </c>
      <c r="F161" s="478">
        <v>1220048</v>
      </c>
      <c r="G161" s="478" t="s">
        <v>2292</v>
      </c>
      <c r="H161" s="478" t="s">
        <v>2292</v>
      </c>
      <c r="I161" s="479" t="s">
        <v>1437</v>
      </c>
      <c r="J161" s="479" t="s">
        <v>1437</v>
      </c>
      <c r="K161" s="480"/>
      <c r="L161" s="488">
        <v>1080507</v>
      </c>
      <c r="M161" s="482" t="s">
        <v>2120</v>
      </c>
      <c r="N161" s="483" t="s">
        <v>2121</v>
      </c>
      <c r="O161" s="484" t="s">
        <v>656</v>
      </c>
      <c r="P161" s="484" t="s">
        <v>796</v>
      </c>
      <c r="Q161" s="485" t="s">
        <v>1565</v>
      </c>
      <c r="R161" s="483" t="s">
        <v>2121</v>
      </c>
      <c r="S161" s="484" t="s">
        <v>656</v>
      </c>
      <c r="T161" s="484" t="s">
        <v>796</v>
      </c>
      <c r="U161" s="443">
        <v>1</v>
      </c>
    </row>
    <row r="162" spans="2:21" ht="21.75" customHeight="1">
      <c r="B162" s="458">
        <v>158</v>
      </c>
      <c r="C162" s="489" t="s">
        <v>1761</v>
      </c>
      <c r="D162" s="458">
        <v>158</v>
      </c>
      <c r="E162" s="449">
        <v>1220019</v>
      </c>
      <c r="F162" s="449">
        <f t="shared" si="7"/>
        <v>1220019</v>
      </c>
      <c r="G162" s="449" t="s">
        <v>1762</v>
      </c>
      <c r="H162" s="449" t="s">
        <v>1762</v>
      </c>
      <c r="I162" s="460" t="str">
        <f t="shared" si="6"/>
        <v>OK</v>
      </c>
      <c r="J162" s="460" t="str">
        <f t="shared" si="9"/>
        <v>OK</v>
      </c>
      <c r="K162" s="457"/>
      <c r="L162" s="468">
        <v>1076470</v>
      </c>
      <c r="M162" s="462" t="s">
        <v>1789</v>
      </c>
      <c r="N162" s="463" t="s">
        <v>1790</v>
      </c>
      <c r="O162" s="464" t="s">
        <v>656</v>
      </c>
      <c r="P162" s="464" t="s">
        <v>1791</v>
      </c>
      <c r="Q162" s="452" t="s">
        <v>1565</v>
      </c>
      <c r="R162" s="463" t="s">
        <v>1790</v>
      </c>
      <c r="S162" s="464" t="s">
        <v>656</v>
      </c>
      <c r="T162" s="464" t="s">
        <v>1791</v>
      </c>
    </row>
    <row r="163" spans="2:21" ht="21.75" customHeight="1">
      <c r="B163" s="458">
        <v>159</v>
      </c>
      <c r="C163" s="489" t="s">
        <v>1752</v>
      </c>
      <c r="D163" s="458">
        <v>159</v>
      </c>
      <c r="E163" s="449">
        <v>1220020</v>
      </c>
      <c r="F163" s="449">
        <f t="shared" si="7"/>
        <v>1220020</v>
      </c>
      <c r="G163" s="449" t="s">
        <v>1763</v>
      </c>
      <c r="H163" s="449" t="s">
        <v>1763</v>
      </c>
      <c r="I163" s="460" t="str">
        <f t="shared" si="6"/>
        <v>OK</v>
      </c>
      <c r="J163" s="460" t="str">
        <f t="shared" si="9"/>
        <v>OK</v>
      </c>
      <c r="K163" s="457"/>
      <c r="L163" s="468">
        <v>1059654</v>
      </c>
      <c r="M163" s="462" t="s">
        <v>931</v>
      </c>
      <c r="N163" s="463" t="s">
        <v>1022</v>
      </c>
      <c r="O163" s="464" t="s">
        <v>656</v>
      </c>
      <c r="P163" s="469" t="s">
        <v>1916</v>
      </c>
      <c r="Q163" s="452" t="s">
        <v>1565</v>
      </c>
      <c r="R163" s="463" t="s">
        <v>1022</v>
      </c>
      <c r="S163" s="464" t="s">
        <v>656</v>
      </c>
      <c r="T163" s="469" t="s">
        <v>1916</v>
      </c>
    </row>
    <row r="164" spans="2:21" ht="21.75" customHeight="1">
      <c r="B164" s="458">
        <v>160</v>
      </c>
      <c r="C164" s="489" t="s">
        <v>1753</v>
      </c>
      <c r="D164" s="458">
        <v>160</v>
      </c>
      <c r="E164" s="449">
        <v>1220021</v>
      </c>
      <c r="F164" s="449">
        <f t="shared" si="7"/>
        <v>1220021</v>
      </c>
      <c r="G164" s="449" t="s">
        <v>1764</v>
      </c>
      <c r="H164" s="449" t="s">
        <v>1764</v>
      </c>
      <c r="I164" s="460" t="str">
        <f t="shared" si="6"/>
        <v>OK</v>
      </c>
      <c r="J164" s="460" t="str">
        <f t="shared" si="9"/>
        <v>OK</v>
      </c>
      <c r="K164" s="457"/>
      <c r="L164" s="468">
        <v>1071805</v>
      </c>
      <c r="M164" s="462" t="s">
        <v>1688</v>
      </c>
      <c r="N164" s="463" t="s">
        <v>1042</v>
      </c>
      <c r="O164" s="464" t="s">
        <v>656</v>
      </c>
      <c r="P164" s="464" t="s">
        <v>1041</v>
      </c>
      <c r="Q164" s="452" t="s">
        <v>1565</v>
      </c>
      <c r="R164" s="463" t="s">
        <v>1042</v>
      </c>
      <c r="S164" s="464" t="s">
        <v>656</v>
      </c>
      <c r="T164" s="464" t="s">
        <v>1041</v>
      </c>
    </row>
    <row r="165" spans="2:21" ht="21.75" customHeight="1">
      <c r="B165" s="458">
        <v>161</v>
      </c>
      <c r="C165" s="489" t="s">
        <v>1754</v>
      </c>
      <c r="D165" s="458">
        <v>161</v>
      </c>
      <c r="E165" s="449">
        <v>1220022</v>
      </c>
      <c r="F165" s="449">
        <f t="shared" si="7"/>
        <v>1220022</v>
      </c>
      <c r="G165" s="449" t="s">
        <v>1765</v>
      </c>
      <c r="H165" s="449" t="s">
        <v>1765</v>
      </c>
      <c r="I165" s="460" t="str">
        <f t="shared" si="6"/>
        <v>OK</v>
      </c>
      <c r="J165" s="460" t="str">
        <f t="shared" si="9"/>
        <v>OK</v>
      </c>
      <c r="K165" s="457"/>
      <c r="L165" s="468">
        <v>1075391</v>
      </c>
      <c r="M165" s="462" t="s">
        <v>1792</v>
      </c>
      <c r="N165" s="463" t="s">
        <v>1793</v>
      </c>
      <c r="O165" s="464" t="s">
        <v>522</v>
      </c>
      <c r="P165" s="464" t="s">
        <v>1071</v>
      </c>
      <c r="Q165" s="452" t="s">
        <v>1565</v>
      </c>
      <c r="R165" s="463" t="s">
        <v>1793</v>
      </c>
      <c r="S165" s="464" t="s">
        <v>522</v>
      </c>
      <c r="T165" s="464" t="s">
        <v>1071</v>
      </c>
    </row>
    <row r="166" spans="2:21" ht="21.75" customHeight="1">
      <c r="B166" s="458">
        <v>162</v>
      </c>
      <c r="C166" s="489" t="s">
        <v>1755</v>
      </c>
      <c r="D166" s="458">
        <v>162</v>
      </c>
      <c r="E166" s="449">
        <v>1220023</v>
      </c>
      <c r="F166" s="449">
        <f t="shared" si="7"/>
        <v>1220023</v>
      </c>
      <c r="G166" s="449" t="s">
        <v>1766</v>
      </c>
      <c r="H166" s="449" t="s">
        <v>1766</v>
      </c>
      <c r="I166" s="460" t="str">
        <f t="shared" si="6"/>
        <v>OK</v>
      </c>
      <c r="J166" s="460" t="str">
        <f>IF(EXACT(G166,H166),"OK","変更あり！")</f>
        <v>OK</v>
      </c>
      <c r="K166" s="457"/>
      <c r="L166" s="468">
        <v>1075163</v>
      </c>
      <c r="M166" s="462" t="s">
        <v>1794</v>
      </c>
      <c r="N166" s="463" t="s">
        <v>1895</v>
      </c>
      <c r="O166" s="464" t="s">
        <v>522</v>
      </c>
      <c r="P166" s="464" t="s">
        <v>696</v>
      </c>
      <c r="Q166" s="452" t="s">
        <v>1565</v>
      </c>
      <c r="R166" s="463" t="s">
        <v>1895</v>
      </c>
      <c r="S166" s="464" t="s">
        <v>522</v>
      </c>
      <c r="T166" s="464" t="s">
        <v>696</v>
      </c>
    </row>
    <row r="167" spans="2:21" ht="21.75" customHeight="1">
      <c r="B167" s="458">
        <v>163</v>
      </c>
      <c r="C167" s="489" t="s">
        <v>486</v>
      </c>
      <c r="D167" s="458">
        <v>163</v>
      </c>
      <c r="E167" s="449">
        <v>1220024</v>
      </c>
      <c r="F167" s="449">
        <f t="shared" si="7"/>
        <v>1220024</v>
      </c>
      <c r="G167" s="449" t="s">
        <v>1405</v>
      </c>
      <c r="H167" s="449" t="s">
        <v>1405</v>
      </c>
      <c r="I167" s="460" t="str">
        <f t="shared" si="6"/>
        <v>OK</v>
      </c>
      <c r="J167" s="460" t="str">
        <f t="shared" ref="J167:J170" si="10">IF(EXACT(G167,H167),"OK","変更あり！")</f>
        <v>OK</v>
      </c>
      <c r="K167" s="457"/>
      <c r="L167" s="468">
        <v>1031259</v>
      </c>
      <c r="M167" s="462" t="s">
        <v>620</v>
      </c>
      <c r="N167" s="463" t="s">
        <v>1287</v>
      </c>
      <c r="O167" s="464" t="s">
        <v>522</v>
      </c>
      <c r="P167" s="464" t="s">
        <v>621</v>
      </c>
      <c r="Q167" s="452" t="s">
        <v>1565</v>
      </c>
      <c r="R167" s="463" t="s">
        <v>1287</v>
      </c>
      <c r="S167" s="464" t="s">
        <v>522</v>
      </c>
      <c r="T167" s="464" t="s">
        <v>621</v>
      </c>
    </row>
    <row r="168" spans="2:21" ht="21.75" customHeight="1">
      <c r="B168" s="458">
        <v>164</v>
      </c>
      <c r="C168" s="489" t="s">
        <v>1759</v>
      </c>
      <c r="D168" s="458">
        <v>164</v>
      </c>
      <c r="E168" s="449">
        <v>1220025</v>
      </c>
      <c r="F168" s="449">
        <f t="shared" si="7"/>
        <v>1220025</v>
      </c>
      <c r="G168" s="449" t="s">
        <v>1767</v>
      </c>
      <c r="H168" s="449" t="s">
        <v>1767</v>
      </c>
      <c r="I168" s="460" t="str">
        <f t="shared" si="6"/>
        <v>OK</v>
      </c>
      <c r="J168" s="460" t="str">
        <f t="shared" si="10"/>
        <v>OK</v>
      </c>
      <c r="K168" s="457"/>
      <c r="L168" s="468">
        <v>1071805</v>
      </c>
      <c r="M168" s="462" t="s">
        <v>1688</v>
      </c>
      <c r="N168" s="463" t="s">
        <v>1042</v>
      </c>
      <c r="O168" s="464" t="s">
        <v>656</v>
      </c>
      <c r="P168" s="464" t="s">
        <v>1041</v>
      </c>
      <c r="Q168" s="452" t="s">
        <v>1565</v>
      </c>
      <c r="R168" s="463" t="s">
        <v>1042</v>
      </c>
      <c r="S168" s="464" t="s">
        <v>656</v>
      </c>
      <c r="T168" s="464" t="s">
        <v>1041</v>
      </c>
    </row>
    <row r="169" spans="2:21" ht="21.75" customHeight="1">
      <c r="B169" s="458">
        <v>165</v>
      </c>
      <c r="C169" s="489" t="s">
        <v>1760</v>
      </c>
      <c r="D169" s="458">
        <v>165</v>
      </c>
      <c r="E169" s="449">
        <v>1220026</v>
      </c>
      <c r="F169" s="449">
        <f t="shared" si="7"/>
        <v>1220026</v>
      </c>
      <c r="G169" s="449" t="s">
        <v>1768</v>
      </c>
      <c r="H169" s="449" t="s">
        <v>1768</v>
      </c>
      <c r="I169" s="460" t="str">
        <f t="shared" si="6"/>
        <v>OK</v>
      </c>
      <c r="J169" s="460" t="str">
        <f t="shared" si="10"/>
        <v>OK</v>
      </c>
      <c r="K169" s="457"/>
      <c r="L169" s="468">
        <v>1066783</v>
      </c>
      <c r="M169" s="462" t="s">
        <v>1055</v>
      </c>
      <c r="N169" s="463" t="s">
        <v>1056</v>
      </c>
      <c r="O169" s="464" t="s">
        <v>648</v>
      </c>
      <c r="P169" s="464" t="s">
        <v>1913</v>
      </c>
      <c r="Q169" s="452" t="s">
        <v>1565</v>
      </c>
      <c r="R169" s="463" t="s">
        <v>1056</v>
      </c>
      <c r="S169" s="464" t="s">
        <v>648</v>
      </c>
      <c r="T169" s="464" t="s">
        <v>1913</v>
      </c>
    </row>
    <row r="170" spans="2:21" ht="21.75" customHeight="1">
      <c r="B170" s="458">
        <v>166</v>
      </c>
      <c r="C170" s="489" t="s">
        <v>1749</v>
      </c>
      <c r="D170" s="458">
        <v>166</v>
      </c>
      <c r="E170" s="449">
        <v>1220027</v>
      </c>
      <c r="F170" s="449">
        <f t="shared" si="7"/>
        <v>1220027</v>
      </c>
      <c r="G170" s="449" t="s">
        <v>1769</v>
      </c>
      <c r="H170" s="449" t="s">
        <v>1769</v>
      </c>
      <c r="I170" s="460" t="str">
        <f t="shared" si="6"/>
        <v>OK</v>
      </c>
      <c r="J170" s="460" t="str">
        <f t="shared" si="10"/>
        <v>OK</v>
      </c>
      <c r="K170" s="457"/>
      <c r="L170" s="468">
        <v>1076454</v>
      </c>
      <c r="M170" s="462" t="s">
        <v>1795</v>
      </c>
      <c r="N170" s="463" t="s">
        <v>1796</v>
      </c>
      <c r="O170" s="464" t="s">
        <v>656</v>
      </c>
      <c r="P170" s="464" t="s">
        <v>1797</v>
      </c>
      <c r="Q170" s="452" t="s">
        <v>1565</v>
      </c>
      <c r="R170" s="463" t="s">
        <v>1796</v>
      </c>
      <c r="S170" s="464" t="s">
        <v>656</v>
      </c>
      <c r="T170" s="464" t="s">
        <v>1797</v>
      </c>
    </row>
    <row r="171" spans="2:21" ht="21.75" customHeight="1">
      <c r="B171" s="458">
        <v>167</v>
      </c>
      <c r="C171" s="489" t="s">
        <v>1861</v>
      </c>
      <c r="D171" s="458">
        <v>167</v>
      </c>
      <c r="E171" s="449">
        <v>1220028</v>
      </c>
      <c r="F171" s="449">
        <v>1220028</v>
      </c>
      <c r="G171" s="449" t="s">
        <v>1880</v>
      </c>
      <c r="H171" s="449" t="s">
        <v>1880</v>
      </c>
      <c r="I171" s="460" t="s">
        <v>1437</v>
      </c>
      <c r="J171" s="460" t="s">
        <v>1437</v>
      </c>
      <c r="K171" s="457"/>
      <c r="L171" s="468">
        <v>1064017</v>
      </c>
      <c r="M171" s="462" t="s">
        <v>864</v>
      </c>
      <c r="N171" s="463" t="s">
        <v>1914</v>
      </c>
      <c r="O171" s="464" t="s">
        <v>522</v>
      </c>
      <c r="P171" s="464" t="s">
        <v>866</v>
      </c>
      <c r="Q171" s="452" t="s">
        <v>1565</v>
      </c>
      <c r="R171" s="463" t="s">
        <v>1914</v>
      </c>
      <c r="S171" s="464" t="s">
        <v>522</v>
      </c>
      <c r="T171" s="464" t="s">
        <v>866</v>
      </c>
    </row>
    <row r="172" spans="2:21" ht="21.75" customHeight="1">
      <c r="B172" s="458">
        <v>168</v>
      </c>
      <c r="C172" s="489" t="s">
        <v>1863</v>
      </c>
      <c r="D172" s="458">
        <v>168</v>
      </c>
      <c r="E172" s="449">
        <v>1220029</v>
      </c>
      <c r="F172" s="449">
        <v>1220029</v>
      </c>
      <c r="G172" s="449" t="s">
        <v>1201</v>
      </c>
      <c r="H172" s="449" t="s">
        <v>1201</v>
      </c>
      <c r="I172" s="460" t="s">
        <v>1437</v>
      </c>
      <c r="J172" s="460" t="s">
        <v>1437</v>
      </c>
      <c r="K172" s="457"/>
      <c r="L172" s="468">
        <v>1060109</v>
      </c>
      <c r="M172" s="462" t="s">
        <v>1803</v>
      </c>
      <c r="N172" s="463" t="s">
        <v>1202</v>
      </c>
      <c r="O172" s="464" t="s">
        <v>656</v>
      </c>
      <c r="P172" s="464" t="s">
        <v>1451</v>
      </c>
      <c r="Q172" s="452" t="s">
        <v>1565</v>
      </c>
      <c r="R172" s="463" t="s">
        <v>1202</v>
      </c>
      <c r="S172" s="464" t="s">
        <v>656</v>
      </c>
      <c r="T172" s="464" t="s">
        <v>1451</v>
      </c>
    </row>
    <row r="173" spans="2:21" ht="21.75" customHeight="1">
      <c r="B173" s="458">
        <v>169</v>
      </c>
      <c r="C173" s="489" t="s">
        <v>1865</v>
      </c>
      <c r="D173" s="458">
        <v>169</v>
      </c>
      <c r="E173" s="449">
        <v>1220030</v>
      </c>
      <c r="F173" s="449">
        <f t="shared" si="7"/>
        <v>1220030</v>
      </c>
      <c r="G173" s="449" t="s">
        <v>1881</v>
      </c>
      <c r="H173" s="449" t="s">
        <v>1881</v>
      </c>
      <c r="I173" s="460" t="str">
        <f t="shared" ref="I173:I187" si="11">IF(COUNTIF($G$5:$G$341,G173)=1,"OK","重複あり！")</f>
        <v>OK</v>
      </c>
      <c r="J173" s="460" t="str">
        <f t="shared" ref="J173:J228" si="12">IF(EXACT(G173,H173),"OK","変更あり！")</f>
        <v>OK</v>
      </c>
      <c r="K173" s="457"/>
      <c r="L173" s="468">
        <v>1059654</v>
      </c>
      <c r="M173" s="462" t="s">
        <v>931</v>
      </c>
      <c r="N173" s="463" t="s">
        <v>932</v>
      </c>
      <c r="O173" s="464" t="s">
        <v>656</v>
      </c>
      <c r="P173" s="469" t="s">
        <v>1916</v>
      </c>
      <c r="Q173" s="452" t="s">
        <v>1565</v>
      </c>
      <c r="R173" s="463" t="s">
        <v>932</v>
      </c>
      <c r="S173" s="464" t="s">
        <v>656</v>
      </c>
      <c r="T173" s="469" t="s">
        <v>1916</v>
      </c>
    </row>
    <row r="174" spans="2:21" ht="21.75" customHeight="1">
      <c r="B174" s="458">
        <v>170</v>
      </c>
      <c r="C174" s="489" t="s">
        <v>1858</v>
      </c>
      <c r="D174" s="458">
        <v>170</v>
      </c>
      <c r="E174" s="449">
        <v>1220031</v>
      </c>
      <c r="F174" s="449">
        <f t="shared" si="7"/>
        <v>1220031</v>
      </c>
      <c r="G174" s="449" t="s">
        <v>1882</v>
      </c>
      <c r="H174" s="449" t="s">
        <v>1882</v>
      </c>
      <c r="I174" s="460" t="str">
        <f t="shared" si="11"/>
        <v>OK</v>
      </c>
      <c r="J174" s="460" t="str">
        <f t="shared" si="12"/>
        <v>OK</v>
      </c>
      <c r="K174" s="457"/>
      <c r="L174" s="468">
        <v>1061254</v>
      </c>
      <c r="M174" s="462" t="s">
        <v>1915</v>
      </c>
      <c r="N174" s="463" t="s">
        <v>932</v>
      </c>
      <c r="O174" s="464" t="s">
        <v>656</v>
      </c>
      <c r="P174" s="464" t="s">
        <v>1916</v>
      </c>
      <c r="Q174" s="452" t="s">
        <v>1565</v>
      </c>
      <c r="R174" s="463" t="s">
        <v>932</v>
      </c>
      <c r="S174" s="464" t="s">
        <v>656</v>
      </c>
      <c r="T174" s="464" t="s">
        <v>1916</v>
      </c>
    </row>
    <row r="175" spans="2:21" ht="21.75" customHeight="1">
      <c r="B175" s="458">
        <v>171</v>
      </c>
      <c r="C175" s="489" t="s">
        <v>1883</v>
      </c>
      <c r="D175" s="458">
        <v>171</v>
      </c>
      <c r="E175" s="449">
        <v>1220032</v>
      </c>
      <c r="F175" s="449">
        <f t="shared" si="7"/>
        <v>1220032</v>
      </c>
      <c r="G175" s="449" t="s">
        <v>1884</v>
      </c>
      <c r="H175" s="449" t="s">
        <v>1884</v>
      </c>
      <c r="I175" s="460" t="str">
        <f t="shared" si="11"/>
        <v>OK</v>
      </c>
      <c r="J175" s="460" t="str">
        <f t="shared" si="12"/>
        <v>OK</v>
      </c>
      <c r="K175" s="457"/>
      <c r="L175" s="468">
        <v>1078343</v>
      </c>
      <c r="M175" s="462" t="s">
        <v>2105</v>
      </c>
      <c r="N175" s="463" t="s">
        <v>1917</v>
      </c>
      <c r="O175" s="464" t="s">
        <v>656</v>
      </c>
      <c r="P175" s="464" t="s">
        <v>1918</v>
      </c>
      <c r="Q175" s="452" t="s">
        <v>1565</v>
      </c>
      <c r="R175" s="463" t="s">
        <v>1917</v>
      </c>
      <c r="S175" s="464" t="s">
        <v>656</v>
      </c>
      <c r="T175" s="464" t="s">
        <v>1918</v>
      </c>
    </row>
    <row r="176" spans="2:21" ht="21.75" customHeight="1">
      <c r="B176" s="458">
        <v>172</v>
      </c>
      <c r="C176" s="489" t="s">
        <v>1885</v>
      </c>
      <c r="D176" s="458">
        <v>172</v>
      </c>
      <c r="E176" s="449">
        <v>1220033</v>
      </c>
      <c r="F176" s="449">
        <f t="shared" si="7"/>
        <v>1220033</v>
      </c>
      <c r="G176" s="449" t="s">
        <v>1886</v>
      </c>
      <c r="H176" s="449" t="s">
        <v>1886</v>
      </c>
      <c r="I176" s="460" t="str">
        <f t="shared" si="11"/>
        <v>OK</v>
      </c>
      <c r="J176" s="460" t="str">
        <f t="shared" si="12"/>
        <v>OK</v>
      </c>
      <c r="K176" s="457"/>
      <c r="L176" s="468">
        <v>1075222</v>
      </c>
      <c r="M176" s="462" t="s">
        <v>2094</v>
      </c>
      <c r="N176" s="463" t="s">
        <v>1910</v>
      </c>
      <c r="O176" s="464" t="s">
        <v>656</v>
      </c>
      <c r="P176" s="464" t="s">
        <v>954</v>
      </c>
      <c r="Q176" s="452" t="s">
        <v>1565</v>
      </c>
      <c r="R176" s="463" t="s">
        <v>1910</v>
      </c>
      <c r="S176" s="464" t="s">
        <v>656</v>
      </c>
      <c r="T176" s="464" t="s">
        <v>2095</v>
      </c>
    </row>
    <row r="177" spans="1:21" ht="21.75" customHeight="1">
      <c r="A177" s="466"/>
      <c r="B177" s="490">
        <v>173</v>
      </c>
      <c r="C177" s="491" t="s">
        <v>2106</v>
      </c>
      <c r="D177" s="490">
        <v>173</v>
      </c>
      <c r="E177" s="492">
        <v>1220035</v>
      </c>
      <c r="F177" s="492">
        <v>1220035</v>
      </c>
      <c r="G177" s="492" t="s">
        <v>2107</v>
      </c>
      <c r="H177" s="492" t="s">
        <v>2107</v>
      </c>
      <c r="I177" s="493" t="str">
        <f t="shared" si="11"/>
        <v>OK</v>
      </c>
      <c r="J177" s="493" t="str">
        <f t="shared" si="12"/>
        <v>OK</v>
      </c>
      <c r="K177" s="457" t="s">
        <v>1485</v>
      </c>
      <c r="L177" s="494">
        <v>1066516</v>
      </c>
      <c r="M177" s="495" t="s">
        <v>2108</v>
      </c>
      <c r="N177" s="496" t="s">
        <v>927</v>
      </c>
      <c r="O177" s="497" t="s">
        <v>656</v>
      </c>
      <c r="P177" s="497" t="s">
        <v>928</v>
      </c>
      <c r="Q177" s="452" t="s">
        <v>1565</v>
      </c>
      <c r="R177" s="496" t="s">
        <v>927</v>
      </c>
      <c r="S177" s="497" t="s">
        <v>656</v>
      </c>
      <c r="T177" s="497" t="s">
        <v>928</v>
      </c>
    </row>
    <row r="178" spans="1:21" ht="21.75" customHeight="1">
      <c r="A178" s="466"/>
      <c r="B178" s="490">
        <v>174</v>
      </c>
      <c r="C178" s="491" t="s">
        <v>2109</v>
      </c>
      <c r="D178" s="490">
        <v>174</v>
      </c>
      <c r="E178" s="492">
        <v>1220036</v>
      </c>
      <c r="F178" s="492">
        <v>1220036</v>
      </c>
      <c r="G178" s="492" t="s">
        <v>2110</v>
      </c>
      <c r="H178" s="492" t="s">
        <v>2110</v>
      </c>
      <c r="I178" s="493" t="str">
        <f t="shared" si="11"/>
        <v>OK</v>
      </c>
      <c r="J178" s="493" t="str">
        <f t="shared" si="12"/>
        <v>OK</v>
      </c>
      <c r="K178" s="457" t="s">
        <v>1485</v>
      </c>
      <c r="L178" s="494">
        <v>1061254</v>
      </c>
      <c r="M178" s="495" t="s">
        <v>2111</v>
      </c>
      <c r="N178" s="496" t="s">
        <v>1022</v>
      </c>
      <c r="O178" s="497" t="s">
        <v>656</v>
      </c>
      <c r="P178" s="497" t="s">
        <v>1916</v>
      </c>
      <c r="Q178" s="452" t="s">
        <v>1565</v>
      </c>
      <c r="R178" s="496" t="s">
        <v>1022</v>
      </c>
      <c r="S178" s="497" t="s">
        <v>656</v>
      </c>
      <c r="T178" s="497" t="s">
        <v>1916</v>
      </c>
    </row>
    <row r="179" spans="1:21" ht="21.75" customHeight="1">
      <c r="A179" s="466"/>
      <c r="B179" s="490">
        <v>175</v>
      </c>
      <c r="C179" s="491" t="s">
        <v>2112</v>
      </c>
      <c r="D179" s="490">
        <v>175</v>
      </c>
      <c r="E179" s="492">
        <v>1220037</v>
      </c>
      <c r="F179" s="492">
        <v>1220037</v>
      </c>
      <c r="G179" s="492" t="s">
        <v>2113</v>
      </c>
      <c r="H179" s="492" t="s">
        <v>2113</v>
      </c>
      <c r="I179" s="493" t="str">
        <f t="shared" si="11"/>
        <v>OK</v>
      </c>
      <c r="J179" s="493" t="str">
        <f t="shared" si="12"/>
        <v>OK</v>
      </c>
      <c r="K179" s="457" t="s">
        <v>1485</v>
      </c>
      <c r="L179" s="494">
        <v>1061254</v>
      </c>
      <c r="M179" s="495" t="s">
        <v>2111</v>
      </c>
      <c r="N179" s="496" t="s">
        <v>1022</v>
      </c>
      <c r="O179" s="497" t="s">
        <v>656</v>
      </c>
      <c r="P179" s="497" t="s">
        <v>1916</v>
      </c>
      <c r="Q179" s="452" t="s">
        <v>1565</v>
      </c>
      <c r="R179" s="496" t="s">
        <v>1022</v>
      </c>
      <c r="S179" s="497" t="s">
        <v>656</v>
      </c>
      <c r="T179" s="497" t="s">
        <v>1916</v>
      </c>
    </row>
    <row r="180" spans="1:21" ht="21.75" customHeight="1">
      <c r="A180" s="466"/>
      <c r="B180" s="490">
        <v>176</v>
      </c>
      <c r="C180" s="491" t="s">
        <v>2114</v>
      </c>
      <c r="D180" s="490">
        <v>176</v>
      </c>
      <c r="E180" s="492">
        <v>1220038</v>
      </c>
      <c r="F180" s="492">
        <v>1220038</v>
      </c>
      <c r="G180" s="492" t="s">
        <v>2115</v>
      </c>
      <c r="H180" s="492" t="s">
        <v>2115</v>
      </c>
      <c r="I180" s="493" t="str">
        <f t="shared" si="11"/>
        <v>OK</v>
      </c>
      <c r="J180" s="493" t="str">
        <f t="shared" si="12"/>
        <v>OK</v>
      </c>
      <c r="K180" s="457" t="s">
        <v>1485</v>
      </c>
      <c r="L180" s="494">
        <v>1071410</v>
      </c>
      <c r="M180" s="495" t="s">
        <v>2116</v>
      </c>
      <c r="N180" s="496" t="s">
        <v>1016</v>
      </c>
      <c r="O180" s="497" t="s">
        <v>656</v>
      </c>
      <c r="P180" s="497" t="s">
        <v>1017</v>
      </c>
      <c r="Q180" s="452" t="s">
        <v>1565</v>
      </c>
      <c r="R180" s="496" t="s">
        <v>1016</v>
      </c>
      <c r="S180" s="497" t="s">
        <v>656</v>
      </c>
      <c r="T180" s="497" t="s">
        <v>1017</v>
      </c>
    </row>
    <row r="181" spans="1:21" ht="21.75" customHeight="1">
      <c r="A181" s="466"/>
      <c r="B181" s="490">
        <v>177</v>
      </c>
      <c r="C181" s="491" t="s">
        <v>2042</v>
      </c>
      <c r="D181" s="490">
        <v>177</v>
      </c>
      <c r="E181" s="492">
        <v>1220039</v>
      </c>
      <c r="F181" s="492">
        <v>1220039</v>
      </c>
      <c r="G181" s="492" t="s">
        <v>2117</v>
      </c>
      <c r="H181" s="492" t="s">
        <v>2117</v>
      </c>
      <c r="I181" s="493" t="str">
        <f t="shared" si="11"/>
        <v>OK</v>
      </c>
      <c r="J181" s="493" t="str">
        <f t="shared" si="12"/>
        <v>OK</v>
      </c>
      <c r="K181" s="457" t="s">
        <v>1485</v>
      </c>
      <c r="L181" s="494">
        <v>1071805</v>
      </c>
      <c r="M181" s="495" t="s">
        <v>2118</v>
      </c>
      <c r="N181" s="496" t="s">
        <v>1042</v>
      </c>
      <c r="O181" s="497" t="s">
        <v>656</v>
      </c>
      <c r="P181" s="497" t="s">
        <v>1041</v>
      </c>
      <c r="Q181" s="452" t="s">
        <v>1565</v>
      </c>
      <c r="R181" s="496" t="s">
        <v>1042</v>
      </c>
      <c r="S181" s="497" t="s">
        <v>656</v>
      </c>
      <c r="T181" s="497" t="s">
        <v>1041</v>
      </c>
    </row>
    <row r="182" spans="1:21" ht="21.75" customHeight="1">
      <c r="A182" s="466"/>
      <c r="B182" s="490">
        <v>178</v>
      </c>
      <c r="C182" s="491" t="s">
        <v>2043</v>
      </c>
      <c r="D182" s="490">
        <v>178</v>
      </c>
      <c r="E182" s="492">
        <v>1220040</v>
      </c>
      <c r="F182" s="492">
        <v>1220040</v>
      </c>
      <c r="G182" s="492" t="s">
        <v>2119</v>
      </c>
      <c r="H182" s="492" t="s">
        <v>2119</v>
      </c>
      <c r="I182" s="493" t="str">
        <f t="shared" si="11"/>
        <v>OK</v>
      </c>
      <c r="J182" s="493" t="str">
        <f t="shared" si="12"/>
        <v>OK</v>
      </c>
      <c r="K182" s="457" t="s">
        <v>1485</v>
      </c>
      <c r="L182" s="494">
        <v>1053771</v>
      </c>
      <c r="M182" s="495" t="s">
        <v>2120</v>
      </c>
      <c r="N182" s="496" t="s">
        <v>2121</v>
      </c>
      <c r="O182" s="497" t="s">
        <v>2122</v>
      </c>
      <c r="P182" s="497" t="s">
        <v>796</v>
      </c>
      <c r="Q182" s="452" t="s">
        <v>1565</v>
      </c>
      <c r="R182" s="496" t="s">
        <v>2121</v>
      </c>
      <c r="S182" s="497" t="s">
        <v>656</v>
      </c>
      <c r="T182" s="497" t="s">
        <v>796</v>
      </c>
    </row>
    <row r="183" spans="1:21" ht="21.75" customHeight="1">
      <c r="A183" s="466"/>
      <c r="B183" s="490">
        <v>179</v>
      </c>
      <c r="C183" s="491" t="s">
        <v>2123</v>
      </c>
      <c r="D183" s="490">
        <v>179</v>
      </c>
      <c r="E183" s="492">
        <v>1220041</v>
      </c>
      <c r="F183" s="492">
        <v>1220041</v>
      </c>
      <c r="G183" s="492" t="s">
        <v>2124</v>
      </c>
      <c r="H183" s="492" t="s">
        <v>2124</v>
      </c>
      <c r="I183" s="493" t="str">
        <f t="shared" si="11"/>
        <v>OK</v>
      </c>
      <c r="J183" s="493" t="str">
        <f t="shared" si="12"/>
        <v>OK</v>
      </c>
      <c r="K183" s="457" t="s">
        <v>1485</v>
      </c>
      <c r="L183" s="494">
        <v>1061254</v>
      </c>
      <c r="M183" s="495" t="s">
        <v>2111</v>
      </c>
      <c r="N183" s="496" t="s">
        <v>1022</v>
      </c>
      <c r="O183" s="497" t="s">
        <v>656</v>
      </c>
      <c r="P183" s="497" t="s">
        <v>1916</v>
      </c>
      <c r="Q183" s="452" t="s">
        <v>1565</v>
      </c>
      <c r="R183" s="496" t="s">
        <v>1022</v>
      </c>
      <c r="S183" s="497" t="s">
        <v>656</v>
      </c>
      <c r="T183" s="497" t="s">
        <v>1916</v>
      </c>
    </row>
    <row r="184" spans="1:21" ht="21.75" customHeight="1">
      <c r="A184" s="466"/>
      <c r="B184" s="490">
        <v>180</v>
      </c>
      <c r="C184" s="491" t="s">
        <v>2125</v>
      </c>
      <c r="D184" s="490">
        <v>180</v>
      </c>
      <c r="E184" s="492">
        <v>1220042</v>
      </c>
      <c r="F184" s="492">
        <v>1220042</v>
      </c>
      <c r="G184" s="492" t="s">
        <v>2126</v>
      </c>
      <c r="H184" s="492" t="s">
        <v>2126</v>
      </c>
      <c r="I184" s="493" t="str">
        <f t="shared" si="11"/>
        <v>OK</v>
      </c>
      <c r="J184" s="493" t="str">
        <f t="shared" si="12"/>
        <v>OK</v>
      </c>
      <c r="K184" s="457" t="s">
        <v>1485</v>
      </c>
      <c r="L184" s="494">
        <v>1080139</v>
      </c>
      <c r="M184" s="495" t="s">
        <v>2127</v>
      </c>
      <c r="N184" s="496" t="s">
        <v>2128</v>
      </c>
      <c r="O184" s="497" t="s">
        <v>2062</v>
      </c>
      <c r="P184" s="497" t="s">
        <v>1913</v>
      </c>
      <c r="Q184" s="452" t="s">
        <v>1565</v>
      </c>
      <c r="R184" s="496" t="s">
        <v>2129</v>
      </c>
      <c r="S184" s="497" t="s">
        <v>522</v>
      </c>
      <c r="T184" s="497" t="s">
        <v>1913</v>
      </c>
    </row>
    <row r="185" spans="1:21" ht="21.75" customHeight="1">
      <c r="A185" s="466"/>
      <c r="B185" s="490">
        <v>181</v>
      </c>
      <c r="C185" s="491" t="s">
        <v>2130</v>
      </c>
      <c r="D185" s="490">
        <v>181</v>
      </c>
      <c r="E185" s="492">
        <v>1220043</v>
      </c>
      <c r="F185" s="492">
        <v>1220043</v>
      </c>
      <c r="G185" s="492" t="s">
        <v>2131</v>
      </c>
      <c r="H185" s="492" t="s">
        <v>2131</v>
      </c>
      <c r="I185" s="493" t="str">
        <f t="shared" si="11"/>
        <v>OK</v>
      </c>
      <c r="J185" s="493" t="str">
        <f t="shared" si="12"/>
        <v>OK</v>
      </c>
      <c r="K185" s="457" t="s">
        <v>1485</v>
      </c>
      <c r="L185" s="494">
        <v>1050139</v>
      </c>
      <c r="M185" s="495" t="s">
        <v>672</v>
      </c>
      <c r="N185" s="496" t="s">
        <v>2132</v>
      </c>
      <c r="O185" s="497" t="s">
        <v>522</v>
      </c>
      <c r="P185" s="497" t="s">
        <v>674</v>
      </c>
      <c r="Q185" s="452" t="s">
        <v>1565</v>
      </c>
      <c r="R185" s="496" t="s">
        <v>2132</v>
      </c>
      <c r="S185" s="497" t="s">
        <v>522</v>
      </c>
      <c r="T185" s="497" t="s">
        <v>674</v>
      </c>
    </row>
    <row r="186" spans="1:21" ht="21.75" customHeight="1">
      <c r="A186" s="466"/>
      <c r="B186" s="490">
        <v>182</v>
      </c>
      <c r="C186" s="491" t="s">
        <v>2133</v>
      </c>
      <c r="D186" s="490">
        <v>182</v>
      </c>
      <c r="E186" s="492">
        <v>1220044</v>
      </c>
      <c r="F186" s="492">
        <v>1220044</v>
      </c>
      <c r="G186" s="492" t="s">
        <v>2134</v>
      </c>
      <c r="H186" s="492" t="s">
        <v>2134</v>
      </c>
      <c r="I186" s="493" t="str">
        <f t="shared" si="11"/>
        <v>OK</v>
      </c>
      <c r="J186" s="493" t="str">
        <f t="shared" si="12"/>
        <v>OK</v>
      </c>
      <c r="K186" s="457" t="s">
        <v>1485</v>
      </c>
      <c r="L186" s="494">
        <v>1007834</v>
      </c>
      <c r="M186" s="495" t="s">
        <v>2135</v>
      </c>
      <c r="N186" s="496" t="s">
        <v>2136</v>
      </c>
      <c r="O186" s="497" t="s">
        <v>522</v>
      </c>
      <c r="P186" s="497" t="s">
        <v>1067</v>
      </c>
      <c r="Q186" s="452" t="s">
        <v>1565</v>
      </c>
      <c r="R186" s="496" t="s">
        <v>2136</v>
      </c>
      <c r="S186" s="497" t="s">
        <v>522</v>
      </c>
      <c r="T186" s="497" t="s">
        <v>1067</v>
      </c>
    </row>
    <row r="187" spans="1:21" ht="21.75" customHeight="1">
      <c r="A187" s="466"/>
      <c r="B187" s="490">
        <v>183</v>
      </c>
      <c r="C187" s="491" t="s">
        <v>2137</v>
      </c>
      <c r="D187" s="490">
        <v>183</v>
      </c>
      <c r="E187" s="492">
        <v>1220045</v>
      </c>
      <c r="F187" s="492">
        <v>1220045</v>
      </c>
      <c r="G187" s="492" t="s">
        <v>2138</v>
      </c>
      <c r="H187" s="492" t="s">
        <v>2138</v>
      </c>
      <c r="I187" s="493" t="str">
        <f t="shared" si="11"/>
        <v>OK</v>
      </c>
      <c r="J187" s="493" t="str">
        <f t="shared" si="12"/>
        <v>OK</v>
      </c>
      <c r="K187" s="457" t="s">
        <v>1485</v>
      </c>
      <c r="L187" s="494">
        <v>1041410</v>
      </c>
      <c r="M187" s="495" t="s">
        <v>638</v>
      </c>
      <c r="N187" s="496" t="s">
        <v>2139</v>
      </c>
      <c r="O187" s="497" t="s">
        <v>522</v>
      </c>
      <c r="P187" s="497" t="s">
        <v>640</v>
      </c>
      <c r="Q187" s="452" t="s">
        <v>1565</v>
      </c>
      <c r="R187" s="496" t="s">
        <v>2139</v>
      </c>
      <c r="S187" s="497" t="s">
        <v>522</v>
      </c>
      <c r="T187" s="497" t="s">
        <v>640</v>
      </c>
    </row>
    <row r="188" spans="1:21" ht="21.75" customHeight="1" thickBot="1">
      <c r="A188" s="498" t="s">
        <v>1057</v>
      </c>
      <c r="B188" s="458">
        <v>1</v>
      </c>
      <c r="C188" s="459" t="s">
        <v>2140</v>
      </c>
      <c r="D188" s="460">
        <v>201</v>
      </c>
      <c r="E188" s="449" t="s">
        <v>1058</v>
      </c>
      <c r="F188" s="449">
        <f t="shared" ref="F188:F230" si="13">VALUE(E188)</f>
        <v>3013</v>
      </c>
      <c r="G188" s="449" t="s">
        <v>1059</v>
      </c>
      <c r="H188" s="449" t="s">
        <v>1059</v>
      </c>
      <c r="I188" s="460" t="str">
        <f t="shared" ref="I188:I241" si="14">IF(COUNTIF($G$5:$G$340,G188)=1,"OK","重複あり！")</f>
        <v>OK</v>
      </c>
      <c r="J188" s="460" t="str">
        <f t="shared" si="12"/>
        <v>OK</v>
      </c>
      <c r="K188" s="457"/>
      <c r="L188" s="461">
        <v>1004363</v>
      </c>
      <c r="M188" s="462" t="s">
        <v>1937</v>
      </c>
      <c r="N188" s="499" t="s">
        <v>1698</v>
      </c>
      <c r="O188" s="464" t="s">
        <v>522</v>
      </c>
      <c r="P188" s="464" t="s">
        <v>739</v>
      </c>
      <c r="Q188" s="452" t="s">
        <v>1565</v>
      </c>
      <c r="R188" s="499" t="s">
        <v>1698</v>
      </c>
      <c r="S188" s="464" t="s">
        <v>522</v>
      </c>
      <c r="T188" s="464" t="s">
        <v>739</v>
      </c>
    </row>
    <row r="189" spans="1:21" ht="21.75" customHeight="1">
      <c r="B189" s="458">
        <v>2</v>
      </c>
      <c r="C189" s="459" t="s">
        <v>2141</v>
      </c>
      <c r="D189" s="460">
        <v>202</v>
      </c>
      <c r="E189" s="449" t="s">
        <v>1060</v>
      </c>
      <c r="F189" s="449">
        <f t="shared" si="13"/>
        <v>3026</v>
      </c>
      <c r="G189" s="449" t="s">
        <v>1061</v>
      </c>
      <c r="H189" s="449" t="s">
        <v>1061</v>
      </c>
      <c r="I189" s="460" t="str">
        <f t="shared" si="14"/>
        <v>OK</v>
      </c>
      <c r="J189" s="460" t="str">
        <f t="shared" si="12"/>
        <v>OK</v>
      </c>
      <c r="K189" s="457"/>
      <c r="L189" s="465">
        <v>1030451</v>
      </c>
      <c r="M189" s="462" t="s">
        <v>1938</v>
      </c>
      <c r="N189" s="499" t="s">
        <v>1062</v>
      </c>
      <c r="O189" s="464" t="s">
        <v>522</v>
      </c>
      <c r="P189" s="464" t="s">
        <v>1063</v>
      </c>
      <c r="Q189" s="452" t="s">
        <v>1565</v>
      </c>
      <c r="R189" s="499" t="s">
        <v>1062</v>
      </c>
      <c r="S189" s="464" t="s">
        <v>522</v>
      </c>
      <c r="T189" s="464" t="s">
        <v>1063</v>
      </c>
    </row>
    <row r="190" spans="1:21" ht="21.75" customHeight="1">
      <c r="B190" s="458">
        <v>3</v>
      </c>
      <c r="C190" s="459" t="s">
        <v>2142</v>
      </c>
      <c r="D190" s="460">
        <v>203</v>
      </c>
      <c r="E190" s="449" t="s">
        <v>1064</v>
      </c>
      <c r="F190" s="449">
        <f t="shared" si="13"/>
        <v>3057</v>
      </c>
      <c r="G190" s="449" t="s">
        <v>1065</v>
      </c>
      <c r="H190" s="449" t="s">
        <v>1065</v>
      </c>
      <c r="I190" s="460" t="str">
        <f t="shared" si="14"/>
        <v>OK</v>
      </c>
      <c r="J190" s="460" t="str">
        <f t="shared" si="12"/>
        <v>OK</v>
      </c>
      <c r="K190" s="457"/>
      <c r="L190" s="465">
        <v>1060169</v>
      </c>
      <c r="M190" s="462" t="s">
        <v>1939</v>
      </c>
      <c r="N190" s="499" t="s">
        <v>1066</v>
      </c>
      <c r="O190" s="464" t="s">
        <v>522</v>
      </c>
      <c r="P190" s="464" t="s">
        <v>1067</v>
      </c>
      <c r="Q190" s="452" t="s">
        <v>1565</v>
      </c>
      <c r="R190" s="499" t="s">
        <v>1066</v>
      </c>
      <c r="S190" s="464" t="s">
        <v>522</v>
      </c>
      <c r="T190" s="464" t="s">
        <v>1067</v>
      </c>
    </row>
    <row r="191" spans="1:21" ht="21.75" customHeight="1">
      <c r="B191" s="458">
        <v>4</v>
      </c>
      <c r="C191" s="459" t="s">
        <v>2143</v>
      </c>
      <c r="D191" s="460">
        <v>204</v>
      </c>
      <c r="E191" s="449" t="s">
        <v>1068</v>
      </c>
      <c r="F191" s="449">
        <f t="shared" si="13"/>
        <v>3072</v>
      </c>
      <c r="G191" s="449" t="s">
        <v>1069</v>
      </c>
      <c r="H191" s="449" t="s">
        <v>1069</v>
      </c>
      <c r="I191" s="460" t="str">
        <f t="shared" si="14"/>
        <v>OK</v>
      </c>
      <c r="J191" s="460" t="str">
        <f t="shared" si="12"/>
        <v>OK</v>
      </c>
      <c r="K191" s="457"/>
      <c r="L191" s="465">
        <v>1056056</v>
      </c>
      <c r="M191" s="462" t="s">
        <v>1940</v>
      </c>
      <c r="N191" s="499" t="s">
        <v>2144</v>
      </c>
      <c r="O191" s="464" t="s">
        <v>522</v>
      </c>
      <c r="P191" s="464" t="s">
        <v>1071</v>
      </c>
      <c r="Q191" s="452" t="s">
        <v>1565</v>
      </c>
      <c r="R191" s="499" t="s">
        <v>2145</v>
      </c>
      <c r="S191" s="464" t="s">
        <v>522</v>
      </c>
      <c r="T191" s="464" t="s">
        <v>1071</v>
      </c>
      <c r="U191" s="443">
        <v>1</v>
      </c>
    </row>
    <row r="192" spans="1:21" ht="21.75" customHeight="1">
      <c r="B192" s="458">
        <v>5</v>
      </c>
      <c r="C192" s="459" t="s">
        <v>2146</v>
      </c>
      <c r="D192" s="460">
        <v>205</v>
      </c>
      <c r="E192" s="449" t="s">
        <v>1072</v>
      </c>
      <c r="F192" s="449">
        <f t="shared" si="13"/>
        <v>3210006</v>
      </c>
      <c r="G192" s="449" t="s">
        <v>1073</v>
      </c>
      <c r="H192" s="449" t="s">
        <v>1073</v>
      </c>
      <c r="I192" s="460" t="str">
        <f t="shared" si="14"/>
        <v>OK</v>
      </c>
      <c r="J192" s="460" t="str">
        <f t="shared" si="12"/>
        <v>OK</v>
      </c>
      <c r="K192" s="457"/>
      <c r="L192" s="465">
        <v>1053305</v>
      </c>
      <c r="M192" s="462" t="s">
        <v>1941</v>
      </c>
      <c r="N192" s="499" t="s">
        <v>1074</v>
      </c>
      <c r="O192" s="464" t="s">
        <v>648</v>
      </c>
      <c r="P192" s="464" t="s">
        <v>1942</v>
      </c>
      <c r="Q192" s="452" t="s">
        <v>1565</v>
      </c>
      <c r="R192" s="499" t="s">
        <v>1074</v>
      </c>
      <c r="S192" s="464" t="s">
        <v>648</v>
      </c>
      <c r="T192" s="464" t="s">
        <v>1942</v>
      </c>
      <c r="U192" s="443">
        <v>1</v>
      </c>
    </row>
    <row r="193" spans="2:21" ht="21.75" customHeight="1">
      <c r="B193" s="458">
        <v>6</v>
      </c>
      <c r="C193" s="459" t="s">
        <v>2329</v>
      </c>
      <c r="D193" s="460">
        <v>206</v>
      </c>
      <c r="E193" s="449" t="s">
        <v>1075</v>
      </c>
      <c r="F193" s="449">
        <f t="shared" si="13"/>
        <v>3210118</v>
      </c>
      <c r="G193" s="449" t="s">
        <v>1076</v>
      </c>
      <c r="H193" s="449" t="s">
        <v>1076</v>
      </c>
      <c r="I193" s="460" t="str">
        <f t="shared" si="14"/>
        <v>OK</v>
      </c>
      <c r="J193" s="460" t="str">
        <f t="shared" si="12"/>
        <v>OK</v>
      </c>
      <c r="K193" s="457"/>
      <c r="L193" s="465">
        <v>1061824</v>
      </c>
      <c r="M193" s="462" t="s">
        <v>1943</v>
      </c>
      <c r="N193" s="499" t="s">
        <v>1077</v>
      </c>
      <c r="O193" s="464" t="s">
        <v>522</v>
      </c>
      <c r="P193" s="464" t="s">
        <v>640</v>
      </c>
      <c r="Q193" s="452" t="s">
        <v>1565</v>
      </c>
      <c r="R193" s="499" t="s">
        <v>1077</v>
      </c>
      <c r="S193" s="464" t="s">
        <v>522</v>
      </c>
      <c r="T193" s="464" t="s">
        <v>640</v>
      </c>
    </row>
    <row r="194" spans="2:21" ht="21.75" customHeight="1">
      <c r="B194" s="458">
        <v>7</v>
      </c>
      <c r="C194" s="459" t="s">
        <v>2330</v>
      </c>
      <c r="D194" s="460">
        <v>207</v>
      </c>
      <c r="E194" s="449" t="s">
        <v>1078</v>
      </c>
      <c r="F194" s="449">
        <f t="shared" si="13"/>
        <v>3210134</v>
      </c>
      <c r="G194" s="449" t="s">
        <v>1079</v>
      </c>
      <c r="H194" s="449" t="s">
        <v>1079</v>
      </c>
      <c r="I194" s="460" t="str">
        <f t="shared" si="14"/>
        <v>OK</v>
      </c>
      <c r="J194" s="460" t="str">
        <f t="shared" si="12"/>
        <v>OK</v>
      </c>
      <c r="K194" s="457"/>
      <c r="L194" s="465">
        <v>1061863</v>
      </c>
      <c r="M194" s="462" t="s">
        <v>1944</v>
      </c>
      <c r="N194" s="499" t="s">
        <v>1080</v>
      </c>
      <c r="O194" s="464" t="s">
        <v>522</v>
      </c>
      <c r="P194" s="464" t="s">
        <v>1081</v>
      </c>
      <c r="Q194" s="452" t="s">
        <v>1565</v>
      </c>
      <c r="R194" s="499" t="s">
        <v>1080</v>
      </c>
      <c r="S194" s="464" t="s">
        <v>522</v>
      </c>
      <c r="T194" s="464" t="s">
        <v>1081</v>
      </c>
    </row>
    <row r="195" spans="2:21" ht="21.75" customHeight="1">
      <c r="B195" s="458">
        <v>8</v>
      </c>
      <c r="C195" s="459" t="s">
        <v>2331</v>
      </c>
      <c r="D195" s="460">
        <v>208</v>
      </c>
      <c r="E195" s="449" t="s">
        <v>1082</v>
      </c>
      <c r="F195" s="449">
        <f t="shared" si="13"/>
        <v>3210135</v>
      </c>
      <c r="G195" s="449" t="s">
        <v>1083</v>
      </c>
      <c r="H195" s="449" t="s">
        <v>1083</v>
      </c>
      <c r="I195" s="460" t="str">
        <f t="shared" si="14"/>
        <v>OK</v>
      </c>
      <c r="J195" s="460" t="str">
        <f t="shared" si="12"/>
        <v>OK</v>
      </c>
      <c r="K195" s="457"/>
      <c r="L195" s="465">
        <v>1061841</v>
      </c>
      <c r="M195" s="462" t="s">
        <v>915</v>
      </c>
      <c r="N195" s="499" t="s">
        <v>1084</v>
      </c>
      <c r="O195" s="464" t="s">
        <v>522</v>
      </c>
      <c r="P195" s="464" t="s">
        <v>917</v>
      </c>
      <c r="Q195" s="452" t="s">
        <v>1565</v>
      </c>
      <c r="R195" s="499" t="s">
        <v>1084</v>
      </c>
      <c r="S195" s="464" t="s">
        <v>522</v>
      </c>
      <c r="T195" s="464" t="s">
        <v>917</v>
      </c>
      <c r="U195" s="443">
        <v>1</v>
      </c>
    </row>
    <row r="196" spans="2:21" ht="21.75" customHeight="1">
      <c r="B196" s="458">
        <v>9</v>
      </c>
      <c r="C196" s="459" t="s">
        <v>212</v>
      </c>
      <c r="D196" s="460">
        <v>209</v>
      </c>
      <c r="E196" s="449" t="s">
        <v>1085</v>
      </c>
      <c r="F196" s="449">
        <f t="shared" si="13"/>
        <v>3210202</v>
      </c>
      <c r="G196" s="449" t="s">
        <v>1086</v>
      </c>
      <c r="H196" s="449" t="s">
        <v>1086</v>
      </c>
      <c r="I196" s="460" t="str">
        <f t="shared" si="14"/>
        <v>OK</v>
      </c>
      <c r="J196" s="460" t="str">
        <f t="shared" si="12"/>
        <v>OK</v>
      </c>
      <c r="K196" s="457"/>
      <c r="L196" s="465">
        <v>1045871</v>
      </c>
      <c r="M196" s="462" t="s">
        <v>1945</v>
      </c>
      <c r="N196" s="499" t="s">
        <v>1087</v>
      </c>
      <c r="O196" s="464" t="s">
        <v>522</v>
      </c>
      <c r="P196" s="464" t="s">
        <v>1088</v>
      </c>
      <c r="Q196" s="452" t="s">
        <v>1565</v>
      </c>
      <c r="R196" s="499" t="s">
        <v>1087</v>
      </c>
      <c r="S196" s="464" t="s">
        <v>522</v>
      </c>
      <c r="T196" s="464" t="s">
        <v>1088</v>
      </c>
    </row>
    <row r="197" spans="2:21" ht="21.75" customHeight="1">
      <c r="B197" s="458">
        <v>10</v>
      </c>
      <c r="C197" s="459" t="s">
        <v>243</v>
      </c>
      <c r="D197" s="460">
        <v>210</v>
      </c>
      <c r="E197" s="449" t="s">
        <v>1089</v>
      </c>
      <c r="F197" s="449">
        <f t="shared" si="13"/>
        <v>3210204</v>
      </c>
      <c r="G197" s="449" t="s">
        <v>1090</v>
      </c>
      <c r="H197" s="449" t="s">
        <v>1090</v>
      </c>
      <c r="I197" s="460" t="str">
        <f t="shared" si="14"/>
        <v>OK</v>
      </c>
      <c r="J197" s="460" t="str">
        <f t="shared" si="12"/>
        <v>OK</v>
      </c>
      <c r="K197" s="457"/>
      <c r="L197" s="465">
        <v>1064003</v>
      </c>
      <c r="M197" s="462" t="s">
        <v>1946</v>
      </c>
      <c r="N197" s="499" t="s">
        <v>1091</v>
      </c>
      <c r="O197" s="464" t="s">
        <v>522</v>
      </c>
      <c r="P197" s="464" t="s">
        <v>1092</v>
      </c>
      <c r="Q197" s="452" t="s">
        <v>1565</v>
      </c>
      <c r="R197" s="499" t="s">
        <v>1091</v>
      </c>
      <c r="S197" s="464" t="s">
        <v>522</v>
      </c>
      <c r="T197" s="464" t="s">
        <v>1092</v>
      </c>
    </row>
    <row r="198" spans="2:21" ht="21.75" customHeight="1">
      <c r="B198" s="458">
        <v>11</v>
      </c>
      <c r="C198" s="459" t="s">
        <v>242</v>
      </c>
      <c r="D198" s="460">
        <v>211</v>
      </c>
      <c r="E198" s="449" t="s">
        <v>1093</v>
      </c>
      <c r="F198" s="449">
        <f t="shared" si="13"/>
        <v>3210206</v>
      </c>
      <c r="G198" s="449" t="s">
        <v>1094</v>
      </c>
      <c r="H198" s="449" t="s">
        <v>1094</v>
      </c>
      <c r="I198" s="460" t="str">
        <f t="shared" si="14"/>
        <v>OK</v>
      </c>
      <c r="J198" s="460" t="str">
        <f t="shared" si="12"/>
        <v>OK</v>
      </c>
      <c r="K198" s="457"/>
      <c r="L198" s="465">
        <v>1053378</v>
      </c>
      <c r="M198" s="462" t="s">
        <v>1944</v>
      </c>
      <c r="N198" s="499" t="s">
        <v>1080</v>
      </c>
      <c r="O198" s="464" t="s">
        <v>522</v>
      </c>
      <c r="P198" s="464" t="s">
        <v>1081</v>
      </c>
      <c r="Q198" s="452" t="s">
        <v>1565</v>
      </c>
      <c r="R198" s="499" t="s">
        <v>1080</v>
      </c>
      <c r="S198" s="464" t="s">
        <v>522</v>
      </c>
      <c r="T198" s="464" t="s">
        <v>1081</v>
      </c>
    </row>
    <row r="199" spans="2:21" ht="21.75" customHeight="1">
      <c r="B199" s="458">
        <v>12</v>
      </c>
      <c r="C199" s="459" t="s">
        <v>266</v>
      </c>
      <c r="D199" s="460">
        <v>212</v>
      </c>
      <c r="E199" s="449" t="s">
        <v>1095</v>
      </c>
      <c r="F199" s="449">
        <f t="shared" si="13"/>
        <v>3210207</v>
      </c>
      <c r="G199" s="449" t="s">
        <v>1096</v>
      </c>
      <c r="H199" s="449" t="s">
        <v>1096</v>
      </c>
      <c r="I199" s="460" t="str">
        <f t="shared" si="14"/>
        <v>OK</v>
      </c>
      <c r="J199" s="460" t="str">
        <f t="shared" si="12"/>
        <v>OK</v>
      </c>
      <c r="K199" s="457"/>
      <c r="L199" s="465">
        <v>1064066</v>
      </c>
      <c r="M199" s="462" t="s">
        <v>1947</v>
      </c>
      <c r="N199" s="499" t="s">
        <v>1097</v>
      </c>
      <c r="O199" s="464" t="s">
        <v>522</v>
      </c>
      <c r="P199" s="464" t="s">
        <v>1098</v>
      </c>
      <c r="Q199" s="452" t="s">
        <v>1565</v>
      </c>
      <c r="R199" s="499" t="s">
        <v>1097</v>
      </c>
      <c r="S199" s="464" t="s">
        <v>522</v>
      </c>
      <c r="T199" s="464" t="s">
        <v>1098</v>
      </c>
    </row>
    <row r="200" spans="2:21" ht="21.75" customHeight="1">
      <c r="B200" s="458">
        <v>13</v>
      </c>
      <c r="C200" s="459" t="s">
        <v>226</v>
      </c>
      <c r="D200" s="460">
        <v>213</v>
      </c>
      <c r="E200" s="449" t="s">
        <v>1099</v>
      </c>
      <c r="F200" s="449">
        <f t="shared" si="13"/>
        <v>3210208</v>
      </c>
      <c r="G200" s="449" t="s">
        <v>1100</v>
      </c>
      <c r="H200" s="449" t="s">
        <v>1100</v>
      </c>
      <c r="I200" s="460" t="str">
        <f t="shared" si="14"/>
        <v>OK</v>
      </c>
      <c r="J200" s="460" t="str">
        <f t="shared" si="12"/>
        <v>OK</v>
      </c>
      <c r="K200" s="457"/>
      <c r="L200" s="465">
        <v>1063856</v>
      </c>
      <c r="M200" s="462" t="s">
        <v>1948</v>
      </c>
      <c r="N200" s="499" t="s">
        <v>1101</v>
      </c>
      <c r="O200" s="464" t="s">
        <v>522</v>
      </c>
      <c r="P200" s="464" t="s">
        <v>1102</v>
      </c>
      <c r="Q200" s="452" t="s">
        <v>1565</v>
      </c>
      <c r="R200" s="499" t="s">
        <v>1101</v>
      </c>
      <c r="S200" s="464" t="s">
        <v>522</v>
      </c>
      <c r="T200" s="464" t="s">
        <v>1102</v>
      </c>
      <c r="U200" s="443">
        <v>1</v>
      </c>
    </row>
    <row r="201" spans="2:21" ht="21.75" customHeight="1">
      <c r="B201" s="458">
        <v>14</v>
      </c>
      <c r="C201" s="459" t="s">
        <v>256</v>
      </c>
      <c r="D201" s="460">
        <v>214</v>
      </c>
      <c r="E201" s="449" t="s">
        <v>1103</v>
      </c>
      <c r="F201" s="449">
        <f t="shared" si="13"/>
        <v>3210210</v>
      </c>
      <c r="G201" s="449" t="s">
        <v>1104</v>
      </c>
      <c r="H201" s="449" t="s">
        <v>1104</v>
      </c>
      <c r="I201" s="460" t="str">
        <f t="shared" si="14"/>
        <v>OK</v>
      </c>
      <c r="J201" s="460" t="str">
        <f t="shared" si="12"/>
        <v>OK</v>
      </c>
      <c r="K201" s="457"/>
      <c r="L201" s="465">
        <v>1050199</v>
      </c>
      <c r="M201" s="462" t="s">
        <v>1949</v>
      </c>
      <c r="N201" s="499" t="s">
        <v>1699</v>
      </c>
      <c r="O201" s="464" t="s">
        <v>522</v>
      </c>
      <c r="P201" s="464" t="s">
        <v>1105</v>
      </c>
      <c r="Q201" s="452" t="s">
        <v>1565</v>
      </c>
      <c r="R201" s="499" t="s">
        <v>1699</v>
      </c>
      <c r="S201" s="464" t="s">
        <v>522</v>
      </c>
      <c r="T201" s="464" t="s">
        <v>1105</v>
      </c>
      <c r="U201" s="443">
        <v>1</v>
      </c>
    </row>
    <row r="202" spans="2:21" ht="21.75" customHeight="1">
      <c r="B202" s="458">
        <v>15</v>
      </c>
      <c r="C202" s="459" t="s">
        <v>230</v>
      </c>
      <c r="D202" s="460">
        <v>215</v>
      </c>
      <c r="E202" s="449" t="s">
        <v>1106</v>
      </c>
      <c r="F202" s="449">
        <f t="shared" si="13"/>
        <v>3210211</v>
      </c>
      <c r="G202" s="449" t="s">
        <v>1107</v>
      </c>
      <c r="H202" s="449" t="s">
        <v>1107</v>
      </c>
      <c r="I202" s="460" t="str">
        <f t="shared" si="14"/>
        <v>OK</v>
      </c>
      <c r="J202" s="460" t="str">
        <f t="shared" si="12"/>
        <v>OK</v>
      </c>
      <c r="K202" s="457"/>
      <c r="L202" s="465">
        <v>1064068</v>
      </c>
      <c r="M202" s="462" t="s">
        <v>1950</v>
      </c>
      <c r="N202" s="499" t="s">
        <v>1108</v>
      </c>
      <c r="O202" s="464" t="s">
        <v>522</v>
      </c>
      <c r="P202" s="464" t="s">
        <v>1109</v>
      </c>
      <c r="Q202" s="452" t="s">
        <v>1565</v>
      </c>
      <c r="R202" s="499" t="s">
        <v>1108</v>
      </c>
      <c r="S202" s="464" t="s">
        <v>522</v>
      </c>
      <c r="T202" s="464" t="s">
        <v>1109</v>
      </c>
    </row>
    <row r="203" spans="2:21" ht="21.75" customHeight="1">
      <c r="B203" s="458">
        <v>16</v>
      </c>
      <c r="C203" s="459" t="s">
        <v>237</v>
      </c>
      <c r="D203" s="460">
        <v>216</v>
      </c>
      <c r="E203" s="449" t="s">
        <v>1110</v>
      </c>
      <c r="F203" s="449">
        <f t="shared" si="13"/>
        <v>3210212</v>
      </c>
      <c r="G203" s="449" t="s">
        <v>1111</v>
      </c>
      <c r="H203" s="449" t="s">
        <v>1111</v>
      </c>
      <c r="I203" s="460" t="str">
        <f t="shared" si="14"/>
        <v>OK</v>
      </c>
      <c r="J203" s="460" t="str">
        <f t="shared" si="12"/>
        <v>OK</v>
      </c>
      <c r="K203" s="457"/>
      <c r="L203" s="465">
        <v>1061390</v>
      </c>
      <c r="M203" s="462" t="s">
        <v>1951</v>
      </c>
      <c r="N203" s="499" t="s">
        <v>1112</v>
      </c>
      <c r="O203" s="464" t="s">
        <v>522</v>
      </c>
      <c r="P203" s="464" t="s">
        <v>1113</v>
      </c>
      <c r="Q203" s="452" t="s">
        <v>1565</v>
      </c>
      <c r="R203" s="499" t="s">
        <v>1112</v>
      </c>
      <c r="S203" s="464" t="s">
        <v>522</v>
      </c>
      <c r="T203" s="464" t="s">
        <v>1113</v>
      </c>
    </row>
    <row r="204" spans="2:21" ht="21.75" customHeight="1">
      <c r="B204" s="458">
        <v>17</v>
      </c>
      <c r="C204" s="459" t="s">
        <v>261</v>
      </c>
      <c r="D204" s="460">
        <v>217</v>
      </c>
      <c r="E204" s="449" t="s">
        <v>1114</v>
      </c>
      <c r="F204" s="449">
        <f t="shared" si="13"/>
        <v>3210213</v>
      </c>
      <c r="G204" s="449" t="s">
        <v>1115</v>
      </c>
      <c r="H204" s="449" t="s">
        <v>1115</v>
      </c>
      <c r="I204" s="460" t="str">
        <f t="shared" si="14"/>
        <v>OK</v>
      </c>
      <c r="J204" s="460" t="str">
        <f t="shared" si="12"/>
        <v>OK</v>
      </c>
      <c r="K204" s="457"/>
      <c r="L204" s="465">
        <v>1050202</v>
      </c>
      <c r="M204" s="462" t="s">
        <v>1952</v>
      </c>
      <c r="N204" s="499" t="s">
        <v>1116</v>
      </c>
      <c r="O204" s="464" t="s">
        <v>522</v>
      </c>
      <c r="P204" s="464" t="s">
        <v>1117</v>
      </c>
      <c r="Q204" s="452" t="s">
        <v>1565</v>
      </c>
      <c r="R204" s="499" t="s">
        <v>1116</v>
      </c>
      <c r="S204" s="464" t="s">
        <v>522</v>
      </c>
      <c r="T204" s="464" t="s">
        <v>1117</v>
      </c>
    </row>
    <row r="205" spans="2:21" ht="21.75" customHeight="1">
      <c r="B205" s="458">
        <v>18</v>
      </c>
      <c r="C205" s="459" t="s">
        <v>284</v>
      </c>
      <c r="D205" s="460">
        <v>218</v>
      </c>
      <c r="E205" s="449" t="s">
        <v>1118</v>
      </c>
      <c r="F205" s="449">
        <f t="shared" si="13"/>
        <v>3210214</v>
      </c>
      <c r="G205" s="449" t="s">
        <v>1119</v>
      </c>
      <c r="H205" s="449" t="s">
        <v>1119</v>
      </c>
      <c r="I205" s="460" t="str">
        <f t="shared" si="14"/>
        <v>OK</v>
      </c>
      <c r="J205" s="460" t="str">
        <f t="shared" si="12"/>
        <v>OK</v>
      </c>
      <c r="K205" s="457"/>
      <c r="L205" s="465">
        <v>1064001</v>
      </c>
      <c r="M205" s="462" t="s">
        <v>1953</v>
      </c>
      <c r="N205" s="499" t="s">
        <v>1120</v>
      </c>
      <c r="O205" s="464" t="s">
        <v>522</v>
      </c>
      <c r="P205" s="464" t="s">
        <v>1121</v>
      </c>
      <c r="Q205" s="452" t="s">
        <v>1565</v>
      </c>
      <c r="R205" s="499" t="s">
        <v>1120</v>
      </c>
      <c r="S205" s="464" t="s">
        <v>522</v>
      </c>
      <c r="T205" s="464" t="s">
        <v>1121</v>
      </c>
    </row>
    <row r="206" spans="2:21" ht="21.75" customHeight="1">
      <c r="B206" s="458">
        <v>19</v>
      </c>
      <c r="C206" s="459" t="s">
        <v>301</v>
      </c>
      <c r="D206" s="460">
        <v>219</v>
      </c>
      <c r="E206" s="449" t="s">
        <v>1122</v>
      </c>
      <c r="F206" s="449">
        <f t="shared" si="13"/>
        <v>3210215</v>
      </c>
      <c r="G206" s="449" t="s">
        <v>1123</v>
      </c>
      <c r="H206" s="449" t="s">
        <v>1123</v>
      </c>
      <c r="I206" s="460" t="str">
        <f t="shared" si="14"/>
        <v>OK</v>
      </c>
      <c r="J206" s="460" t="str">
        <f t="shared" si="12"/>
        <v>OK</v>
      </c>
      <c r="K206" s="457"/>
      <c r="L206" s="465">
        <v>1064064</v>
      </c>
      <c r="M206" s="462" t="s">
        <v>1954</v>
      </c>
      <c r="N206" s="499" t="s">
        <v>2147</v>
      </c>
      <c r="O206" s="464" t="s">
        <v>522</v>
      </c>
      <c r="P206" s="464" t="s">
        <v>1124</v>
      </c>
      <c r="Q206" s="452" t="s">
        <v>1565</v>
      </c>
      <c r="R206" s="499" t="s">
        <v>2148</v>
      </c>
      <c r="S206" s="464" t="s">
        <v>522</v>
      </c>
      <c r="T206" s="464" t="s">
        <v>1124</v>
      </c>
    </row>
    <row r="207" spans="2:21" ht="21.75" customHeight="1">
      <c r="B207" s="458">
        <v>20</v>
      </c>
      <c r="C207" s="459" t="s">
        <v>315</v>
      </c>
      <c r="D207" s="460">
        <v>220</v>
      </c>
      <c r="E207" s="449" t="s">
        <v>1125</v>
      </c>
      <c r="F207" s="449">
        <f t="shared" si="13"/>
        <v>3210216</v>
      </c>
      <c r="G207" s="449" t="s">
        <v>1126</v>
      </c>
      <c r="H207" s="449" t="s">
        <v>1126</v>
      </c>
      <c r="I207" s="460" t="str">
        <f t="shared" si="14"/>
        <v>OK</v>
      </c>
      <c r="J207" s="460" t="str">
        <f t="shared" si="12"/>
        <v>OK</v>
      </c>
      <c r="K207" s="457"/>
      <c r="L207" s="465">
        <v>1063857</v>
      </c>
      <c r="M207" s="462" t="s">
        <v>1955</v>
      </c>
      <c r="N207" s="499" t="s">
        <v>1127</v>
      </c>
      <c r="O207" s="464" t="s">
        <v>522</v>
      </c>
      <c r="P207" s="464" t="s">
        <v>1128</v>
      </c>
      <c r="Q207" s="452" t="s">
        <v>1565</v>
      </c>
      <c r="R207" s="499" t="s">
        <v>1127</v>
      </c>
      <c r="S207" s="464" t="s">
        <v>522</v>
      </c>
      <c r="T207" s="464" t="s">
        <v>1128</v>
      </c>
    </row>
    <row r="208" spans="2:21" ht="21.75" customHeight="1">
      <c r="B208" s="458">
        <v>21</v>
      </c>
      <c r="C208" s="475" t="s">
        <v>2149</v>
      </c>
      <c r="D208" s="460">
        <v>221</v>
      </c>
      <c r="E208" s="449" t="s">
        <v>1129</v>
      </c>
      <c r="F208" s="449">
        <f t="shared" si="13"/>
        <v>3210322</v>
      </c>
      <c r="G208" s="449" t="s">
        <v>1130</v>
      </c>
      <c r="H208" s="449" t="s">
        <v>1130</v>
      </c>
      <c r="I208" s="460" t="str">
        <f t="shared" si="14"/>
        <v>OK</v>
      </c>
      <c r="J208" s="460" t="str">
        <f t="shared" si="12"/>
        <v>OK</v>
      </c>
      <c r="K208" s="457"/>
      <c r="L208" s="465">
        <v>1007838</v>
      </c>
      <c r="M208" s="462" t="s">
        <v>667</v>
      </c>
      <c r="N208" s="499" t="s">
        <v>668</v>
      </c>
      <c r="O208" s="464" t="s">
        <v>522</v>
      </c>
      <c r="P208" s="464" t="s">
        <v>669</v>
      </c>
      <c r="Q208" s="452" t="s">
        <v>1565</v>
      </c>
      <c r="R208" s="499" t="s">
        <v>668</v>
      </c>
      <c r="S208" s="464" t="s">
        <v>522</v>
      </c>
      <c r="T208" s="464" t="s">
        <v>669</v>
      </c>
    </row>
    <row r="209" spans="1:23" ht="21.75" customHeight="1">
      <c r="B209" s="458">
        <v>22</v>
      </c>
      <c r="C209" s="475" t="s">
        <v>2150</v>
      </c>
      <c r="D209" s="460">
        <v>222</v>
      </c>
      <c r="E209" s="449" t="s">
        <v>1131</v>
      </c>
      <c r="F209" s="449">
        <f t="shared" si="13"/>
        <v>3210323</v>
      </c>
      <c r="G209" s="449" t="s">
        <v>1132</v>
      </c>
      <c r="H209" s="449" t="s">
        <v>1132</v>
      </c>
      <c r="I209" s="460" t="str">
        <f t="shared" si="14"/>
        <v>OK</v>
      </c>
      <c r="J209" s="460" t="str">
        <f t="shared" si="12"/>
        <v>OK</v>
      </c>
      <c r="K209" s="457"/>
      <c r="L209" s="465">
        <v>1066405</v>
      </c>
      <c r="M209" s="462" t="s">
        <v>1956</v>
      </c>
      <c r="N209" s="499" t="s">
        <v>1133</v>
      </c>
      <c r="O209" s="464" t="s">
        <v>522</v>
      </c>
      <c r="P209" s="464" t="s">
        <v>1134</v>
      </c>
      <c r="Q209" s="452" t="s">
        <v>1565</v>
      </c>
      <c r="R209" s="499" t="s">
        <v>1133</v>
      </c>
      <c r="S209" s="464" t="s">
        <v>522</v>
      </c>
      <c r="T209" s="464" t="s">
        <v>1134</v>
      </c>
    </row>
    <row r="210" spans="1:23" ht="21.75" customHeight="1">
      <c r="B210" s="458">
        <v>23</v>
      </c>
      <c r="C210" s="475" t="s">
        <v>2151</v>
      </c>
      <c r="D210" s="460">
        <v>223</v>
      </c>
      <c r="E210" s="449" t="s">
        <v>1135</v>
      </c>
      <c r="F210" s="449">
        <f t="shared" si="13"/>
        <v>3210324</v>
      </c>
      <c r="G210" s="449" t="s">
        <v>1919</v>
      </c>
      <c r="H210" s="449" t="s">
        <v>1919</v>
      </c>
      <c r="I210" s="460" t="str">
        <f t="shared" si="14"/>
        <v>OK</v>
      </c>
      <c r="J210" s="460" t="str">
        <f t="shared" si="12"/>
        <v>OK</v>
      </c>
      <c r="K210" s="457"/>
      <c r="L210" s="465">
        <v>1066784</v>
      </c>
      <c r="M210" s="462" t="s">
        <v>1957</v>
      </c>
      <c r="N210" s="499" t="s">
        <v>1136</v>
      </c>
      <c r="O210" s="464" t="s">
        <v>522</v>
      </c>
      <c r="P210" s="464" t="s">
        <v>1137</v>
      </c>
      <c r="Q210" s="452" t="s">
        <v>1565</v>
      </c>
      <c r="R210" s="499" t="s">
        <v>1136</v>
      </c>
      <c r="S210" s="464" t="s">
        <v>522</v>
      </c>
      <c r="T210" s="464" t="s">
        <v>1137</v>
      </c>
    </row>
    <row r="211" spans="1:23" ht="21.75" customHeight="1">
      <c r="B211" s="458">
        <v>24</v>
      </c>
      <c r="C211" s="475" t="s">
        <v>2152</v>
      </c>
      <c r="D211" s="460">
        <v>224</v>
      </c>
      <c r="E211" s="449" t="s">
        <v>1138</v>
      </c>
      <c r="F211" s="449">
        <f t="shared" si="13"/>
        <v>3210325</v>
      </c>
      <c r="G211" s="449" t="s">
        <v>1139</v>
      </c>
      <c r="H211" s="449" t="s">
        <v>1139</v>
      </c>
      <c r="I211" s="460" t="str">
        <f t="shared" si="14"/>
        <v>OK</v>
      </c>
      <c r="J211" s="460" t="str">
        <f t="shared" si="12"/>
        <v>OK</v>
      </c>
      <c r="K211" s="457"/>
      <c r="L211" s="465">
        <v>1039860</v>
      </c>
      <c r="M211" s="462" t="s">
        <v>1958</v>
      </c>
      <c r="N211" s="499" t="s">
        <v>2153</v>
      </c>
      <c r="O211" s="464" t="s">
        <v>522</v>
      </c>
      <c r="P211" s="464" t="s">
        <v>1140</v>
      </c>
      <c r="Q211" s="452" t="s">
        <v>1565</v>
      </c>
      <c r="R211" s="499" t="s">
        <v>2154</v>
      </c>
      <c r="S211" s="464" t="s">
        <v>522</v>
      </c>
      <c r="T211" s="464" t="s">
        <v>1140</v>
      </c>
    </row>
    <row r="212" spans="1:23" ht="21.75" customHeight="1">
      <c r="B212" s="458">
        <v>25</v>
      </c>
      <c r="C212" s="475" t="s">
        <v>2155</v>
      </c>
      <c r="D212" s="460">
        <v>225</v>
      </c>
      <c r="E212" s="449" t="s">
        <v>1141</v>
      </c>
      <c r="F212" s="449">
        <f t="shared" si="13"/>
        <v>3210326</v>
      </c>
      <c r="G212" s="449" t="s">
        <v>1142</v>
      </c>
      <c r="H212" s="449" t="s">
        <v>1142</v>
      </c>
      <c r="I212" s="460" t="str">
        <f t="shared" si="14"/>
        <v>OK</v>
      </c>
      <c r="J212" s="460" t="str">
        <f t="shared" si="12"/>
        <v>OK</v>
      </c>
      <c r="K212" s="457"/>
      <c r="L212" s="465">
        <v>1066994</v>
      </c>
      <c r="M212" s="462" t="s">
        <v>1959</v>
      </c>
      <c r="N212" s="499" t="s">
        <v>1143</v>
      </c>
      <c r="O212" s="464" t="s">
        <v>522</v>
      </c>
      <c r="P212" s="464" t="s">
        <v>1144</v>
      </c>
      <c r="Q212" s="452" t="s">
        <v>1565</v>
      </c>
      <c r="R212" s="499" t="s">
        <v>1143</v>
      </c>
      <c r="S212" s="464" t="s">
        <v>522</v>
      </c>
      <c r="T212" s="464" t="s">
        <v>1144</v>
      </c>
    </row>
    <row r="213" spans="1:23" ht="21.75" customHeight="1">
      <c r="B213" s="458">
        <v>26</v>
      </c>
      <c r="C213" s="475" t="s">
        <v>1920</v>
      </c>
      <c r="D213" s="460">
        <v>226</v>
      </c>
      <c r="E213" s="449" t="s">
        <v>1145</v>
      </c>
      <c r="F213" s="449">
        <f t="shared" si="13"/>
        <v>3210327</v>
      </c>
      <c r="G213" s="449" t="s">
        <v>1146</v>
      </c>
      <c r="H213" s="449" t="s">
        <v>1146</v>
      </c>
      <c r="I213" s="460" t="str">
        <f t="shared" si="14"/>
        <v>OK</v>
      </c>
      <c r="J213" s="460" t="str">
        <f t="shared" si="12"/>
        <v>OK</v>
      </c>
      <c r="K213" s="457"/>
      <c r="L213" s="465">
        <v>1053305</v>
      </c>
      <c r="M213" s="462" t="s">
        <v>1941</v>
      </c>
      <c r="N213" s="499" t="s">
        <v>1074</v>
      </c>
      <c r="O213" s="464" t="s">
        <v>648</v>
      </c>
      <c r="P213" s="464" t="s">
        <v>1942</v>
      </c>
      <c r="Q213" s="452" t="s">
        <v>1565</v>
      </c>
      <c r="R213" s="499" t="s">
        <v>1074</v>
      </c>
      <c r="S213" s="464" t="s">
        <v>648</v>
      </c>
      <c r="T213" s="464" t="s">
        <v>1942</v>
      </c>
    </row>
    <row r="214" spans="1:23" ht="21.75" customHeight="1">
      <c r="B214" s="458">
        <v>27</v>
      </c>
      <c r="C214" s="475" t="s">
        <v>1921</v>
      </c>
      <c r="D214" s="460">
        <v>227</v>
      </c>
      <c r="E214" s="449" t="s">
        <v>1147</v>
      </c>
      <c r="F214" s="449">
        <f t="shared" si="13"/>
        <v>3210476</v>
      </c>
      <c r="G214" s="449" t="s">
        <v>1148</v>
      </c>
      <c r="H214" s="449" t="s">
        <v>1148</v>
      </c>
      <c r="I214" s="460" t="str">
        <f t="shared" si="14"/>
        <v>OK</v>
      </c>
      <c r="J214" s="460" t="str">
        <f t="shared" si="12"/>
        <v>OK</v>
      </c>
      <c r="K214" s="457"/>
      <c r="L214" s="465">
        <v>1050202</v>
      </c>
      <c r="M214" s="462" t="s">
        <v>1952</v>
      </c>
      <c r="N214" s="499" t="s">
        <v>1116</v>
      </c>
      <c r="O214" s="464" t="s">
        <v>522</v>
      </c>
      <c r="P214" s="464" t="s">
        <v>1117</v>
      </c>
      <c r="Q214" s="452" t="s">
        <v>1565</v>
      </c>
      <c r="R214" s="499" t="s">
        <v>1116</v>
      </c>
      <c r="S214" s="464" t="s">
        <v>522</v>
      </c>
      <c r="T214" s="464" t="s">
        <v>1117</v>
      </c>
    </row>
    <row r="215" spans="1:23" ht="21.75" customHeight="1">
      <c r="B215" s="458">
        <v>28</v>
      </c>
      <c r="C215" s="475" t="s">
        <v>328</v>
      </c>
      <c r="D215" s="460">
        <v>228</v>
      </c>
      <c r="E215" s="449" t="s">
        <v>1149</v>
      </c>
      <c r="F215" s="449">
        <f t="shared" si="13"/>
        <v>3210477</v>
      </c>
      <c r="G215" s="449" t="s">
        <v>1150</v>
      </c>
      <c r="H215" s="449" t="s">
        <v>1150</v>
      </c>
      <c r="I215" s="460" t="str">
        <f t="shared" si="14"/>
        <v>OK</v>
      </c>
      <c r="J215" s="460" t="str">
        <f t="shared" si="12"/>
        <v>OK</v>
      </c>
      <c r="K215" s="457"/>
      <c r="L215" s="465">
        <v>1065785</v>
      </c>
      <c r="M215" s="462" t="s">
        <v>1960</v>
      </c>
      <c r="N215" s="499" t="s">
        <v>1151</v>
      </c>
      <c r="O215" s="464" t="s">
        <v>522</v>
      </c>
      <c r="P215" s="464" t="s">
        <v>1152</v>
      </c>
      <c r="Q215" s="452" t="s">
        <v>1565</v>
      </c>
      <c r="R215" s="499" t="s">
        <v>1151</v>
      </c>
      <c r="S215" s="464" t="s">
        <v>522</v>
      </c>
      <c r="T215" s="464" t="s">
        <v>1152</v>
      </c>
    </row>
    <row r="216" spans="1:23" ht="21.75" customHeight="1">
      <c r="B216" s="458">
        <v>29</v>
      </c>
      <c r="C216" s="475" t="s">
        <v>1922</v>
      </c>
      <c r="D216" s="460">
        <v>229</v>
      </c>
      <c r="E216" s="449" t="s">
        <v>1153</v>
      </c>
      <c r="F216" s="449">
        <f t="shared" si="13"/>
        <v>3210478</v>
      </c>
      <c r="G216" s="449" t="s">
        <v>1154</v>
      </c>
      <c r="H216" s="449" t="s">
        <v>1154</v>
      </c>
      <c r="I216" s="460" t="str">
        <f t="shared" si="14"/>
        <v>OK</v>
      </c>
      <c r="J216" s="460" t="str">
        <f t="shared" si="12"/>
        <v>OK</v>
      </c>
      <c r="K216" s="457"/>
      <c r="L216" s="465">
        <v>1054263</v>
      </c>
      <c r="M216" s="462" t="s">
        <v>1961</v>
      </c>
      <c r="N216" s="499" t="s">
        <v>1155</v>
      </c>
      <c r="O216" s="464" t="s">
        <v>522</v>
      </c>
      <c r="P216" s="464" t="s">
        <v>1156</v>
      </c>
      <c r="Q216" s="452" t="s">
        <v>1565</v>
      </c>
      <c r="R216" s="499" t="s">
        <v>1155</v>
      </c>
      <c r="S216" s="464" t="s">
        <v>522</v>
      </c>
      <c r="T216" s="464" t="s">
        <v>1156</v>
      </c>
    </row>
    <row r="217" spans="1:23" ht="21.75" customHeight="1">
      <c r="B217" s="458">
        <v>30</v>
      </c>
      <c r="C217" s="475" t="s">
        <v>1923</v>
      </c>
      <c r="D217" s="460">
        <v>230</v>
      </c>
      <c r="E217" s="449" t="s">
        <v>1157</v>
      </c>
      <c r="F217" s="449">
        <f t="shared" si="13"/>
        <v>3210479</v>
      </c>
      <c r="G217" s="449" t="s">
        <v>1158</v>
      </c>
      <c r="H217" s="449" t="s">
        <v>1158</v>
      </c>
      <c r="I217" s="460" t="str">
        <f t="shared" si="14"/>
        <v>OK</v>
      </c>
      <c r="J217" s="460" t="str">
        <f t="shared" si="12"/>
        <v>OK</v>
      </c>
      <c r="K217" s="457"/>
      <c r="L217" s="465">
        <v>1007849</v>
      </c>
      <c r="M217" s="462" t="s">
        <v>1962</v>
      </c>
      <c r="N217" s="499" t="s">
        <v>1159</v>
      </c>
      <c r="O217" s="464" t="s">
        <v>522</v>
      </c>
      <c r="P217" s="464" t="s">
        <v>1160</v>
      </c>
      <c r="Q217" s="452" t="s">
        <v>1565</v>
      </c>
      <c r="R217" s="499" t="s">
        <v>1159</v>
      </c>
      <c r="S217" s="464" t="s">
        <v>522</v>
      </c>
      <c r="T217" s="464" t="s">
        <v>1160</v>
      </c>
    </row>
    <row r="218" spans="1:23" s="325" customFormat="1" ht="21.75" customHeight="1">
      <c r="A218" s="443"/>
      <c r="B218" s="458">
        <v>31</v>
      </c>
      <c r="C218" s="475" t="s">
        <v>1924</v>
      </c>
      <c r="D218" s="460">
        <v>231</v>
      </c>
      <c r="E218" s="449" t="s">
        <v>1161</v>
      </c>
      <c r="F218" s="449">
        <f t="shared" si="13"/>
        <v>3210480</v>
      </c>
      <c r="G218" s="449" t="s">
        <v>1162</v>
      </c>
      <c r="H218" s="449" t="s">
        <v>1162</v>
      </c>
      <c r="I218" s="460" t="str">
        <f t="shared" si="14"/>
        <v>OK</v>
      </c>
      <c r="J218" s="460" t="str">
        <f t="shared" si="12"/>
        <v>OK</v>
      </c>
      <c r="K218" s="457"/>
      <c r="L218" s="465">
        <v>1851380</v>
      </c>
      <c r="M218" s="462" t="s">
        <v>1963</v>
      </c>
      <c r="N218" s="499" t="s">
        <v>1163</v>
      </c>
      <c r="O218" s="464" t="s">
        <v>522</v>
      </c>
      <c r="P218" s="464" t="s">
        <v>1164</v>
      </c>
      <c r="Q218" s="452" t="s">
        <v>1565</v>
      </c>
      <c r="R218" s="499" t="s">
        <v>1163</v>
      </c>
      <c r="S218" s="464" t="s">
        <v>522</v>
      </c>
      <c r="T218" s="464" t="s">
        <v>1164</v>
      </c>
      <c r="W218" s="443"/>
    </row>
    <row r="219" spans="1:23" s="325" customFormat="1" ht="21.75" customHeight="1">
      <c r="A219" s="443"/>
      <c r="B219" s="458">
        <v>32</v>
      </c>
      <c r="C219" s="459" t="s">
        <v>1925</v>
      </c>
      <c r="D219" s="460">
        <v>232</v>
      </c>
      <c r="E219" s="449" t="s">
        <v>1166</v>
      </c>
      <c r="F219" s="449">
        <f t="shared" si="13"/>
        <v>3210493</v>
      </c>
      <c r="G219" s="449" t="s">
        <v>1167</v>
      </c>
      <c r="H219" s="449" t="s">
        <v>1167</v>
      </c>
      <c r="I219" s="460" t="str">
        <f t="shared" si="14"/>
        <v>OK</v>
      </c>
      <c r="J219" s="460" t="str">
        <f t="shared" si="12"/>
        <v>OK</v>
      </c>
      <c r="K219" s="457"/>
      <c r="L219" s="465">
        <v>1007837</v>
      </c>
      <c r="M219" s="462" t="s">
        <v>1964</v>
      </c>
      <c r="N219" s="499" t="s">
        <v>1168</v>
      </c>
      <c r="O219" s="464" t="s">
        <v>522</v>
      </c>
      <c r="P219" s="464" t="s">
        <v>1169</v>
      </c>
      <c r="Q219" s="452" t="s">
        <v>1565</v>
      </c>
      <c r="R219" s="499" t="s">
        <v>1168</v>
      </c>
      <c r="S219" s="464" t="s">
        <v>522</v>
      </c>
      <c r="T219" s="464" t="s">
        <v>1169</v>
      </c>
      <c r="W219" s="443"/>
    </row>
    <row r="220" spans="1:23" s="325" customFormat="1" ht="21.75" customHeight="1">
      <c r="A220" s="443"/>
      <c r="B220" s="458">
        <v>33</v>
      </c>
      <c r="C220" s="475" t="s">
        <v>1926</v>
      </c>
      <c r="D220" s="460">
        <v>233</v>
      </c>
      <c r="E220" s="449" t="s">
        <v>1170</v>
      </c>
      <c r="F220" s="449">
        <f t="shared" si="13"/>
        <v>3210592</v>
      </c>
      <c r="G220" s="449" t="s">
        <v>1171</v>
      </c>
      <c r="H220" s="449" t="s">
        <v>1171</v>
      </c>
      <c r="I220" s="460" t="str">
        <f t="shared" si="14"/>
        <v>OK</v>
      </c>
      <c r="J220" s="460" t="str">
        <f t="shared" si="12"/>
        <v>OK</v>
      </c>
      <c r="K220" s="457"/>
      <c r="L220" s="465">
        <v>1039860</v>
      </c>
      <c r="M220" s="462" t="s">
        <v>1958</v>
      </c>
      <c r="N220" s="499" t="s">
        <v>1172</v>
      </c>
      <c r="O220" s="464" t="s">
        <v>522</v>
      </c>
      <c r="P220" s="464" t="s">
        <v>1140</v>
      </c>
      <c r="Q220" s="452" t="s">
        <v>1565</v>
      </c>
      <c r="R220" s="499" t="s">
        <v>1172</v>
      </c>
      <c r="S220" s="464" t="s">
        <v>522</v>
      </c>
      <c r="T220" s="464" t="s">
        <v>1140</v>
      </c>
      <c r="W220" s="443"/>
    </row>
    <row r="221" spans="1:23" s="325" customFormat="1" ht="21.75" customHeight="1">
      <c r="A221" s="443"/>
      <c r="B221" s="458">
        <v>34</v>
      </c>
      <c r="C221" s="475" t="s">
        <v>1927</v>
      </c>
      <c r="D221" s="460">
        <v>234</v>
      </c>
      <c r="E221" s="449" t="s">
        <v>1173</v>
      </c>
      <c r="F221" s="449">
        <f t="shared" si="13"/>
        <v>3210593</v>
      </c>
      <c r="G221" s="449" t="s">
        <v>1174</v>
      </c>
      <c r="H221" s="449" t="s">
        <v>1174</v>
      </c>
      <c r="I221" s="460" t="str">
        <f t="shared" si="14"/>
        <v>OK</v>
      </c>
      <c r="J221" s="460" t="str">
        <f t="shared" si="12"/>
        <v>OK</v>
      </c>
      <c r="K221" s="457"/>
      <c r="L221" s="465">
        <v>1039847</v>
      </c>
      <c r="M221" s="462" t="s">
        <v>1175</v>
      </c>
      <c r="N221" s="499" t="s">
        <v>1176</v>
      </c>
      <c r="O221" s="464" t="s">
        <v>522</v>
      </c>
      <c r="P221" s="464" t="s">
        <v>1177</v>
      </c>
      <c r="Q221" s="452" t="s">
        <v>1565</v>
      </c>
      <c r="R221" s="499" t="s">
        <v>1176</v>
      </c>
      <c r="S221" s="464" t="s">
        <v>522</v>
      </c>
      <c r="T221" s="464" t="s">
        <v>1177</v>
      </c>
      <c r="W221" s="443"/>
    </row>
    <row r="222" spans="1:23" s="325" customFormat="1" ht="21.75" customHeight="1">
      <c r="A222" s="443"/>
      <c r="B222" s="458">
        <v>35</v>
      </c>
      <c r="C222" s="459" t="s">
        <v>1928</v>
      </c>
      <c r="D222" s="460">
        <v>235</v>
      </c>
      <c r="E222" s="449" t="s">
        <v>1178</v>
      </c>
      <c r="F222" s="449">
        <f t="shared" si="13"/>
        <v>3210594</v>
      </c>
      <c r="G222" s="449" t="s">
        <v>1179</v>
      </c>
      <c r="H222" s="449" t="s">
        <v>1179</v>
      </c>
      <c r="I222" s="460" t="str">
        <f t="shared" si="14"/>
        <v>OK</v>
      </c>
      <c r="J222" s="460" t="str">
        <f t="shared" si="12"/>
        <v>OK</v>
      </c>
      <c r="K222" s="457"/>
      <c r="L222" s="465">
        <v>1039550</v>
      </c>
      <c r="M222" s="462" t="s">
        <v>1180</v>
      </c>
      <c r="N222" s="499" t="s">
        <v>1181</v>
      </c>
      <c r="O222" s="464" t="s">
        <v>522</v>
      </c>
      <c r="P222" s="464" t="s">
        <v>669</v>
      </c>
      <c r="Q222" s="452" t="s">
        <v>1565</v>
      </c>
      <c r="R222" s="499" t="s">
        <v>1181</v>
      </c>
      <c r="S222" s="464" t="s">
        <v>522</v>
      </c>
      <c r="T222" s="464" t="s">
        <v>669</v>
      </c>
      <c r="W222" s="443"/>
    </row>
    <row r="223" spans="1:23" ht="21.75" customHeight="1">
      <c r="B223" s="458">
        <v>36</v>
      </c>
      <c r="C223" s="459" t="s">
        <v>484</v>
      </c>
      <c r="D223" s="460">
        <v>236</v>
      </c>
      <c r="E223" s="449">
        <v>3220001</v>
      </c>
      <c r="F223" s="449">
        <f t="shared" si="13"/>
        <v>3220001</v>
      </c>
      <c r="G223" s="449" t="s">
        <v>1182</v>
      </c>
      <c r="H223" s="449" t="s">
        <v>1182</v>
      </c>
      <c r="I223" s="460" t="str">
        <f t="shared" si="14"/>
        <v>OK</v>
      </c>
      <c r="J223" s="460" t="str">
        <f t="shared" si="12"/>
        <v>OK</v>
      </c>
      <c r="K223" s="457"/>
      <c r="L223" s="465">
        <v>1073158</v>
      </c>
      <c r="M223" s="462" t="s">
        <v>1965</v>
      </c>
      <c r="N223" s="499" t="s">
        <v>1700</v>
      </c>
      <c r="O223" s="464" t="s">
        <v>522</v>
      </c>
      <c r="P223" s="464" t="s">
        <v>1183</v>
      </c>
      <c r="Q223" s="452" t="s">
        <v>1565</v>
      </c>
      <c r="R223" s="499" t="s">
        <v>1700</v>
      </c>
      <c r="S223" s="464" t="s">
        <v>522</v>
      </c>
      <c r="T223" s="464" t="s">
        <v>1183</v>
      </c>
    </row>
    <row r="224" spans="1:23" ht="21.75" customHeight="1">
      <c r="B224" s="458">
        <v>37</v>
      </c>
      <c r="C224" s="459" t="s">
        <v>485</v>
      </c>
      <c r="D224" s="460">
        <v>237</v>
      </c>
      <c r="E224" s="449">
        <v>3220002</v>
      </c>
      <c r="F224" s="449">
        <f t="shared" si="13"/>
        <v>3220002</v>
      </c>
      <c r="G224" s="449" t="s">
        <v>1184</v>
      </c>
      <c r="H224" s="449" t="s">
        <v>1184</v>
      </c>
      <c r="I224" s="460" t="str">
        <f t="shared" si="14"/>
        <v>OK</v>
      </c>
      <c r="J224" s="460" t="str">
        <f t="shared" si="12"/>
        <v>OK</v>
      </c>
      <c r="K224" s="457"/>
      <c r="L224" s="465">
        <v>1073158</v>
      </c>
      <c r="M224" s="462" t="s">
        <v>1965</v>
      </c>
      <c r="N224" s="499" t="s">
        <v>1700</v>
      </c>
      <c r="O224" s="464" t="s">
        <v>522</v>
      </c>
      <c r="P224" s="464" t="s">
        <v>1183</v>
      </c>
      <c r="Q224" s="452" t="s">
        <v>1565</v>
      </c>
      <c r="R224" s="499" t="s">
        <v>1700</v>
      </c>
      <c r="S224" s="464" t="s">
        <v>522</v>
      </c>
      <c r="T224" s="464" t="s">
        <v>1183</v>
      </c>
    </row>
    <row r="225" spans="1:23" ht="21.75" customHeight="1">
      <c r="B225" s="458">
        <v>38</v>
      </c>
      <c r="C225" s="475" t="s">
        <v>1929</v>
      </c>
      <c r="D225" s="460">
        <v>238</v>
      </c>
      <c r="E225" s="449" t="s">
        <v>1770</v>
      </c>
      <c r="F225" s="449">
        <f t="shared" si="13"/>
        <v>3220003</v>
      </c>
      <c r="G225" s="449" t="s">
        <v>1186</v>
      </c>
      <c r="H225" s="449" t="s">
        <v>1186</v>
      </c>
      <c r="I225" s="460" t="str">
        <f t="shared" si="14"/>
        <v>OK</v>
      </c>
      <c r="J225" s="460" t="str">
        <f t="shared" si="12"/>
        <v>OK</v>
      </c>
      <c r="K225" s="457"/>
      <c r="L225" s="465">
        <v>1064191</v>
      </c>
      <c r="M225" s="462" t="s">
        <v>1701</v>
      </c>
      <c r="N225" s="499" t="s">
        <v>1447</v>
      </c>
      <c r="O225" s="464" t="s">
        <v>1448</v>
      </c>
      <c r="P225" s="464" t="s">
        <v>1449</v>
      </c>
      <c r="Q225" s="452" t="s">
        <v>1565</v>
      </c>
      <c r="R225" s="499" t="s">
        <v>1447</v>
      </c>
      <c r="S225" s="464" t="s">
        <v>1448</v>
      </c>
      <c r="T225" s="464" t="s">
        <v>1449</v>
      </c>
    </row>
    <row r="226" spans="1:23" ht="21.75" customHeight="1">
      <c r="B226" s="458">
        <v>39</v>
      </c>
      <c r="C226" s="459" t="s">
        <v>1930</v>
      </c>
      <c r="D226" s="460">
        <v>239</v>
      </c>
      <c r="E226" s="449" t="s">
        <v>1771</v>
      </c>
      <c r="F226" s="449">
        <f t="shared" si="13"/>
        <v>3220004</v>
      </c>
      <c r="G226" s="449" t="s">
        <v>1772</v>
      </c>
      <c r="H226" s="449" t="s">
        <v>1772</v>
      </c>
      <c r="I226" s="460" t="str">
        <f t="shared" si="14"/>
        <v>OK</v>
      </c>
      <c r="J226" s="460" t="str">
        <f t="shared" si="12"/>
        <v>OK</v>
      </c>
      <c r="K226" s="457"/>
      <c r="L226" s="465">
        <v>1076480</v>
      </c>
      <c r="M226" s="462" t="s">
        <v>1798</v>
      </c>
      <c r="N226" s="499" t="s">
        <v>1799</v>
      </c>
      <c r="O226" s="464" t="s">
        <v>522</v>
      </c>
      <c r="P226" s="464" t="s">
        <v>1800</v>
      </c>
      <c r="Q226" s="452" t="s">
        <v>1565</v>
      </c>
      <c r="R226" s="499" t="s">
        <v>1799</v>
      </c>
      <c r="S226" s="464" t="s">
        <v>522</v>
      </c>
      <c r="T226" s="464" t="s">
        <v>1800</v>
      </c>
    </row>
    <row r="227" spans="1:23" ht="21.75" customHeight="1">
      <c r="B227" s="458">
        <v>40</v>
      </c>
      <c r="C227" s="459" t="s">
        <v>1931</v>
      </c>
      <c r="D227" s="460">
        <v>240</v>
      </c>
      <c r="E227" s="449" t="s">
        <v>1773</v>
      </c>
      <c r="F227" s="449">
        <f t="shared" si="13"/>
        <v>3220005</v>
      </c>
      <c r="G227" s="449" t="s">
        <v>619</v>
      </c>
      <c r="H227" s="449" t="s">
        <v>619</v>
      </c>
      <c r="I227" s="460" t="str">
        <f t="shared" si="14"/>
        <v>OK</v>
      </c>
      <c r="J227" s="460" t="str">
        <f t="shared" si="12"/>
        <v>OK</v>
      </c>
      <c r="K227" s="457"/>
      <c r="L227" s="465">
        <v>1033497</v>
      </c>
      <c r="M227" s="462" t="s">
        <v>620</v>
      </c>
      <c r="N227" s="499" t="s">
        <v>1287</v>
      </c>
      <c r="O227" s="464" t="s">
        <v>522</v>
      </c>
      <c r="P227" s="464" t="s">
        <v>621</v>
      </c>
      <c r="Q227" s="452" t="s">
        <v>1565</v>
      </c>
      <c r="R227" s="499" t="s">
        <v>1287</v>
      </c>
      <c r="S227" s="464" t="s">
        <v>522</v>
      </c>
      <c r="T227" s="464" t="s">
        <v>621</v>
      </c>
    </row>
    <row r="228" spans="1:23" ht="21.75" customHeight="1">
      <c r="B228" s="458">
        <v>41</v>
      </c>
      <c r="C228" s="459" t="s">
        <v>1932</v>
      </c>
      <c r="D228" s="460">
        <v>241</v>
      </c>
      <c r="E228" s="449" t="s">
        <v>1774</v>
      </c>
      <c r="F228" s="449">
        <f t="shared" si="13"/>
        <v>3220006</v>
      </c>
      <c r="G228" s="449" t="s">
        <v>1288</v>
      </c>
      <c r="H228" s="449" t="s">
        <v>1288</v>
      </c>
      <c r="I228" s="460" t="str">
        <f t="shared" si="14"/>
        <v>OK</v>
      </c>
      <c r="J228" s="460" t="str">
        <f t="shared" si="12"/>
        <v>OK</v>
      </c>
      <c r="K228" s="457"/>
      <c r="L228" s="500">
        <v>1044800</v>
      </c>
      <c r="M228" s="462" t="s">
        <v>1289</v>
      </c>
      <c r="N228" s="499" t="s">
        <v>1801</v>
      </c>
      <c r="O228" s="464" t="s">
        <v>522</v>
      </c>
      <c r="P228" s="464" t="s">
        <v>1452</v>
      </c>
      <c r="Q228" s="452" t="s">
        <v>1565</v>
      </c>
      <c r="R228" s="499" t="s">
        <v>1801</v>
      </c>
      <c r="S228" s="464" t="s">
        <v>522</v>
      </c>
      <c r="T228" s="464" t="s">
        <v>1452</v>
      </c>
      <c r="U228" s="443">
        <v>1</v>
      </c>
    </row>
    <row r="229" spans="1:23" ht="21.75" customHeight="1">
      <c r="A229" s="501"/>
      <c r="B229" s="458">
        <v>42</v>
      </c>
      <c r="C229" s="459" t="s">
        <v>1933</v>
      </c>
      <c r="D229" s="460">
        <v>242</v>
      </c>
      <c r="E229" s="449">
        <v>3220008</v>
      </c>
      <c r="F229" s="449">
        <f t="shared" si="13"/>
        <v>3220008</v>
      </c>
      <c r="G229" s="449" t="s">
        <v>1934</v>
      </c>
      <c r="H229" s="449" t="s">
        <v>1934</v>
      </c>
      <c r="I229" s="460" t="str">
        <f t="shared" si="14"/>
        <v>OK</v>
      </c>
      <c r="J229" s="460" t="str">
        <f>IF(EXACT(G229,H229),"OK","変更あり！")</f>
        <v>OK</v>
      </c>
      <c r="K229" s="457"/>
      <c r="L229" s="465">
        <v>1039089</v>
      </c>
      <c r="M229" s="462" t="s">
        <v>1966</v>
      </c>
      <c r="N229" s="499" t="s">
        <v>1967</v>
      </c>
      <c r="O229" s="464" t="s">
        <v>522</v>
      </c>
      <c r="P229" s="464" t="s">
        <v>1968</v>
      </c>
      <c r="Q229" s="452" t="s">
        <v>1565</v>
      </c>
      <c r="R229" s="499" t="s">
        <v>1967</v>
      </c>
      <c r="S229" s="464" t="s">
        <v>522</v>
      </c>
      <c r="T229" s="464" t="s">
        <v>1968</v>
      </c>
    </row>
    <row r="230" spans="1:23" ht="21.75" customHeight="1">
      <c r="A230" s="501"/>
      <c r="B230" s="458">
        <v>43</v>
      </c>
      <c r="C230" s="459" t="s">
        <v>1935</v>
      </c>
      <c r="D230" s="460">
        <v>243</v>
      </c>
      <c r="E230" s="449">
        <v>3220007</v>
      </c>
      <c r="F230" s="449">
        <f t="shared" si="13"/>
        <v>3220007</v>
      </c>
      <c r="G230" s="449" t="s">
        <v>1936</v>
      </c>
      <c r="H230" s="449" t="s">
        <v>1936</v>
      </c>
      <c r="I230" s="460" t="str">
        <f t="shared" si="14"/>
        <v>OK</v>
      </c>
      <c r="J230" s="460" t="str">
        <f>IF(EXACT(G230,H230),"OK","変更あり！")</f>
        <v>OK</v>
      </c>
      <c r="K230" s="457"/>
      <c r="L230" s="465">
        <v>1039089</v>
      </c>
      <c r="M230" s="467" t="s">
        <v>1966</v>
      </c>
      <c r="N230" s="489" t="s">
        <v>1967</v>
      </c>
      <c r="O230" s="468" t="s">
        <v>522</v>
      </c>
      <c r="P230" s="468" t="s">
        <v>1968</v>
      </c>
      <c r="Q230" s="452" t="s">
        <v>1565</v>
      </c>
      <c r="R230" s="489" t="s">
        <v>1967</v>
      </c>
      <c r="S230" s="468" t="s">
        <v>522</v>
      </c>
      <c r="T230" s="468" t="s">
        <v>1968</v>
      </c>
    </row>
    <row r="231" spans="1:23" ht="21.75" customHeight="1">
      <c r="A231" s="502"/>
      <c r="B231" s="490">
        <v>44</v>
      </c>
      <c r="C231" s="503" t="s">
        <v>2156</v>
      </c>
      <c r="D231" s="493">
        <v>244</v>
      </c>
      <c r="E231" s="492">
        <v>3220009</v>
      </c>
      <c r="F231" s="492">
        <v>3220009</v>
      </c>
      <c r="G231" s="492" t="s">
        <v>2157</v>
      </c>
      <c r="H231" s="492" t="s">
        <v>2158</v>
      </c>
      <c r="I231" s="493" t="str">
        <f t="shared" si="14"/>
        <v>OK</v>
      </c>
      <c r="J231" s="493" t="str">
        <f t="shared" ref="J231:J245" si="15">IF(EXACT(G231,H231),"OK","変更あり！")</f>
        <v>OK</v>
      </c>
      <c r="K231" s="457" t="s">
        <v>1485</v>
      </c>
      <c r="L231" s="504">
        <v>1079797</v>
      </c>
      <c r="M231" s="505" t="s">
        <v>2159</v>
      </c>
      <c r="N231" s="495" t="s">
        <v>2160</v>
      </c>
      <c r="O231" s="494" t="s">
        <v>522</v>
      </c>
      <c r="P231" s="494" t="s">
        <v>2161</v>
      </c>
      <c r="Q231" s="452" t="s">
        <v>1565</v>
      </c>
      <c r="R231" s="495" t="s">
        <v>2160</v>
      </c>
      <c r="S231" s="494" t="s">
        <v>522</v>
      </c>
      <c r="T231" s="494" t="s">
        <v>2161</v>
      </c>
    </row>
    <row r="232" spans="1:23" s="325" customFormat="1" ht="21.75" customHeight="1">
      <c r="A232" s="502"/>
      <c r="B232" s="490">
        <v>45</v>
      </c>
      <c r="C232" s="503" t="s">
        <v>2014</v>
      </c>
      <c r="D232" s="493">
        <v>245</v>
      </c>
      <c r="E232" s="492">
        <v>3220010</v>
      </c>
      <c r="F232" s="492">
        <v>3220010</v>
      </c>
      <c r="G232" s="492" t="s">
        <v>2162</v>
      </c>
      <c r="H232" s="492" t="s">
        <v>2162</v>
      </c>
      <c r="I232" s="493" t="str">
        <f t="shared" si="14"/>
        <v>OK</v>
      </c>
      <c r="J232" s="493" t="str">
        <f t="shared" si="15"/>
        <v>OK</v>
      </c>
      <c r="K232" s="457" t="s">
        <v>1485</v>
      </c>
      <c r="L232" s="504">
        <v>1058489</v>
      </c>
      <c r="M232" s="505" t="s">
        <v>1252</v>
      </c>
      <c r="N232" s="495" t="s">
        <v>2163</v>
      </c>
      <c r="O232" s="494" t="s">
        <v>522</v>
      </c>
      <c r="P232" s="494" t="s">
        <v>1253</v>
      </c>
      <c r="Q232" s="452" t="s">
        <v>1565</v>
      </c>
      <c r="R232" s="495" t="s">
        <v>2163</v>
      </c>
      <c r="S232" s="494" t="s">
        <v>522</v>
      </c>
      <c r="T232" s="494" t="s">
        <v>1253</v>
      </c>
      <c r="W232" s="443"/>
    </row>
    <row r="233" spans="1:23" s="325" customFormat="1" ht="21.75" customHeight="1">
      <c r="A233" s="502"/>
      <c r="B233" s="490">
        <v>46</v>
      </c>
      <c r="C233" s="503" t="s">
        <v>2164</v>
      </c>
      <c r="D233" s="493">
        <v>246</v>
      </c>
      <c r="E233" s="492">
        <v>3220011</v>
      </c>
      <c r="F233" s="492">
        <v>3220011</v>
      </c>
      <c r="G233" s="492" t="s">
        <v>2165</v>
      </c>
      <c r="H233" s="492" t="s">
        <v>2165</v>
      </c>
      <c r="I233" s="493" t="str">
        <f t="shared" si="14"/>
        <v>OK</v>
      </c>
      <c r="J233" s="493" t="str">
        <f t="shared" si="15"/>
        <v>OK</v>
      </c>
      <c r="K233" s="457" t="s">
        <v>1485</v>
      </c>
      <c r="L233" s="504">
        <v>1080058</v>
      </c>
      <c r="M233" s="505" t="s">
        <v>558</v>
      </c>
      <c r="N233" s="495" t="s">
        <v>2166</v>
      </c>
      <c r="O233" s="494" t="s">
        <v>522</v>
      </c>
      <c r="P233" s="494" t="s">
        <v>559</v>
      </c>
      <c r="Q233" s="452" t="s">
        <v>1565</v>
      </c>
      <c r="R233" s="495" t="s">
        <v>2166</v>
      </c>
      <c r="S233" s="494" t="s">
        <v>522</v>
      </c>
      <c r="T233" s="494" t="s">
        <v>559</v>
      </c>
      <c r="W233" s="443"/>
    </row>
    <row r="234" spans="1:23" s="325" customFormat="1" ht="21.75" customHeight="1">
      <c r="A234" s="502"/>
      <c r="B234" s="490">
        <v>47</v>
      </c>
      <c r="C234" s="503" t="s">
        <v>2167</v>
      </c>
      <c r="D234" s="493">
        <v>247</v>
      </c>
      <c r="E234" s="492">
        <v>3220012</v>
      </c>
      <c r="F234" s="492">
        <v>3220012</v>
      </c>
      <c r="G234" s="492" t="s">
        <v>2168</v>
      </c>
      <c r="H234" s="492" t="s">
        <v>2168</v>
      </c>
      <c r="I234" s="493" t="str">
        <f t="shared" si="14"/>
        <v>OK</v>
      </c>
      <c r="J234" s="493" t="str">
        <f t="shared" si="15"/>
        <v>OK</v>
      </c>
      <c r="K234" s="457" t="s">
        <v>1485</v>
      </c>
      <c r="L234" s="504">
        <v>1066666</v>
      </c>
      <c r="M234" s="505" t="s">
        <v>1292</v>
      </c>
      <c r="N234" s="495" t="s">
        <v>2169</v>
      </c>
      <c r="O234" s="494" t="s">
        <v>522</v>
      </c>
      <c r="P234" s="494" t="s">
        <v>1710</v>
      </c>
      <c r="Q234" s="452" t="s">
        <v>1565</v>
      </c>
      <c r="R234" s="495" t="s">
        <v>2169</v>
      </c>
      <c r="S234" s="494" t="s">
        <v>522</v>
      </c>
      <c r="T234" s="494" t="s">
        <v>1710</v>
      </c>
      <c r="W234" s="443"/>
    </row>
    <row r="235" spans="1:23" s="325" customFormat="1" ht="21.75" customHeight="1">
      <c r="A235" s="502"/>
      <c r="B235" s="490">
        <v>48</v>
      </c>
      <c r="C235" s="503" t="s">
        <v>2170</v>
      </c>
      <c r="D235" s="493">
        <v>248</v>
      </c>
      <c r="E235" s="492">
        <v>3220013</v>
      </c>
      <c r="F235" s="492">
        <v>3220013</v>
      </c>
      <c r="G235" s="492" t="s">
        <v>2171</v>
      </c>
      <c r="H235" s="492" t="s">
        <v>2171</v>
      </c>
      <c r="I235" s="493" t="str">
        <f t="shared" si="14"/>
        <v>OK</v>
      </c>
      <c r="J235" s="493" t="str">
        <f t="shared" si="15"/>
        <v>OK</v>
      </c>
      <c r="K235" s="457" t="s">
        <v>1485</v>
      </c>
      <c r="L235" s="504">
        <v>1051635</v>
      </c>
      <c r="M235" s="505" t="s">
        <v>2172</v>
      </c>
      <c r="N235" s="495" t="s">
        <v>2173</v>
      </c>
      <c r="O235" s="494" t="s">
        <v>522</v>
      </c>
      <c r="P235" s="494" t="s">
        <v>700</v>
      </c>
      <c r="Q235" s="452" t="s">
        <v>1565</v>
      </c>
      <c r="R235" s="495" t="s">
        <v>2174</v>
      </c>
      <c r="S235" s="494" t="s">
        <v>522</v>
      </c>
      <c r="T235" s="494" t="s">
        <v>700</v>
      </c>
      <c r="W235" s="443"/>
    </row>
    <row r="236" spans="1:23" s="325" customFormat="1" ht="21.75" customHeight="1">
      <c r="A236" s="502"/>
      <c r="B236" s="490">
        <v>49</v>
      </c>
      <c r="C236" s="503" t="s">
        <v>2175</v>
      </c>
      <c r="D236" s="493">
        <v>249</v>
      </c>
      <c r="E236" s="492">
        <v>3220014</v>
      </c>
      <c r="F236" s="492">
        <v>3220014</v>
      </c>
      <c r="G236" s="492" t="s">
        <v>2176</v>
      </c>
      <c r="H236" s="492" t="s">
        <v>2176</v>
      </c>
      <c r="I236" s="493" t="str">
        <f t="shared" si="14"/>
        <v>OK</v>
      </c>
      <c r="J236" s="493" t="str">
        <f t="shared" si="15"/>
        <v>OK</v>
      </c>
      <c r="K236" s="457" t="s">
        <v>1485</v>
      </c>
      <c r="L236" s="504">
        <v>1069852</v>
      </c>
      <c r="M236" s="505" t="s">
        <v>2177</v>
      </c>
      <c r="N236" s="495" t="s">
        <v>2178</v>
      </c>
      <c r="O236" s="494" t="s">
        <v>2179</v>
      </c>
      <c r="P236" s="494" t="s">
        <v>2180</v>
      </c>
      <c r="Q236" s="452" t="s">
        <v>1565</v>
      </c>
      <c r="R236" s="495" t="s">
        <v>2178</v>
      </c>
      <c r="S236" s="494" t="s">
        <v>2179</v>
      </c>
      <c r="T236" s="494" t="s">
        <v>2180</v>
      </c>
      <c r="W236" s="443"/>
    </row>
    <row r="237" spans="1:23" s="325" customFormat="1" ht="21.75" customHeight="1">
      <c r="A237" s="502"/>
      <c r="B237" s="490">
        <v>50</v>
      </c>
      <c r="C237" s="503" t="s">
        <v>2181</v>
      </c>
      <c r="D237" s="493">
        <v>250</v>
      </c>
      <c r="E237" s="492">
        <v>3220015</v>
      </c>
      <c r="F237" s="492">
        <v>3220015</v>
      </c>
      <c r="G237" s="492" t="s">
        <v>2182</v>
      </c>
      <c r="H237" s="492" t="s">
        <v>2182</v>
      </c>
      <c r="I237" s="493" t="str">
        <f t="shared" si="14"/>
        <v>OK</v>
      </c>
      <c r="J237" s="493" t="str">
        <f t="shared" si="15"/>
        <v>OK</v>
      </c>
      <c r="K237" s="457" t="s">
        <v>1485</v>
      </c>
      <c r="L237" s="504">
        <v>1058488</v>
      </c>
      <c r="M237" s="505" t="s">
        <v>2183</v>
      </c>
      <c r="N237" s="495" t="s">
        <v>2184</v>
      </c>
      <c r="O237" s="494" t="s">
        <v>522</v>
      </c>
      <c r="P237" s="494" t="s">
        <v>2185</v>
      </c>
      <c r="Q237" s="452" t="s">
        <v>1565</v>
      </c>
      <c r="R237" s="495" t="s">
        <v>2184</v>
      </c>
      <c r="S237" s="494" t="s">
        <v>522</v>
      </c>
      <c r="T237" s="494" t="s">
        <v>2185</v>
      </c>
      <c r="W237" s="443"/>
    </row>
    <row r="238" spans="1:23" s="325" customFormat="1" ht="21.75" customHeight="1">
      <c r="A238" s="502"/>
      <c r="B238" s="490">
        <v>51</v>
      </c>
      <c r="C238" s="503" t="s">
        <v>2026</v>
      </c>
      <c r="D238" s="493">
        <v>251</v>
      </c>
      <c r="E238" s="492">
        <v>3220016</v>
      </c>
      <c r="F238" s="492">
        <v>3220016</v>
      </c>
      <c r="G238" s="492" t="s">
        <v>2186</v>
      </c>
      <c r="H238" s="492" t="s">
        <v>2186</v>
      </c>
      <c r="I238" s="493" t="str">
        <f t="shared" si="14"/>
        <v>OK</v>
      </c>
      <c r="J238" s="493" t="str">
        <f t="shared" si="15"/>
        <v>OK</v>
      </c>
      <c r="K238" s="457" t="s">
        <v>1485</v>
      </c>
      <c r="L238" s="504">
        <v>1080360</v>
      </c>
      <c r="M238" s="505" t="s">
        <v>560</v>
      </c>
      <c r="N238" s="495" t="s">
        <v>2187</v>
      </c>
      <c r="O238" s="494" t="s">
        <v>522</v>
      </c>
      <c r="P238" s="494" t="s">
        <v>2188</v>
      </c>
      <c r="Q238" s="452" t="s">
        <v>1565</v>
      </c>
      <c r="R238" s="495" t="s">
        <v>2187</v>
      </c>
      <c r="S238" s="494" t="s">
        <v>522</v>
      </c>
      <c r="T238" s="494" t="s">
        <v>2188</v>
      </c>
      <c r="U238" s="325">
        <v>1</v>
      </c>
      <c r="W238" s="443"/>
    </row>
    <row r="239" spans="1:23" s="325" customFormat="1" ht="21.75" customHeight="1">
      <c r="A239" s="502"/>
      <c r="B239" s="490">
        <v>52</v>
      </c>
      <c r="C239" s="503" t="s">
        <v>2189</v>
      </c>
      <c r="D239" s="493">
        <v>252</v>
      </c>
      <c r="E239" s="492">
        <v>3220017</v>
      </c>
      <c r="F239" s="492">
        <v>3220017</v>
      </c>
      <c r="G239" s="492" t="s">
        <v>2190</v>
      </c>
      <c r="H239" s="492" t="s">
        <v>2190</v>
      </c>
      <c r="I239" s="493" t="str">
        <f t="shared" si="14"/>
        <v>OK</v>
      </c>
      <c r="J239" s="493" t="str">
        <f t="shared" si="15"/>
        <v>OK</v>
      </c>
      <c r="K239" s="457" t="s">
        <v>1485</v>
      </c>
      <c r="L239" s="504">
        <v>1080053</v>
      </c>
      <c r="M239" s="505" t="s">
        <v>2191</v>
      </c>
      <c r="N239" s="495" t="s">
        <v>2192</v>
      </c>
      <c r="O239" s="494" t="s">
        <v>522</v>
      </c>
      <c r="P239" s="494" t="s">
        <v>2193</v>
      </c>
      <c r="Q239" s="452" t="s">
        <v>1565</v>
      </c>
      <c r="R239" s="495" t="s">
        <v>2192</v>
      </c>
      <c r="S239" s="494" t="s">
        <v>522</v>
      </c>
      <c r="T239" s="494" t="s">
        <v>2193</v>
      </c>
      <c r="W239" s="443"/>
    </row>
    <row r="240" spans="1:23" s="325" customFormat="1" ht="21.75" customHeight="1">
      <c r="A240" s="502"/>
      <c r="B240" s="490">
        <v>53</v>
      </c>
      <c r="C240" s="503" t="s">
        <v>2194</v>
      </c>
      <c r="D240" s="493">
        <v>253</v>
      </c>
      <c r="E240" s="492">
        <v>3220018</v>
      </c>
      <c r="F240" s="492">
        <v>3220018</v>
      </c>
      <c r="G240" s="492" t="s">
        <v>2195</v>
      </c>
      <c r="H240" s="492" t="s">
        <v>2195</v>
      </c>
      <c r="I240" s="493" t="str">
        <f t="shared" si="14"/>
        <v>OK</v>
      </c>
      <c r="J240" s="493" t="str">
        <f t="shared" si="15"/>
        <v>OK</v>
      </c>
      <c r="K240" s="457" t="s">
        <v>1485</v>
      </c>
      <c r="L240" s="504">
        <v>1080057</v>
      </c>
      <c r="M240" s="505" t="s">
        <v>2196</v>
      </c>
      <c r="N240" s="495" t="s">
        <v>2197</v>
      </c>
      <c r="O240" s="494" t="s">
        <v>522</v>
      </c>
      <c r="P240" s="494" t="s">
        <v>2198</v>
      </c>
      <c r="Q240" s="452" t="s">
        <v>1565</v>
      </c>
      <c r="R240" s="495" t="s">
        <v>2197</v>
      </c>
      <c r="S240" s="494" t="s">
        <v>522</v>
      </c>
      <c r="T240" s="494" t="s">
        <v>2198</v>
      </c>
      <c r="W240" s="443"/>
    </row>
    <row r="241" spans="1:23" s="325" customFormat="1" ht="21.75" customHeight="1" thickBot="1">
      <c r="A241" s="502"/>
      <c r="B241" s="490">
        <v>54</v>
      </c>
      <c r="C241" s="503" t="s">
        <v>2199</v>
      </c>
      <c r="D241" s="493">
        <v>254</v>
      </c>
      <c r="E241" s="492">
        <v>3220019</v>
      </c>
      <c r="F241" s="492">
        <v>3220019</v>
      </c>
      <c r="G241" s="492" t="s">
        <v>2200</v>
      </c>
      <c r="H241" s="492" t="s">
        <v>2200</v>
      </c>
      <c r="I241" s="493" t="str">
        <f t="shared" si="14"/>
        <v>OK</v>
      </c>
      <c r="J241" s="493" t="str">
        <f t="shared" si="15"/>
        <v>OK</v>
      </c>
      <c r="K241" s="457" t="s">
        <v>1485</v>
      </c>
      <c r="L241" s="506">
        <v>1059472</v>
      </c>
      <c r="M241" s="507" t="s">
        <v>2201</v>
      </c>
      <c r="N241" s="508" t="s">
        <v>2202</v>
      </c>
      <c r="O241" s="509" t="s">
        <v>522</v>
      </c>
      <c r="P241" s="509" t="s">
        <v>1378</v>
      </c>
      <c r="Q241" s="452" t="s">
        <v>1565</v>
      </c>
      <c r="R241" s="508" t="s">
        <v>2202</v>
      </c>
      <c r="S241" s="509" t="s">
        <v>522</v>
      </c>
      <c r="T241" s="509" t="s">
        <v>1378</v>
      </c>
      <c r="W241" s="443"/>
    </row>
    <row r="242" spans="1:23" ht="21.75" customHeight="1" thickBot="1">
      <c r="A242" s="510" t="s">
        <v>1185</v>
      </c>
      <c r="B242" s="458">
        <v>1</v>
      </c>
      <c r="C242" s="459" t="s">
        <v>219</v>
      </c>
      <c r="D242" s="460">
        <v>301</v>
      </c>
      <c r="E242" s="489" t="s">
        <v>1187</v>
      </c>
      <c r="F242" s="449">
        <f t="shared" ref="F242:F246" si="16">VALUE(E242)</f>
        <v>2210595</v>
      </c>
      <c r="G242" s="449" t="s">
        <v>1188</v>
      </c>
      <c r="H242" s="449" t="s">
        <v>1188</v>
      </c>
      <c r="I242" s="460" t="str">
        <f t="shared" ref="I242:I249" si="17">IF(COUNTIF($G$5:$G$337,G242)=1,"OK","重複あり！")</f>
        <v>OK</v>
      </c>
      <c r="J242" s="460" t="str">
        <f t="shared" si="15"/>
        <v>OK</v>
      </c>
      <c r="K242" s="457"/>
      <c r="L242" s="511">
        <v>1062690</v>
      </c>
      <c r="M242" s="462" t="s">
        <v>1702</v>
      </c>
      <c r="N242" s="499" t="s">
        <v>1450</v>
      </c>
      <c r="O242" s="464" t="s">
        <v>522</v>
      </c>
      <c r="P242" s="464" t="s">
        <v>1189</v>
      </c>
      <c r="Q242" s="452" t="s">
        <v>1565</v>
      </c>
      <c r="R242" s="499" t="s">
        <v>1450</v>
      </c>
      <c r="S242" s="464" t="s">
        <v>522</v>
      </c>
      <c r="T242" s="464" t="s">
        <v>1189</v>
      </c>
    </row>
    <row r="243" spans="1:23" ht="21.75" customHeight="1">
      <c r="A243" s="325"/>
      <c r="B243" s="458">
        <v>2</v>
      </c>
      <c r="C243" s="459" t="s">
        <v>2203</v>
      </c>
      <c r="D243" s="460">
        <v>302</v>
      </c>
      <c r="E243" s="489">
        <v>2220001</v>
      </c>
      <c r="F243" s="449">
        <f t="shared" si="16"/>
        <v>2220001</v>
      </c>
      <c r="G243" s="449" t="s">
        <v>1190</v>
      </c>
      <c r="H243" s="449" t="s">
        <v>1190</v>
      </c>
      <c r="I243" s="460" t="str">
        <f t="shared" si="17"/>
        <v>OK</v>
      </c>
      <c r="J243" s="460" t="str">
        <f t="shared" si="15"/>
        <v>OK</v>
      </c>
      <c r="K243" s="457"/>
      <c r="L243" s="465">
        <v>1065930</v>
      </c>
      <c r="M243" s="462" t="s">
        <v>1191</v>
      </c>
      <c r="N243" s="499" t="s">
        <v>1703</v>
      </c>
      <c r="O243" s="464" t="s">
        <v>522</v>
      </c>
      <c r="P243" s="464" t="s">
        <v>1192</v>
      </c>
      <c r="Q243" s="452" t="s">
        <v>1565</v>
      </c>
      <c r="R243" s="499" t="s">
        <v>1703</v>
      </c>
      <c r="S243" s="464" t="s">
        <v>522</v>
      </c>
      <c r="T243" s="464" t="s">
        <v>1192</v>
      </c>
    </row>
    <row r="244" spans="1:23" ht="21.75" customHeight="1">
      <c r="A244" s="325"/>
      <c r="B244" s="458">
        <v>3</v>
      </c>
      <c r="C244" s="459" t="s">
        <v>2204</v>
      </c>
      <c r="D244" s="460">
        <v>303</v>
      </c>
      <c r="E244" s="489">
        <v>2220002</v>
      </c>
      <c r="F244" s="449">
        <f t="shared" si="16"/>
        <v>2220002</v>
      </c>
      <c r="G244" s="449" t="s">
        <v>1193</v>
      </c>
      <c r="H244" s="449" t="s">
        <v>1193</v>
      </c>
      <c r="I244" s="460" t="str">
        <f t="shared" si="17"/>
        <v>OK</v>
      </c>
      <c r="J244" s="460" t="str">
        <f t="shared" si="15"/>
        <v>OK</v>
      </c>
      <c r="K244" s="457"/>
      <c r="L244" s="465">
        <v>1073165</v>
      </c>
      <c r="M244" s="462" t="s">
        <v>2205</v>
      </c>
      <c r="N244" s="499" t="s">
        <v>1704</v>
      </c>
      <c r="O244" s="464" t="s">
        <v>522</v>
      </c>
      <c r="P244" s="464" t="s">
        <v>1194</v>
      </c>
      <c r="Q244" s="452" t="s">
        <v>1565</v>
      </c>
      <c r="R244" s="499" t="s">
        <v>1704</v>
      </c>
      <c r="S244" s="464" t="s">
        <v>522</v>
      </c>
      <c r="T244" s="464" t="s">
        <v>1194</v>
      </c>
    </row>
    <row r="245" spans="1:23" ht="21.75" customHeight="1">
      <c r="A245" s="325"/>
      <c r="B245" s="458">
        <v>4</v>
      </c>
      <c r="C245" s="459" t="s">
        <v>2206</v>
      </c>
      <c r="D245" s="460">
        <v>304</v>
      </c>
      <c r="E245" s="489">
        <v>2220003</v>
      </c>
      <c r="F245" s="449">
        <f t="shared" si="16"/>
        <v>2220003</v>
      </c>
      <c r="G245" s="449" t="s">
        <v>1486</v>
      </c>
      <c r="H245" s="449" t="s">
        <v>1486</v>
      </c>
      <c r="I245" s="460" t="str">
        <f t="shared" si="17"/>
        <v>OK</v>
      </c>
      <c r="J245" s="460" t="str">
        <f t="shared" si="15"/>
        <v>OK</v>
      </c>
      <c r="K245" s="457"/>
      <c r="L245" s="465">
        <v>1074906</v>
      </c>
      <c r="M245" s="462" t="s">
        <v>1705</v>
      </c>
      <c r="N245" s="499" t="s">
        <v>1802</v>
      </c>
      <c r="O245" s="464" t="s">
        <v>522</v>
      </c>
      <c r="P245" s="464" t="s">
        <v>1487</v>
      </c>
      <c r="Q245" s="452" t="s">
        <v>1565</v>
      </c>
      <c r="R245" s="499" t="s">
        <v>1802</v>
      </c>
      <c r="S245" s="464" t="s">
        <v>522</v>
      </c>
      <c r="T245" s="464" t="s">
        <v>1487</v>
      </c>
    </row>
    <row r="246" spans="1:23" ht="21.75" customHeight="1">
      <c r="A246" s="325"/>
      <c r="B246" s="458">
        <v>5</v>
      </c>
      <c r="C246" s="323" t="s">
        <v>2207</v>
      </c>
      <c r="D246" s="460">
        <f>B246+300</f>
        <v>305</v>
      </c>
      <c r="E246" s="489">
        <v>2220004</v>
      </c>
      <c r="F246" s="449">
        <f t="shared" si="16"/>
        <v>2220004</v>
      </c>
      <c r="G246" s="449" t="s">
        <v>2208</v>
      </c>
      <c r="H246" s="449" t="s">
        <v>2208</v>
      </c>
      <c r="I246" s="460" t="str">
        <f t="shared" si="17"/>
        <v>OK</v>
      </c>
      <c r="J246" s="460" t="str">
        <f>IF(EXACT(G246,H246),"OK","変更あり！")</f>
        <v>OK</v>
      </c>
      <c r="K246" s="457"/>
      <c r="L246" s="468">
        <v>1061813</v>
      </c>
      <c r="M246" s="462" t="s">
        <v>2209</v>
      </c>
      <c r="N246" s="499" t="s">
        <v>2210</v>
      </c>
      <c r="O246" s="464" t="s">
        <v>522</v>
      </c>
      <c r="P246" s="464" t="s">
        <v>2211</v>
      </c>
      <c r="Q246" s="452" t="s">
        <v>1565</v>
      </c>
      <c r="R246" s="499" t="s">
        <v>2210</v>
      </c>
      <c r="S246" s="464" t="s">
        <v>522</v>
      </c>
      <c r="T246" s="464" t="s">
        <v>2211</v>
      </c>
    </row>
    <row r="247" spans="1:23" ht="21.75" customHeight="1">
      <c r="A247" s="512"/>
      <c r="B247" s="490">
        <v>6</v>
      </c>
      <c r="C247" s="503" t="s">
        <v>2212</v>
      </c>
      <c r="D247" s="493">
        <f t="shared" ref="D247:D249" si="18">B247+300</f>
        <v>306</v>
      </c>
      <c r="E247" s="491">
        <v>2220005</v>
      </c>
      <c r="F247" s="492">
        <v>2220005</v>
      </c>
      <c r="G247" s="492" t="s">
        <v>2213</v>
      </c>
      <c r="H247" s="492" t="s">
        <v>2213</v>
      </c>
      <c r="I247" s="493" t="str">
        <f t="shared" si="17"/>
        <v>OK</v>
      </c>
      <c r="J247" s="493" t="str">
        <f t="shared" ref="J247:J310" si="19">IF(EXACT(G247,H247),"OK","変更あり！")</f>
        <v>OK</v>
      </c>
      <c r="K247" s="457" t="s">
        <v>1485</v>
      </c>
      <c r="L247" s="494">
        <v>1074424</v>
      </c>
      <c r="M247" s="513" t="s">
        <v>2214</v>
      </c>
      <c r="N247" s="514" t="s">
        <v>2215</v>
      </c>
      <c r="O247" s="497" t="s">
        <v>522</v>
      </c>
      <c r="P247" s="497" t="s">
        <v>2216</v>
      </c>
      <c r="Q247" s="452" t="s">
        <v>1565</v>
      </c>
      <c r="R247" s="514" t="s">
        <v>2215</v>
      </c>
      <c r="S247" s="497" t="s">
        <v>522</v>
      </c>
      <c r="T247" s="497" t="s">
        <v>2216</v>
      </c>
    </row>
    <row r="248" spans="1:23" ht="21.75" customHeight="1">
      <c r="A248" s="512"/>
      <c r="B248" s="490">
        <v>7</v>
      </c>
      <c r="C248" s="503" t="s">
        <v>2217</v>
      </c>
      <c r="D248" s="493">
        <f t="shared" si="18"/>
        <v>307</v>
      </c>
      <c r="E248" s="491">
        <v>2220006</v>
      </c>
      <c r="F248" s="492">
        <v>2220006</v>
      </c>
      <c r="G248" s="492" t="s">
        <v>2218</v>
      </c>
      <c r="H248" s="492" t="s">
        <v>2218</v>
      </c>
      <c r="I248" s="493" t="str">
        <f t="shared" si="17"/>
        <v>OK</v>
      </c>
      <c r="J248" s="493" t="str">
        <f t="shared" si="19"/>
        <v>OK</v>
      </c>
      <c r="K248" s="457" t="s">
        <v>1485</v>
      </c>
      <c r="L248" s="494">
        <v>1080055</v>
      </c>
      <c r="M248" s="513" t="s">
        <v>2219</v>
      </c>
      <c r="N248" s="514" t="s">
        <v>2220</v>
      </c>
      <c r="O248" s="497" t="s">
        <v>2221</v>
      </c>
      <c r="P248" s="497" t="s">
        <v>2222</v>
      </c>
      <c r="Q248" s="452" t="s">
        <v>1565</v>
      </c>
      <c r="R248" s="514" t="s">
        <v>2223</v>
      </c>
      <c r="S248" s="497" t="s">
        <v>522</v>
      </c>
      <c r="T248" s="497" t="s">
        <v>2224</v>
      </c>
    </row>
    <row r="249" spans="1:23" ht="21.75" customHeight="1">
      <c r="A249" s="512"/>
      <c r="B249" s="490">
        <v>8</v>
      </c>
      <c r="C249" s="503" t="s">
        <v>2225</v>
      </c>
      <c r="D249" s="493">
        <f t="shared" si="18"/>
        <v>308</v>
      </c>
      <c r="E249" s="491">
        <v>2220007</v>
      </c>
      <c r="F249" s="492">
        <v>2220007</v>
      </c>
      <c r="G249" s="492" t="s">
        <v>2226</v>
      </c>
      <c r="H249" s="492" t="s">
        <v>2226</v>
      </c>
      <c r="I249" s="493" t="str">
        <f t="shared" si="17"/>
        <v>OK</v>
      </c>
      <c r="J249" s="493" t="str">
        <f t="shared" si="19"/>
        <v>OK</v>
      </c>
      <c r="K249" s="457" t="s">
        <v>1485</v>
      </c>
      <c r="L249" s="494">
        <v>1080054</v>
      </c>
      <c r="M249" s="513" t="s">
        <v>2227</v>
      </c>
      <c r="N249" s="514" t="s">
        <v>2228</v>
      </c>
      <c r="O249" s="497" t="s">
        <v>522</v>
      </c>
      <c r="P249" s="497" t="s">
        <v>2229</v>
      </c>
      <c r="Q249" s="452" t="s">
        <v>1565</v>
      </c>
      <c r="R249" s="514" t="s">
        <v>2228</v>
      </c>
      <c r="S249" s="497" t="s">
        <v>522</v>
      </c>
      <c r="T249" s="497" t="s">
        <v>2229</v>
      </c>
    </row>
    <row r="250" spans="1:23" ht="21.75" customHeight="1">
      <c r="A250" s="453" t="s">
        <v>1195</v>
      </c>
      <c r="B250" s="458">
        <v>1</v>
      </c>
      <c r="C250" s="459" t="s">
        <v>2230</v>
      </c>
      <c r="D250" s="460">
        <v>401</v>
      </c>
      <c r="E250" s="449" t="s">
        <v>1196</v>
      </c>
      <c r="F250" s="449">
        <f t="shared" ref="F250:F313" si="20">VALUE(E250)</f>
        <v>4210007</v>
      </c>
      <c r="G250" s="449" t="s">
        <v>1197</v>
      </c>
      <c r="H250" s="449" t="s">
        <v>1197</v>
      </c>
      <c r="I250" s="460" t="str">
        <f t="shared" ref="I250:I306" si="21">IF(COUNTIF($G$5:$G$340,G250)=1,"OK","重複あり！")</f>
        <v>OK</v>
      </c>
      <c r="J250" s="460" t="str">
        <f t="shared" si="19"/>
        <v>OK</v>
      </c>
      <c r="K250" s="457"/>
      <c r="L250" s="515">
        <v>1059658</v>
      </c>
      <c r="M250" s="462" t="s">
        <v>1198</v>
      </c>
      <c r="N250" s="463" t="s">
        <v>1199</v>
      </c>
      <c r="O250" s="516" t="s">
        <v>656</v>
      </c>
      <c r="P250" s="516" t="s">
        <v>1200</v>
      </c>
      <c r="Q250" s="452" t="s">
        <v>1565</v>
      </c>
      <c r="R250" s="463" t="s">
        <v>1199</v>
      </c>
      <c r="S250" s="516" t="s">
        <v>656</v>
      </c>
      <c r="T250" s="516" t="s">
        <v>1200</v>
      </c>
      <c r="U250" s="443">
        <v>1</v>
      </c>
    </row>
    <row r="251" spans="1:23" ht="21.75" customHeight="1">
      <c r="B251" s="458">
        <v>2</v>
      </c>
      <c r="C251" s="459" t="s">
        <v>2231</v>
      </c>
      <c r="D251" s="460">
        <v>402</v>
      </c>
      <c r="E251" s="449" t="s">
        <v>1203</v>
      </c>
      <c r="F251" s="449">
        <f t="shared" si="20"/>
        <v>4210009</v>
      </c>
      <c r="G251" s="449" t="s">
        <v>1204</v>
      </c>
      <c r="H251" s="449" t="s">
        <v>1204</v>
      </c>
      <c r="I251" s="460" t="str">
        <f t="shared" si="21"/>
        <v>OK</v>
      </c>
      <c r="J251" s="460" t="str">
        <f t="shared" si="19"/>
        <v>OK</v>
      </c>
      <c r="K251" s="457"/>
      <c r="L251" s="487">
        <v>1055570</v>
      </c>
      <c r="M251" s="462" t="s">
        <v>1803</v>
      </c>
      <c r="N251" s="463" t="s">
        <v>1202</v>
      </c>
      <c r="O251" s="516" t="s">
        <v>656</v>
      </c>
      <c r="P251" s="516" t="s">
        <v>1451</v>
      </c>
      <c r="Q251" s="452" t="s">
        <v>1565</v>
      </c>
      <c r="R251" s="463" t="s">
        <v>1202</v>
      </c>
      <c r="S251" s="516" t="s">
        <v>656</v>
      </c>
      <c r="T251" s="516" t="s">
        <v>1451</v>
      </c>
    </row>
    <row r="252" spans="1:23" ht="21.75" customHeight="1">
      <c r="B252" s="458">
        <v>3</v>
      </c>
      <c r="C252" s="459" t="s">
        <v>2232</v>
      </c>
      <c r="D252" s="460">
        <v>403</v>
      </c>
      <c r="E252" s="449" t="s">
        <v>1205</v>
      </c>
      <c r="F252" s="449">
        <f t="shared" si="20"/>
        <v>4210010</v>
      </c>
      <c r="G252" s="449" t="s">
        <v>1206</v>
      </c>
      <c r="H252" s="449" t="s">
        <v>1206</v>
      </c>
      <c r="I252" s="460" t="str">
        <f t="shared" si="21"/>
        <v>OK</v>
      </c>
      <c r="J252" s="460" t="str">
        <f t="shared" si="19"/>
        <v>OK</v>
      </c>
      <c r="K252" s="457"/>
      <c r="L252" s="487">
        <v>1059676</v>
      </c>
      <c r="M252" s="462" t="s">
        <v>1676</v>
      </c>
      <c r="N252" s="463" t="s">
        <v>1207</v>
      </c>
      <c r="O252" s="516" t="s">
        <v>656</v>
      </c>
      <c r="P252" s="516" t="s">
        <v>846</v>
      </c>
      <c r="Q252" s="452" t="s">
        <v>1565</v>
      </c>
      <c r="R252" s="463" t="s">
        <v>1207</v>
      </c>
      <c r="S252" s="516" t="s">
        <v>656</v>
      </c>
      <c r="T252" s="516" t="s">
        <v>846</v>
      </c>
      <c r="U252" s="443">
        <v>1</v>
      </c>
    </row>
    <row r="253" spans="1:23" ht="21.75" customHeight="1">
      <c r="B253" s="458">
        <v>4</v>
      </c>
      <c r="C253" s="459" t="s">
        <v>2233</v>
      </c>
      <c r="D253" s="460">
        <v>404</v>
      </c>
      <c r="E253" s="449" t="s">
        <v>1208</v>
      </c>
      <c r="F253" s="449">
        <f t="shared" si="20"/>
        <v>4210011</v>
      </c>
      <c r="G253" s="449" t="s">
        <v>1209</v>
      </c>
      <c r="H253" s="449" t="s">
        <v>1209</v>
      </c>
      <c r="I253" s="460" t="str">
        <f t="shared" si="21"/>
        <v>OK</v>
      </c>
      <c r="J253" s="460" t="str">
        <f t="shared" si="19"/>
        <v>OK</v>
      </c>
      <c r="K253" s="457"/>
      <c r="L253" s="487">
        <v>1059827</v>
      </c>
      <c r="M253" s="462" t="s">
        <v>1706</v>
      </c>
      <c r="N253" s="463" t="s">
        <v>1210</v>
      </c>
      <c r="O253" s="516" t="s">
        <v>656</v>
      </c>
      <c r="P253" s="516" t="s">
        <v>1211</v>
      </c>
      <c r="Q253" s="452" t="s">
        <v>1565</v>
      </c>
      <c r="R253" s="463" t="s">
        <v>1210</v>
      </c>
      <c r="S253" s="516" t="s">
        <v>656</v>
      </c>
      <c r="T253" s="516" t="s">
        <v>1211</v>
      </c>
      <c r="U253" s="443">
        <v>1</v>
      </c>
    </row>
    <row r="254" spans="1:23" ht="21.75" customHeight="1">
      <c r="B254" s="458">
        <v>5</v>
      </c>
      <c r="C254" s="459" t="s">
        <v>2234</v>
      </c>
      <c r="D254" s="460">
        <v>405</v>
      </c>
      <c r="E254" s="449" t="s">
        <v>1212</v>
      </c>
      <c r="F254" s="449">
        <f t="shared" si="20"/>
        <v>4210023</v>
      </c>
      <c r="G254" s="449" t="s">
        <v>1213</v>
      </c>
      <c r="H254" s="449" t="s">
        <v>1213</v>
      </c>
      <c r="I254" s="460" t="str">
        <f t="shared" si="21"/>
        <v>OK</v>
      </c>
      <c r="J254" s="460" t="str">
        <f t="shared" si="19"/>
        <v>OK</v>
      </c>
      <c r="K254" s="457"/>
      <c r="L254" s="487">
        <v>1059654</v>
      </c>
      <c r="M254" s="462" t="s">
        <v>931</v>
      </c>
      <c r="N254" s="463" t="s">
        <v>1214</v>
      </c>
      <c r="O254" s="516" t="s">
        <v>656</v>
      </c>
      <c r="P254" s="517" t="s">
        <v>2235</v>
      </c>
      <c r="Q254" s="452" t="s">
        <v>1565</v>
      </c>
      <c r="R254" s="463" t="s">
        <v>1214</v>
      </c>
      <c r="S254" s="516" t="s">
        <v>656</v>
      </c>
      <c r="T254" s="517" t="s">
        <v>2236</v>
      </c>
      <c r="U254" s="443">
        <v>1</v>
      </c>
    </row>
    <row r="255" spans="1:23" ht="21.75" customHeight="1">
      <c r="B255" s="458">
        <v>6</v>
      </c>
      <c r="C255" s="459" t="s">
        <v>288</v>
      </c>
      <c r="D255" s="460">
        <v>406</v>
      </c>
      <c r="E255" s="449" t="s">
        <v>1217</v>
      </c>
      <c r="F255" s="449">
        <f t="shared" si="20"/>
        <v>4210025</v>
      </c>
      <c r="G255" s="449" t="s">
        <v>1218</v>
      </c>
      <c r="H255" s="449" t="s">
        <v>1218</v>
      </c>
      <c r="I255" s="460" t="str">
        <f t="shared" si="21"/>
        <v>OK</v>
      </c>
      <c r="J255" s="460" t="str">
        <f t="shared" si="19"/>
        <v>OK</v>
      </c>
      <c r="K255" s="457"/>
      <c r="L255" s="487">
        <v>1055985</v>
      </c>
      <c r="M255" s="462" t="s">
        <v>695</v>
      </c>
      <c r="N255" s="463" t="s">
        <v>1895</v>
      </c>
      <c r="O255" s="516" t="s">
        <v>522</v>
      </c>
      <c r="P255" s="516" t="s">
        <v>696</v>
      </c>
      <c r="Q255" s="452" t="s">
        <v>1565</v>
      </c>
      <c r="R255" s="463" t="s">
        <v>1895</v>
      </c>
      <c r="S255" s="516" t="s">
        <v>522</v>
      </c>
      <c r="T255" s="516" t="s">
        <v>696</v>
      </c>
    </row>
    <row r="256" spans="1:23" ht="21.75" customHeight="1">
      <c r="B256" s="458">
        <v>7</v>
      </c>
      <c r="C256" s="459" t="s">
        <v>2237</v>
      </c>
      <c r="D256" s="460">
        <v>407</v>
      </c>
      <c r="E256" s="449" t="s">
        <v>1219</v>
      </c>
      <c r="F256" s="449">
        <f t="shared" si="20"/>
        <v>4210026</v>
      </c>
      <c r="G256" s="449" t="s">
        <v>1220</v>
      </c>
      <c r="H256" s="449" t="s">
        <v>1220</v>
      </c>
      <c r="I256" s="460" t="str">
        <f t="shared" si="21"/>
        <v>OK</v>
      </c>
      <c r="J256" s="460" t="str">
        <f t="shared" si="19"/>
        <v>OK</v>
      </c>
      <c r="K256" s="457"/>
      <c r="L256" s="487">
        <v>1060108</v>
      </c>
      <c r="M256" s="462" t="s">
        <v>2238</v>
      </c>
      <c r="N256" s="463" t="s">
        <v>1221</v>
      </c>
      <c r="O256" s="516" t="s">
        <v>656</v>
      </c>
      <c r="P256" s="516" t="s">
        <v>1222</v>
      </c>
      <c r="Q256" s="452" t="s">
        <v>1565</v>
      </c>
      <c r="R256" s="463" t="s">
        <v>1221</v>
      </c>
      <c r="S256" s="516" t="s">
        <v>656</v>
      </c>
      <c r="T256" s="516" t="s">
        <v>1222</v>
      </c>
      <c r="U256" s="443">
        <v>1</v>
      </c>
    </row>
    <row r="257" spans="2:21" ht="21.75" customHeight="1">
      <c r="B257" s="458">
        <v>8</v>
      </c>
      <c r="C257" s="459" t="s">
        <v>2239</v>
      </c>
      <c r="D257" s="460">
        <v>408</v>
      </c>
      <c r="E257" s="449" t="s">
        <v>1223</v>
      </c>
      <c r="F257" s="449">
        <f t="shared" si="20"/>
        <v>4210027</v>
      </c>
      <c r="G257" s="449" t="s">
        <v>1224</v>
      </c>
      <c r="H257" s="449" t="s">
        <v>1224</v>
      </c>
      <c r="I257" s="460" t="str">
        <f t="shared" si="21"/>
        <v>OK</v>
      </c>
      <c r="J257" s="460" t="str">
        <f t="shared" si="19"/>
        <v>OK</v>
      </c>
      <c r="K257" s="457"/>
      <c r="L257" s="487">
        <v>1060107</v>
      </c>
      <c r="M257" s="462" t="s">
        <v>2238</v>
      </c>
      <c r="N257" s="463" t="s">
        <v>1221</v>
      </c>
      <c r="O257" s="516" t="s">
        <v>656</v>
      </c>
      <c r="P257" s="516" t="s">
        <v>1222</v>
      </c>
      <c r="Q257" s="452" t="s">
        <v>1565</v>
      </c>
      <c r="R257" s="463" t="s">
        <v>1221</v>
      </c>
      <c r="S257" s="516" t="s">
        <v>656</v>
      </c>
      <c r="T257" s="516" t="s">
        <v>1222</v>
      </c>
    </row>
    <row r="258" spans="2:21" ht="21.75" customHeight="1">
      <c r="B258" s="458">
        <v>9</v>
      </c>
      <c r="C258" s="459" t="s">
        <v>253</v>
      </c>
      <c r="D258" s="460">
        <v>409</v>
      </c>
      <c r="E258" s="449" t="s">
        <v>1225</v>
      </c>
      <c r="F258" s="449">
        <f t="shared" si="20"/>
        <v>4210028</v>
      </c>
      <c r="G258" s="449" t="s">
        <v>1226</v>
      </c>
      <c r="H258" s="449" t="s">
        <v>1226</v>
      </c>
      <c r="I258" s="460" t="str">
        <f t="shared" si="21"/>
        <v>OK</v>
      </c>
      <c r="J258" s="460" t="str">
        <f t="shared" si="19"/>
        <v>OK</v>
      </c>
      <c r="K258" s="457"/>
      <c r="L258" s="487">
        <v>1054939</v>
      </c>
      <c r="M258" s="462" t="s">
        <v>1654</v>
      </c>
      <c r="N258" s="463" t="s">
        <v>660</v>
      </c>
      <c r="O258" s="516" t="s">
        <v>661</v>
      </c>
      <c r="P258" s="516" t="s">
        <v>662</v>
      </c>
      <c r="Q258" s="452" t="s">
        <v>1565</v>
      </c>
      <c r="R258" s="463" t="s">
        <v>660</v>
      </c>
      <c r="S258" s="516" t="s">
        <v>661</v>
      </c>
      <c r="T258" s="516" t="s">
        <v>662</v>
      </c>
    </row>
    <row r="259" spans="2:21" ht="21.75" customHeight="1">
      <c r="B259" s="458">
        <v>10</v>
      </c>
      <c r="C259" s="459" t="s">
        <v>2240</v>
      </c>
      <c r="D259" s="460">
        <v>410</v>
      </c>
      <c r="E259" s="449" t="s">
        <v>1227</v>
      </c>
      <c r="F259" s="449">
        <f t="shared" si="20"/>
        <v>4210029</v>
      </c>
      <c r="G259" s="449" t="s">
        <v>1228</v>
      </c>
      <c r="H259" s="449" t="s">
        <v>1228</v>
      </c>
      <c r="I259" s="460" t="str">
        <f t="shared" si="21"/>
        <v>OK</v>
      </c>
      <c r="J259" s="460" t="str">
        <f t="shared" si="19"/>
        <v>OK</v>
      </c>
      <c r="K259" s="457"/>
      <c r="L259" s="487">
        <v>1056385</v>
      </c>
      <c r="M259" s="462" t="s">
        <v>1707</v>
      </c>
      <c r="N259" s="463" t="s">
        <v>1229</v>
      </c>
      <c r="O259" s="516" t="s">
        <v>656</v>
      </c>
      <c r="P259" s="516" t="s">
        <v>768</v>
      </c>
      <c r="Q259" s="452" t="s">
        <v>1565</v>
      </c>
      <c r="R259" s="463" t="s">
        <v>1229</v>
      </c>
      <c r="S259" s="516" t="s">
        <v>656</v>
      </c>
      <c r="T259" s="516" t="s">
        <v>768</v>
      </c>
    </row>
    <row r="260" spans="2:21" ht="21.75" customHeight="1">
      <c r="B260" s="458">
        <v>11</v>
      </c>
      <c r="C260" s="459" t="s">
        <v>258</v>
      </c>
      <c r="D260" s="460">
        <v>411</v>
      </c>
      <c r="E260" s="449" t="s">
        <v>1230</v>
      </c>
      <c r="F260" s="449">
        <f t="shared" si="20"/>
        <v>4210030</v>
      </c>
      <c r="G260" s="449" t="s">
        <v>1231</v>
      </c>
      <c r="H260" s="449" t="s">
        <v>1231</v>
      </c>
      <c r="I260" s="460" t="str">
        <f t="shared" si="21"/>
        <v>OK</v>
      </c>
      <c r="J260" s="460" t="str">
        <f t="shared" si="19"/>
        <v>OK</v>
      </c>
      <c r="K260" s="457"/>
      <c r="L260" s="487">
        <v>1060104</v>
      </c>
      <c r="M260" s="462" t="s">
        <v>1804</v>
      </c>
      <c r="N260" s="463" t="s">
        <v>1215</v>
      </c>
      <c r="O260" s="516" t="s">
        <v>648</v>
      </c>
      <c r="P260" s="516" t="s">
        <v>1216</v>
      </c>
      <c r="Q260" s="452" t="s">
        <v>1565</v>
      </c>
      <c r="R260" s="463" t="s">
        <v>1215</v>
      </c>
      <c r="S260" s="516" t="s">
        <v>648</v>
      </c>
      <c r="T260" s="516" t="s">
        <v>1216</v>
      </c>
    </row>
    <row r="261" spans="2:21" ht="21.75" customHeight="1">
      <c r="B261" s="458">
        <v>12</v>
      </c>
      <c r="C261" s="459" t="s">
        <v>1969</v>
      </c>
      <c r="D261" s="460">
        <v>412</v>
      </c>
      <c r="E261" s="449" t="s">
        <v>1232</v>
      </c>
      <c r="F261" s="449">
        <f t="shared" si="20"/>
        <v>4210036</v>
      </c>
      <c r="G261" s="449" t="s">
        <v>1233</v>
      </c>
      <c r="H261" s="449" t="s">
        <v>1233</v>
      </c>
      <c r="I261" s="460" t="str">
        <f t="shared" si="21"/>
        <v>OK</v>
      </c>
      <c r="J261" s="460" t="str">
        <f t="shared" si="19"/>
        <v>OK</v>
      </c>
      <c r="K261" s="457"/>
      <c r="L261" s="487">
        <v>1055572</v>
      </c>
      <c r="M261" s="462" t="s">
        <v>1673</v>
      </c>
      <c r="N261" s="463" t="s">
        <v>1234</v>
      </c>
      <c r="O261" s="516" t="s">
        <v>656</v>
      </c>
      <c r="P261" s="516" t="s">
        <v>814</v>
      </c>
      <c r="Q261" s="452" t="s">
        <v>1565</v>
      </c>
      <c r="R261" s="463" t="s">
        <v>1234</v>
      </c>
      <c r="S261" s="516" t="s">
        <v>656</v>
      </c>
      <c r="T261" s="516" t="s">
        <v>814</v>
      </c>
    </row>
    <row r="262" spans="2:21" ht="21.75" customHeight="1">
      <c r="B262" s="458">
        <v>13</v>
      </c>
      <c r="C262" s="459" t="s">
        <v>1970</v>
      </c>
      <c r="D262" s="460">
        <v>413</v>
      </c>
      <c r="E262" s="449" t="s">
        <v>1235</v>
      </c>
      <c r="F262" s="449">
        <f t="shared" si="20"/>
        <v>4210541</v>
      </c>
      <c r="G262" s="449" t="s">
        <v>1236</v>
      </c>
      <c r="H262" s="449" t="s">
        <v>1236</v>
      </c>
      <c r="I262" s="460" t="str">
        <f t="shared" si="21"/>
        <v>OK</v>
      </c>
      <c r="J262" s="460" t="str">
        <f t="shared" si="19"/>
        <v>OK</v>
      </c>
      <c r="K262" s="457"/>
      <c r="L262" s="487">
        <v>1059427</v>
      </c>
      <c r="M262" s="462" t="s">
        <v>910</v>
      </c>
      <c r="N262" s="463" t="s">
        <v>1237</v>
      </c>
      <c r="O262" s="516" t="s">
        <v>804</v>
      </c>
      <c r="P262" s="516" t="s">
        <v>912</v>
      </c>
      <c r="Q262" s="452" t="s">
        <v>1565</v>
      </c>
      <c r="R262" s="463" t="s">
        <v>1237</v>
      </c>
      <c r="S262" s="516" t="s">
        <v>804</v>
      </c>
      <c r="T262" s="516" t="s">
        <v>912</v>
      </c>
      <c r="U262" s="443">
        <v>1</v>
      </c>
    </row>
    <row r="263" spans="2:21" ht="21.75" customHeight="1">
      <c r="B263" s="458">
        <v>14</v>
      </c>
      <c r="C263" s="459" t="s">
        <v>2241</v>
      </c>
      <c r="D263" s="460">
        <v>414</v>
      </c>
      <c r="E263" s="449" t="s">
        <v>1238</v>
      </c>
      <c r="F263" s="449">
        <f t="shared" si="20"/>
        <v>4210038</v>
      </c>
      <c r="G263" s="449" t="s">
        <v>1239</v>
      </c>
      <c r="H263" s="449" t="s">
        <v>1239</v>
      </c>
      <c r="I263" s="460" t="str">
        <f t="shared" si="21"/>
        <v>OK</v>
      </c>
      <c r="J263" s="460" t="str">
        <f t="shared" si="19"/>
        <v>OK</v>
      </c>
      <c r="K263" s="457"/>
      <c r="L263" s="487">
        <v>1060119</v>
      </c>
      <c r="M263" s="462" t="s">
        <v>1662</v>
      </c>
      <c r="N263" s="463" t="s">
        <v>1663</v>
      </c>
      <c r="O263" s="516" t="s">
        <v>656</v>
      </c>
      <c r="P263" s="469" t="s">
        <v>2072</v>
      </c>
      <c r="Q263" s="452" t="s">
        <v>1565</v>
      </c>
      <c r="R263" s="463" t="s">
        <v>1663</v>
      </c>
      <c r="S263" s="516" t="s">
        <v>656</v>
      </c>
      <c r="T263" s="469" t="s">
        <v>2073</v>
      </c>
    </row>
    <row r="264" spans="2:21" ht="21.75" customHeight="1">
      <c r="B264" s="458">
        <v>15</v>
      </c>
      <c r="C264" s="459" t="s">
        <v>348</v>
      </c>
      <c r="D264" s="460">
        <v>415</v>
      </c>
      <c r="E264" s="449" t="s">
        <v>1240</v>
      </c>
      <c r="F264" s="449">
        <f t="shared" si="20"/>
        <v>4210040</v>
      </c>
      <c r="G264" s="449" t="s">
        <v>1241</v>
      </c>
      <c r="H264" s="449" t="s">
        <v>1241</v>
      </c>
      <c r="I264" s="460" t="str">
        <f t="shared" si="21"/>
        <v>OK</v>
      </c>
      <c r="J264" s="460" t="str">
        <f t="shared" si="19"/>
        <v>OK</v>
      </c>
      <c r="K264" s="457"/>
      <c r="L264" s="487">
        <v>1060101</v>
      </c>
      <c r="M264" s="462" t="s">
        <v>1685</v>
      </c>
      <c r="N264" s="463" t="s">
        <v>1242</v>
      </c>
      <c r="O264" s="516" t="s">
        <v>656</v>
      </c>
      <c r="P264" s="516" t="s">
        <v>1013</v>
      </c>
      <c r="Q264" s="452" t="s">
        <v>1565</v>
      </c>
      <c r="R264" s="463" t="s">
        <v>1242</v>
      </c>
      <c r="S264" s="516" t="s">
        <v>656</v>
      </c>
      <c r="T264" s="516" t="s">
        <v>1013</v>
      </c>
      <c r="U264" s="443">
        <v>1</v>
      </c>
    </row>
    <row r="265" spans="2:21" ht="21.75" customHeight="1">
      <c r="B265" s="458">
        <v>16</v>
      </c>
      <c r="C265" s="459" t="s">
        <v>2242</v>
      </c>
      <c r="D265" s="460">
        <v>416</v>
      </c>
      <c r="E265" s="449" t="s">
        <v>1243</v>
      </c>
      <c r="F265" s="449">
        <f t="shared" si="20"/>
        <v>4210122</v>
      </c>
      <c r="G265" s="449" t="s">
        <v>1244</v>
      </c>
      <c r="H265" s="449" t="s">
        <v>1244</v>
      </c>
      <c r="I265" s="460" t="str">
        <f t="shared" si="21"/>
        <v>OK</v>
      </c>
      <c r="J265" s="460" t="str">
        <f t="shared" si="19"/>
        <v>OK</v>
      </c>
      <c r="K265" s="457"/>
      <c r="L265" s="487">
        <v>1061253</v>
      </c>
      <c r="M265" s="462" t="s">
        <v>1708</v>
      </c>
      <c r="N265" s="463" t="s">
        <v>1245</v>
      </c>
      <c r="O265" s="516" t="s">
        <v>656</v>
      </c>
      <c r="P265" s="516" t="s">
        <v>1246</v>
      </c>
      <c r="Q265" s="452" t="s">
        <v>1565</v>
      </c>
      <c r="R265" s="463" t="s">
        <v>1245</v>
      </c>
      <c r="S265" s="516" t="s">
        <v>656</v>
      </c>
      <c r="T265" s="516" t="s">
        <v>1246</v>
      </c>
      <c r="U265" s="443">
        <v>1</v>
      </c>
    </row>
    <row r="266" spans="2:21" ht="21.75" customHeight="1">
      <c r="B266" s="458">
        <v>17</v>
      </c>
      <c r="C266" s="459" t="s">
        <v>2243</v>
      </c>
      <c r="D266" s="460">
        <v>417</v>
      </c>
      <c r="E266" s="449" t="s">
        <v>1247</v>
      </c>
      <c r="F266" s="449">
        <f t="shared" si="20"/>
        <v>4210124</v>
      </c>
      <c r="G266" s="449" t="s">
        <v>1248</v>
      </c>
      <c r="H266" s="449" t="s">
        <v>1248</v>
      </c>
      <c r="I266" s="460" t="str">
        <f t="shared" si="21"/>
        <v>OK</v>
      </c>
      <c r="J266" s="460" t="str">
        <f t="shared" si="19"/>
        <v>OK</v>
      </c>
      <c r="K266" s="457"/>
      <c r="L266" s="487">
        <v>1061371</v>
      </c>
      <c r="M266" s="462" t="s">
        <v>1249</v>
      </c>
      <c r="N266" s="463" t="s">
        <v>1250</v>
      </c>
      <c r="O266" s="516" t="s">
        <v>656</v>
      </c>
      <c r="P266" s="516" t="s">
        <v>1251</v>
      </c>
      <c r="Q266" s="452" t="s">
        <v>1565</v>
      </c>
      <c r="R266" s="463" t="s">
        <v>1250</v>
      </c>
      <c r="S266" s="516" t="s">
        <v>656</v>
      </c>
      <c r="T266" s="516" t="s">
        <v>1251</v>
      </c>
    </row>
    <row r="267" spans="2:21" ht="21.75" customHeight="1">
      <c r="B267" s="458">
        <v>18</v>
      </c>
      <c r="C267" s="459" t="s">
        <v>2244</v>
      </c>
      <c r="D267" s="460">
        <v>420</v>
      </c>
      <c r="E267" s="449" t="s">
        <v>1254</v>
      </c>
      <c r="F267" s="449">
        <f t="shared" si="20"/>
        <v>4210203</v>
      </c>
      <c r="G267" s="449" t="s">
        <v>1255</v>
      </c>
      <c r="H267" s="449" t="s">
        <v>1255</v>
      </c>
      <c r="I267" s="460" t="str">
        <f t="shared" si="21"/>
        <v>OK</v>
      </c>
      <c r="J267" s="460" t="str">
        <f t="shared" si="19"/>
        <v>OK</v>
      </c>
      <c r="K267" s="457"/>
      <c r="L267" s="487">
        <v>1063396</v>
      </c>
      <c r="M267" s="462" t="s">
        <v>1805</v>
      </c>
      <c r="N267" s="463" t="s">
        <v>1256</v>
      </c>
      <c r="O267" s="516" t="s">
        <v>656</v>
      </c>
      <c r="P267" s="516" t="s">
        <v>1257</v>
      </c>
      <c r="Q267" s="452" t="s">
        <v>1565</v>
      </c>
      <c r="R267" s="463" t="s">
        <v>1256</v>
      </c>
      <c r="S267" s="516" t="s">
        <v>656</v>
      </c>
      <c r="T267" s="516" t="s">
        <v>1257</v>
      </c>
      <c r="U267" s="443">
        <v>1</v>
      </c>
    </row>
    <row r="268" spans="2:21" ht="21.75" customHeight="1">
      <c r="B268" s="458">
        <v>19</v>
      </c>
      <c r="C268" s="486" t="s">
        <v>292</v>
      </c>
      <c r="D268" s="460">
        <v>421</v>
      </c>
      <c r="E268" s="449" t="s">
        <v>1258</v>
      </c>
      <c r="F268" s="449">
        <f t="shared" si="20"/>
        <v>4210217</v>
      </c>
      <c r="G268" s="449" t="s">
        <v>1259</v>
      </c>
      <c r="H268" s="449" t="s">
        <v>1259</v>
      </c>
      <c r="I268" s="460" t="str">
        <f t="shared" si="21"/>
        <v>OK</v>
      </c>
      <c r="J268" s="460" t="str">
        <f t="shared" si="19"/>
        <v>OK</v>
      </c>
      <c r="K268" s="457"/>
      <c r="L268" s="487">
        <v>1063849</v>
      </c>
      <c r="M268" s="462" t="s">
        <v>1680</v>
      </c>
      <c r="N268" s="463" t="s">
        <v>1260</v>
      </c>
      <c r="O268" s="516" t="s">
        <v>656</v>
      </c>
      <c r="P268" s="516" t="s">
        <v>2092</v>
      </c>
      <c r="Q268" s="452" t="s">
        <v>1565</v>
      </c>
      <c r="R268" s="463" t="s">
        <v>1260</v>
      </c>
      <c r="S268" s="516" t="s">
        <v>656</v>
      </c>
      <c r="T268" s="516" t="s">
        <v>2092</v>
      </c>
    </row>
    <row r="269" spans="2:21" ht="21.75" customHeight="1">
      <c r="B269" s="458">
        <v>20</v>
      </c>
      <c r="C269" s="486" t="s">
        <v>307</v>
      </c>
      <c r="D269" s="460">
        <v>422</v>
      </c>
      <c r="E269" s="449" t="s">
        <v>1261</v>
      </c>
      <c r="F269" s="449">
        <f t="shared" si="20"/>
        <v>4210218</v>
      </c>
      <c r="G269" s="449" t="s">
        <v>1262</v>
      </c>
      <c r="H269" s="449" t="s">
        <v>1262</v>
      </c>
      <c r="I269" s="460" t="str">
        <f t="shared" si="21"/>
        <v>OK</v>
      </c>
      <c r="J269" s="460" t="str">
        <f t="shared" si="19"/>
        <v>OK</v>
      </c>
      <c r="K269" s="457"/>
      <c r="L269" s="487">
        <v>1063680</v>
      </c>
      <c r="M269" s="462" t="s">
        <v>808</v>
      </c>
      <c r="N269" s="463" t="s">
        <v>1784</v>
      </c>
      <c r="O269" s="516" t="s">
        <v>656</v>
      </c>
      <c r="P269" s="516" t="s">
        <v>1785</v>
      </c>
      <c r="Q269" s="452" t="s">
        <v>1565</v>
      </c>
      <c r="R269" s="463" t="s">
        <v>1784</v>
      </c>
      <c r="S269" s="516" t="s">
        <v>656</v>
      </c>
      <c r="T269" s="516" t="s">
        <v>1785</v>
      </c>
    </row>
    <row r="270" spans="2:21" ht="21.75" customHeight="1">
      <c r="B270" s="458">
        <v>21</v>
      </c>
      <c r="C270" s="486" t="s">
        <v>276</v>
      </c>
      <c r="D270" s="460">
        <v>423</v>
      </c>
      <c r="E270" s="449" t="s">
        <v>1263</v>
      </c>
      <c r="F270" s="449">
        <f t="shared" si="20"/>
        <v>4210219</v>
      </c>
      <c r="G270" s="449" t="s">
        <v>1264</v>
      </c>
      <c r="H270" s="449" t="s">
        <v>1264</v>
      </c>
      <c r="I270" s="460" t="str">
        <f t="shared" si="21"/>
        <v>OK</v>
      </c>
      <c r="J270" s="460" t="str">
        <f t="shared" si="19"/>
        <v>OK</v>
      </c>
      <c r="K270" s="457"/>
      <c r="L270" s="487">
        <v>1063635</v>
      </c>
      <c r="M270" s="462" t="s">
        <v>1265</v>
      </c>
      <c r="N270" s="463" t="s">
        <v>1266</v>
      </c>
      <c r="O270" s="516" t="s">
        <v>804</v>
      </c>
      <c r="P270" s="516" t="s">
        <v>1267</v>
      </c>
      <c r="Q270" s="452" t="s">
        <v>1565</v>
      </c>
      <c r="R270" s="463" t="s">
        <v>1266</v>
      </c>
      <c r="S270" s="516" t="s">
        <v>804</v>
      </c>
      <c r="T270" s="516" t="s">
        <v>1267</v>
      </c>
    </row>
    <row r="271" spans="2:21" ht="21.75" customHeight="1">
      <c r="B271" s="458">
        <v>22</v>
      </c>
      <c r="C271" s="486" t="s">
        <v>298</v>
      </c>
      <c r="D271" s="460">
        <v>424</v>
      </c>
      <c r="E271" s="449" t="s">
        <v>1268</v>
      </c>
      <c r="F271" s="449">
        <f t="shared" si="20"/>
        <v>4210220</v>
      </c>
      <c r="G271" s="449" t="s">
        <v>1269</v>
      </c>
      <c r="H271" s="449" t="s">
        <v>1269</v>
      </c>
      <c r="I271" s="460" t="str">
        <f t="shared" si="21"/>
        <v>OK</v>
      </c>
      <c r="J271" s="460" t="str">
        <f t="shared" si="19"/>
        <v>OK</v>
      </c>
      <c r="K271" s="457"/>
      <c r="L271" s="487">
        <v>1063233</v>
      </c>
      <c r="M271" s="462" t="s">
        <v>989</v>
      </c>
      <c r="N271" s="463" t="s">
        <v>1270</v>
      </c>
      <c r="O271" s="516" t="s">
        <v>656</v>
      </c>
      <c r="P271" s="516" t="s">
        <v>991</v>
      </c>
      <c r="Q271" s="452" t="s">
        <v>1565</v>
      </c>
      <c r="R271" s="463" t="s">
        <v>1270</v>
      </c>
      <c r="S271" s="516" t="s">
        <v>656</v>
      </c>
      <c r="T271" s="516" t="s">
        <v>991</v>
      </c>
    </row>
    <row r="272" spans="2:21" ht="21.75" customHeight="1">
      <c r="B272" s="458">
        <v>23</v>
      </c>
      <c r="C272" s="486" t="s">
        <v>372</v>
      </c>
      <c r="D272" s="460">
        <v>425</v>
      </c>
      <c r="E272" s="449" t="s">
        <v>1271</v>
      </c>
      <c r="F272" s="449">
        <f t="shared" si="20"/>
        <v>4210221</v>
      </c>
      <c r="G272" s="449" t="s">
        <v>1272</v>
      </c>
      <c r="H272" s="449" t="s">
        <v>1272</v>
      </c>
      <c r="I272" s="460" t="str">
        <f t="shared" si="21"/>
        <v>OK</v>
      </c>
      <c r="J272" s="460" t="str">
        <f t="shared" si="19"/>
        <v>OK</v>
      </c>
      <c r="K272" s="457"/>
      <c r="L272" s="487">
        <v>1063127</v>
      </c>
      <c r="M272" s="462" t="s">
        <v>1273</v>
      </c>
      <c r="N272" s="463" t="s">
        <v>1274</v>
      </c>
      <c r="O272" s="516" t="s">
        <v>656</v>
      </c>
      <c r="P272" s="516" t="s">
        <v>1986</v>
      </c>
      <c r="Q272" s="452" t="s">
        <v>1565</v>
      </c>
      <c r="R272" s="463" t="s">
        <v>1274</v>
      </c>
      <c r="S272" s="516" t="s">
        <v>656</v>
      </c>
      <c r="T272" s="516" t="s">
        <v>1986</v>
      </c>
    </row>
    <row r="273" spans="2:21" ht="21.75" customHeight="1">
      <c r="B273" s="458">
        <v>24</v>
      </c>
      <c r="C273" s="486" t="s">
        <v>295</v>
      </c>
      <c r="D273" s="460">
        <v>426</v>
      </c>
      <c r="E273" s="449" t="s">
        <v>1275</v>
      </c>
      <c r="F273" s="449">
        <f t="shared" si="20"/>
        <v>4210222</v>
      </c>
      <c r="G273" s="449" t="s">
        <v>1276</v>
      </c>
      <c r="H273" s="449" t="s">
        <v>1276</v>
      </c>
      <c r="I273" s="460" t="str">
        <f t="shared" si="21"/>
        <v>OK</v>
      </c>
      <c r="J273" s="460" t="str">
        <f t="shared" si="19"/>
        <v>OK</v>
      </c>
      <c r="K273" s="457"/>
      <c r="L273" s="487">
        <v>1059288</v>
      </c>
      <c r="M273" s="462" t="s">
        <v>2078</v>
      </c>
      <c r="N273" s="463" t="s">
        <v>1903</v>
      </c>
      <c r="O273" s="516" t="s">
        <v>656</v>
      </c>
      <c r="P273" s="516" t="s">
        <v>1904</v>
      </c>
      <c r="Q273" s="452" t="s">
        <v>1565</v>
      </c>
      <c r="R273" s="463" t="s">
        <v>1903</v>
      </c>
      <c r="S273" s="516" t="s">
        <v>656</v>
      </c>
      <c r="T273" s="516" t="s">
        <v>1904</v>
      </c>
      <c r="U273" s="443">
        <v>1</v>
      </c>
    </row>
    <row r="274" spans="2:21" ht="21.75" customHeight="1">
      <c r="B274" s="458">
        <v>25</v>
      </c>
      <c r="C274" s="486" t="s">
        <v>262</v>
      </c>
      <c r="D274" s="460">
        <v>427</v>
      </c>
      <c r="E274" s="449" t="s">
        <v>1277</v>
      </c>
      <c r="F274" s="449">
        <f t="shared" si="20"/>
        <v>4210237</v>
      </c>
      <c r="G274" s="449" t="s">
        <v>1278</v>
      </c>
      <c r="H274" s="449" t="s">
        <v>1278</v>
      </c>
      <c r="I274" s="460" t="str">
        <f t="shared" si="21"/>
        <v>OK</v>
      </c>
      <c r="J274" s="460" t="str">
        <f t="shared" si="19"/>
        <v>OK</v>
      </c>
      <c r="K274" s="457"/>
      <c r="L274" s="487">
        <v>1063362</v>
      </c>
      <c r="M274" s="462" t="s">
        <v>1709</v>
      </c>
      <c r="N274" s="463" t="s">
        <v>1279</v>
      </c>
      <c r="O274" s="516" t="s">
        <v>656</v>
      </c>
      <c r="P274" s="516" t="s">
        <v>1280</v>
      </c>
      <c r="Q274" s="452" t="s">
        <v>1565</v>
      </c>
      <c r="R274" s="463" t="s">
        <v>1279</v>
      </c>
      <c r="S274" s="516" t="s">
        <v>656</v>
      </c>
      <c r="T274" s="516" t="s">
        <v>1280</v>
      </c>
    </row>
    <row r="275" spans="2:21" ht="21.75" customHeight="1">
      <c r="B275" s="458">
        <v>26</v>
      </c>
      <c r="C275" s="486" t="s">
        <v>2245</v>
      </c>
      <c r="D275" s="460">
        <v>428</v>
      </c>
      <c r="E275" s="449" t="s">
        <v>1281</v>
      </c>
      <c r="F275" s="449">
        <f t="shared" si="20"/>
        <v>4210258</v>
      </c>
      <c r="G275" s="449" t="s">
        <v>1282</v>
      </c>
      <c r="H275" s="449" t="s">
        <v>1282</v>
      </c>
      <c r="I275" s="460" t="str">
        <f t="shared" si="21"/>
        <v>OK</v>
      </c>
      <c r="J275" s="460" t="str">
        <f t="shared" si="19"/>
        <v>OK</v>
      </c>
      <c r="K275" s="457"/>
      <c r="L275" s="487">
        <v>1064013</v>
      </c>
      <c r="M275" s="462" t="s">
        <v>1676</v>
      </c>
      <c r="N275" s="463" t="s">
        <v>1207</v>
      </c>
      <c r="O275" s="516" t="s">
        <v>656</v>
      </c>
      <c r="P275" s="516" t="s">
        <v>846</v>
      </c>
      <c r="Q275" s="452" t="s">
        <v>1565</v>
      </c>
      <c r="R275" s="463" t="s">
        <v>1207</v>
      </c>
      <c r="S275" s="516" t="s">
        <v>656</v>
      </c>
      <c r="T275" s="516" t="s">
        <v>846</v>
      </c>
    </row>
    <row r="276" spans="2:21" ht="21.75" customHeight="1">
      <c r="B276" s="458">
        <v>27</v>
      </c>
      <c r="C276" s="486" t="s">
        <v>2246</v>
      </c>
      <c r="D276" s="460">
        <v>429</v>
      </c>
      <c r="E276" s="449" t="s">
        <v>1283</v>
      </c>
      <c r="F276" s="449">
        <f t="shared" si="20"/>
        <v>4210260</v>
      </c>
      <c r="G276" s="449" t="s">
        <v>1284</v>
      </c>
      <c r="H276" s="449" t="s">
        <v>1284</v>
      </c>
      <c r="I276" s="460" t="str">
        <f t="shared" si="21"/>
        <v>OK</v>
      </c>
      <c r="J276" s="460" t="str">
        <f t="shared" si="19"/>
        <v>OK</v>
      </c>
      <c r="K276" s="457"/>
      <c r="L276" s="487">
        <v>1063852</v>
      </c>
      <c r="M276" s="462" t="s">
        <v>1708</v>
      </c>
      <c r="N276" s="463" t="s">
        <v>1245</v>
      </c>
      <c r="O276" s="516" t="s">
        <v>656</v>
      </c>
      <c r="P276" s="516" t="s">
        <v>1246</v>
      </c>
      <c r="Q276" s="452" t="s">
        <v>1565</v>
      </c>
      <c r="R276" s="463" t="s">
        <v>1245</v>
      </c>
      <c r="S276" s="516" t="s">
        <v>656</v>
      </c>
      <c r="T276" s="516" t="s">
        <v>1246</v>
      </c>
      <c r="U276" s="443">
        <v>1</v>
      </c>
    </row>
    <row r="277" spans="2:21" ht="21.75" customHeight="1">
      <c r="B277" s="458">
        <v>28</v>
      </c>
      <c r="C277" s="486" t="s">
        <v>280</v>
      </c>
      <c r="D277" s="460">
        <v>430</v>
      </c>
      <c r="E277" s="449" t="s">
        <v>1285</v>
      </c>
      <c r="F277" s="449">
        <f t="shared" si="20"/>
        <v>4210261</v>
      </c>
      <c r="G277" s="449" t="s">
        <v>1286</v>
      </c>
      <c r="H277" s="449" t="s">
        <v>1286</v>
      </c>
      <c r="I277" s="460" t="str">
        <f t="shared" si="21"/>
        <v>OK</v>
      </c>
      <c r="J277" s="460" t="str">
        <f t="shared" si="19"/>
        <v>OK</v>
      </c>
      <c r="K277" s="457"/>
      <c r="L277" s="487">
        <v>1031259</v>
      </c>
      <c r="M277" s="462" t="s">
        <v>620</v>
      </c>
      <c r="N277" s="463" t="s">
        <v>1287</v>
      </c>
      <c r="O277" s="516" t="s">
        <v>522</v>
      </c>
      <c r="P277" s="516" t="s">
        <v>621</v>
      </c>
      <c r="Q277" s="452" t="s">
        <v>1565</v>
      </c>
      <c r="R277" s="463" t="s">
        <v>1287</v>
      </c>
      <c r="S277" s="516" t="s">
        <v>522</v>
      </c>
      <c r="T277" s="516" t="s">
        <v>621</v>
      </c>
      <c r="U277" s="443">
        <v>1</v>
      </c>
    </row>
    <row r="278" spans="2:21" ht="21.75" customHeight="1">
      <c r="B278" s="458">
        <v>29</v>
      </c>
      <c r="C278" s="518" t="s">
        <v>387</v>
      </c>
      <c r="D278" s="460">
        <v>431</v>
      </c>
      <c r="E278" s="449" t="s">
        <v>1290</v>
      </c>
      <c r="F278" s="449">
        <f t="shared" si="20"/>
        <v>4210329</v>
      </c>
      <c r="G278" s="449" t="s">
        <v>1291</v>
      </c>
      <c r="H278" s="449" t="s">
        <v>1291</v>
      </c>
      <c r="I278" s="460" t="str">
        <f t="shared" si="21"/>
        <v>OK</v>
      </c>
      <c r="J278" s="460" t="str">
        <f t="shared" si="19"/>
        <v>OK</v>
      </c>
      <c r="K278" s="457"/>
      <c r="L278" s="487">
        <v>1066666</v>
      </c>
      <c r="M278" s="462" t="s">
        <v>1292</v>
      </c>
      <c r="N278" s="463" t="s">
        <v>1293</v>
      </c>
      <c r="O278" s="516" t="s">
        <v>522</v>
      </c>
      <c r="P278" s="516" t="s">
        <v>1710</v>
      </c>
      <c r="Q278" s="452" t="s">
        <v>1565</v>
      </c>
      <c r="R278" s="463" t="s">
        <v>1293</v>
      </c>
      <c r="S278" s="516" t="s">
        <v>522</v>
      </c>
      <c r="T278" s="516" t="s">
        <v>1710</v>
      </c>
    </row>
    <row r="279" spans="2:21" ht="21.75" customHeight="1">
      <c r="B279" s="458">
        <v>30</v>
      </c>
      <c r="C279" s="518" t="s">
        <v>393</v>
      </c>
      <c r="D279" s="460">
        <v>432</v>
      </c>
      <c r="E279" s="449" t="s">
        <v>1294</v>
      </c>
      <c r="F279" s="449">
        <f t="shared" si="20"/>
        <v>4210330</v>
      </c>
      <c r="G279" s="449" t="s">
        <v>1295</v>
      </c>
      <c r="H279" s="449" t="s">
        <v>1295</v>
      </c>
      <c r="I279" s="460" t="str">
        <f t="shared" si="21"/>
        <v>OK</v>
      </c>
      <c r="J279" s="460" t="str">
        <f t="shared" si="19"/>
        <v>OK</v>
      </c>
      <c r="K279" s="457"/>
      <c r="L279" s="487">
        <v>1063127</v>
      </c>
      <c r="M279" s="462" t="s">
        <v>1273</v>
      </c>
      <c r="N279" s="463" t="s">
        <v>1274</v>
      </c>
      <c r="O279" s="516" t="s">
        <v>656</v>
      </c>
      <c r="P279" s="516" t="s">
        <v>1986</v>
      </c>
      <c r="Q279" s="452" t="s">
        <v>1565</v>
      </c>
      <c r="R279" s="463" t="s">
        <v>1274</v>
      </c>
      <c r="S279" s="516" t="s">
        <v>656</v>
      </c>
      <c r="T279" s="516" t="s">
        <v>1986</v>
      </c>
    </row>
    <row r="280" spans="2:21" ht="21.75" customHeight="1">
      <c r="B280" s="458">
        <v>31</v>
      </c>
      <c r="C280" s="518" t="s">
        <v>400</v>
      </c>
      <c r="D280" s="460">
        <v>433</v>
      </c>
      <c r="E280" s="449" t="s">
        <v>1296</v>
      </c>
      <c r="F280" s="449">
        <f t="shared" si="20"/>
        <v>4210331</v>
      </c>
      <c r="G280" s="449" t="s">
        <v>1297</v>
      </c>
      <c r="H280" s="449" t="s">
        <v>1297</v>
      </c>
      <c r="I280" s="460" t="str">
        <f t="shared" si="21"/>
        <v>OK</v>
      </c>
      <c r="J280" s="460" t="str">
        <f t="shared" si="19"/>
        <v>OK</v>
      </c>
      <c r="K280" s="457"/>
      <c r="L280" s="487">
        <v>1063852</v>
      </c>
      <c r="M280" s="462" t="s">
        <v>1708</v>
      </c>
      <c r="N280" s="463" t="s">
        <v>1245</v>
      </c>
      <c r="O280" s="516" t="s">
        <v>656</v>
      </c>
      <c r="P280" s="516" t="s">
        <v>1246</v>
      </c>
      <c r="Q280" s="452" t="s">
        <v>1565</v>
      </c>
      <c r="R280" s="463" t="s">
        <v>1245</v>
      </c>
      <c r="S280" s="516" t="s">
        <v>656</v>
      </c>
      <c r="T280" s="516" t="s">
        <v>1246</v>
      </c>
    </row>
    <row r="281" spans="2:21" ht="21.75" customHeight="1">
      <c r="B281" s="458">
        <v>32</v>
      </c>
      <c r="C281" s="518" t="s">
        <v>320</v>
      </c>
      <c r="D281" s="460">
        <v>434</v>
      </c>
      <c r="E281" s="449" t="s">
        <v>1298</v>
      </c>
      <c r="F281" s="449">
        <f t="shared" si="20"/>
        <v>4210338</v>
      </c>
      <c r="G281" s="449" t="s">
        <v>1299</v>
      </c>
      <c r="H281" s="449" t="s">
        <v>1299</v>
      </c>
      <c r="I281" s="460" t="str">
        <f t="shared" si="21"/>
        <v>OK</v>
      </c>
      <c r="J281" s="460" t="str">
        <f t="shared" si="19"/>
        <v>OK</v>
      </c>
      <c r="K281" s="457"/>
      <c r="L281" s="487">
        <v>1066335</v>
      </c>
      <c r="M281" s="462" t="s">
        <v>1806</v>
      </c>
      <c r="N281" s="463" t="s">
        <v>1300</v>
      </c>
      <c r="O281" s="516" t="s">
        <v>656</v>
      </c>
      <c r="P281" s="516" t="s">
        <v>1301</v>
      </c>
      <c r="Q281" s="452" t="s">
        <v>1565</v>
      </c>
      <c r="R281" s="463" t="s">
        <v>1300</v>
      </c>
      <c r="S281" s="516" t="s">
        <v>656</v>
      </c>
      <c r="T281" s="516" t="s">
        <v>1301</v>
      </c>
    </row>
    <row r="282" spans="2:21" ht="21.75" customHeight="1">
      <c r="B282" s="458">
        <v>33</v>
      </c>
      <c r="C282" s="518" t="s">
        <v>331</v>
      </c>
      <c r="D282" s="460">
        <v>435</v>
      </c>
      <c r="E282" s="449" t="s">
        <v>1302</v>
      </c>
      <c r="F282" s="449">
        <f t="shared" si="20"/>
        <v>4210339</v>
      </c>
      <c r="G282" s="449" t="s">
        <v>1303</v>
      </c>
      <c r="H282" s="449" t="s">
        <v>1303</v>
      </c>
      <c r="I282" s="460" t="str">
        <f t="shared" si="21"/>
        <v>OK</v>
      </c>
      <c r="J282" s="460" t="str">
        <f t="shared" si="19"/>
        <v>OK</v>
      </c>
      <c r="K282" s="457"/>
      <c r="L282" s="487">
        <v>1066464</v>
      </c>
      <c r="M282" s="462" t="s">
        <v>1689</v>
      </c>
      <c r="N282" s="463" t="s">
        <v>1912</v>
      </c>
      <c r="O282" s="516" t="s">
        <v>656</v>
      </c>
      <c r="P282" s="516" t="s">
        <v>1050</v>
      </c>
      <c r="Q282" s="452" t="s">
        <v>1565</v>
      </c>
      <c r="R282" s="463" t="s">
        <v>1912</v>
      </c>
      <c r="S282" s="516" t="s">
        <v>656</v>
      </c>
      <c r="T282" s="516" t="s">
        <v>1050</v>
      </c>
      <c r="U282" s="443">
        <v>1</v>
      </c>
    </row>
    <row r="283" spans="2:21" ht="21.75" customHeight="1">
      <c r="B283" s="458">
        <v>34</v>
      </c>
      <c r="C283" s="518" t="s">
        <v>2247</v>
      </c>
      <c r="D283" s="460">
        <v>436</v>
      </c>
      <c r="E283" s="449" t="s">
        <v>1304</v>
      </c>
      <c r="F283" s="449">
        <f t="shared" si="20"/>
        <v>4210340</v>
      </c>
      <c r="G283" s="449" t="s">
        <v>1305</v>
      </c>
      <c r="H283" s="449" t="s">
        <v>1305</v>
      </c>
      <c r="I283" s="460" t="str">
        <f t="shared" si="21"/>
        <v>OK</v>
      </c>
      <c r="J283" s="460" t="str">
        <f t="shared" si="19"/>
        <v>OK</v>
      </c>
      <c r="K283" s="457"/>
      <c r="L283" s="487">
        <v>1066218</v>
      </c>
      <c r="M283" s="462" t="s">
        <v>2238</v>
      </c>
      <c r="N283" s="463" t="s">
        <v>1221</v>
      </c>
      <c r="O283" s="516" t="s">
        <v>656</v>
      </c>
      <c r="P283" s="516" t="s">
        <v>1222</v>
      </c>
      <c r="Q283" s="452" t="s">
        <v>1565</v>
      </c>
      <c r="R283" s="463" t="s">
        <v>1221</v>
      </c>
      <c r="S283" s="516" t="s">
        <v>656</v>
      </c>
      <c r="T283" s="516" t="s">
        <v>1222</v>
      </c>
    </row>
    <row r="284" spans="2:21" ht="21.75" customHeight="1">
      <c r="B284" s="458">
        <v>35</v>
      </c>
      <c r="C284" s="518" t="s">
        <v>343</v>
      </c>
      <c r="D284" s="460">
        <v>437</v>
      </c>
      <c r="E284" s="449" t="s">
        <v>1306</v>
      </c>
      <c r="F284" s="449">
        <f t="shared" si="20"/>
        <v>4210341</v>
      </c>
      <c r="G284" s="449" t="s">
        <v>1307</v>
      </c>
      <c r="H284" s="449" t="s">
        <v>1307</v>
      </c>
      <c r="I284" s="460" t="str">
        <f t="shared" si="21"/>
        <v>OK</v>
      </c>
      <c r="J284" s="460" t="str">
        <f t="shared" si="19"/>
        <v>OK</v>
      </c>
      <c r="K284" s="457"/>
      <c r="L284" s="487">
        <v>1063852</v>
      </c>
      <c r="M284" s="462" t="s">
        <v>1708</v>
      </c>
      <c r="N284" s="463" t="s">
        <v>1245</v>
      </c>
      <c r="O284" s="516" t="s">
        <v>656</v>
      </c>
      <c r="P284" s="516" t="s">
        <v>1246</v>
      </c>
      <c r="Q284" s="452" t="s">
        <v>1565</v>
      </c>
      <c r="R284" s="463" t="s">
        <v>1245</v>
      </c>
      <c r="S284" s="516" t="s">
        <v>656</v>
      </c>
      <c r="T284" s="516" t="s">
        <v>1246</v>
      </c>
    </row>
    <row r="285" spans="2:21" ht="21.75" customHeight="1">
      <c r="B285" s="458">
        <v>36</v>
      </c>
      <c r="C285" s="518" t="s">
        <v>349</v>
      </c>
      <c r="D285" s="460">
        <v>438</v>
      </c>
      <c r="E285" s="449" t="s">
        <v>1308</v>
      </c>
      <c r="F285" s="449">
        <f t="shared" si="20"/>
        <v>4210342</v>
      </c>
      <c r="G285" s="449" t="s">
        <v>1309</v>
      </c>
      <c r="H285" s="449" t="s">
        <v>1309</v>
      </c>
      <c r="I285" s="460" t="str">
        <f t="shared" si="21"/>
        <v>OK</v>
      </c>
      <c r="J285" s="460" t="str">
        <f t="shared" si="19"/>
        <v>OK</v>
      </c>
      <c r="K285" s="457"/>
      <c r="L285" s="487">
        <v>1066753</v>
      </c>
      <c r="M285" s="462" t="s">
        <v>1807</v>
      </c>
      <c r="N285" s="463" t="s">
        <v>1310</v>
      </c>
      <c r="O285" s="516" t="s">
        <v>656</v>
      </c>
      <c r="P285" s="516" t="s">
        <v>1311</v>
      </c>
      <c r="Q285" s="452" t="s">
        <v>1565</v>
      </c>
      <c r="R285" s="463" t="s">
        <v>1310</v>
      </c>
      <c r="S285" s="516" t="s">
        <v>656</v>
      </c>
      <c r="T285" s="516" t="s">
        <v>1311</v>
      </c>
      <c r="U285" s="443">
        <v>1</v>
      </c>
    </row>
    <row r="286" spans="2:21" ht="21.75" customHeight="1">
      <c r="B286" s="458">
        <v>37</v>
      </c>
      <c r="C286" s="518" t="s">
        <v>321</v>
      </c>
      <c r="D286" s="460">
        <v>440</v>
      </c>
      <c r="E286" s="449" t="s">
        <v>1312</v>
      </c>
      <c r="F286" s="449">
        <f t="shared" si="20"/>
        <v>4210349</v>
      </c>
      <c r="G286" s="449" t="s">
        <v>1313</v>
      </c>
      <c r="H286" s="449" t="s">
        <v>1313</v>
      </c>
      <c r="I286" s="460" t="str">
        <f t="shared" si="21"/>
        <v>OK</v>
      </c>
      <c r="J286" s="460" t="str">
        <f t="shared" si="19"/>
        <v>OK</v>
      </c>
      <c r="K286" s="457"/>
      <c r="L286" s="487">
        <v>1066651</v>
      </c>
      <c r="M286" s="462" t="s">
        <v>1808</v>
      </c>
      <c r="N286" s="463" t="s">
        <v>1070</v>
      </c>
      <c r="O286" s="516" t="s">
        <v>522</v>
      </c>
      <c r="P286" s="516" t="s">
        <v>1071</v>
      </c>
      <c r="Q286" s="452" t="s">
        <v>1565</v>
      </c>
      <c r="R286" s="463" t="s">
        <v>1070</v>
      </c>
      <c r="S286" s="516" t="s">
        <v>522</v>
      </c>
      <c r="T286" s="516" t="s">
        <v>1071</v>
      </c>
    </row>
    <row r="287" spans="2:21" ht="21.75" customHeight="1">
      <c r="B287" s="458">
        <v>38</v>
      </c>
      <c r="C287" s="518" t="s">
        <v>285</v>
      </c>
      <c r="D287" s="460">
        <v>441</v>
      </c>
      <c r="E287" s="449" t="s">
        <v>1314</v>
      </c>
      <c r="F287" s="449">
        <f t="shared" si="20"/>
        <v>4210354</v>
      </c>
      <c r="G287" s="449" t="s">
        <v>1315</v>
      </c>
      <c r="H287" s="449" t="s">
        <v>1315</v>
      </c>
      <c r="I287" s="460" t="str">
        <f t="shared" si="21"/>
        <v>OK</v>
      </c>
      <c r="J287" s="460" t="str">
        <f t="shared" si="19"/>
        <v>OK</v>
      </c>
      <c r="K287" s="457"/>
      <c r="L287" s="487">
        <v>1066992</v>
      </c>
      <c r="M287" s="462" t="s">
        <v>1690</v>
      </c>
      <c r="N287" s="463" t="s">
        <v>1316</v>
      </c>
      <c r="O287" s="516" t="s">
        <v>656</v>
      </c>
      <c r="P287" s="516" t="s">
        <v>1317</v>
      </c>
      <c r="Q287" s="452" t="s">
        <v>1565</v>
      </c>
      <c r="R287" s="463" t="s">
        <v>1316</v>
      </c>
      <c r="S287" s="516" t="s">
        <v>656</v>
      </c>
      <c r="T287" s="516" t="s">
        <v>1317</v>
      </c>
    </row>
    <row r="288" spans="2:21" ht="21.75" customHeight="1">
      <c r="B288" s="458">
        <v>39</v>
      </c>
      <c r="C288" s="518" t="s">
        <v>406</v>
      </c>
      <c r="D288" s="460">
        <v>442</v>
      </c>
      <c r="E288" s="449" t="s">
        <v>1318</v>
      </c>
      <c r="F288" s="449">
        <f t="shared" si="20"/>
        <v>4210393</v>
      </c>
      <c r="G288" s="449" t="s">
        <v>1319</v>
      </c>
      <c r="H288" s="449" t="s">
        <v>1319</v>
      </c>
      <c r="I288" s="460" t="str">
        <f t="shared" si="21"/>
        <v>OK</v>
      </c>
      <c r="J288" s="460" t="str">
        <f t="shared" si="19"/>
        <v>OK</v>
      </c>
      <c r="K288" s="457"/>
      <c r="L288" s="487">
        <v>1061839</v>
      </c>
      <c r="M288" s="462" t="s">
        <v>821</v>
      </c>
      <c r="N288" s="463" t="s">
        <v>1320</v>
      </c>
      <c r="O288" s="516" t="s">
        <v>656</v>
      </c>
      <c r="P288" s="516" t="s">
        <v>822</v>
      </c>
      <c r="Q288" s="452" t="s">
        <v>1565</v>
      </c>
      <c r="R288" s="463" t="s">
        <v>1320</v>
      </c>
      <c r="S288" s="516" t="s">
        <v>656</v>
      </c>
      <c r="T288" s="516" t="s">
        <v>822</v>
      </c>
    </row>
    <row r="289" spans="2:21" ht="21.75" customHeight="1">
      <c r="B289" s="458">
        <v>40</v>
      </c>
      <c r="C289" s="518" t="s">
        <v>361</v>
      </c>
      <c r="D289" s="460">
        <v>443</v>
      </c>
      <c r="E289" s="449" t="s">
        <v>1321</v>
      </c>
      <c r="F289" s="449">
        <f t="shared" si="20"/>
        <v>4210394</v>
      </c>
      <c r="G289" s="449" t="s">
        <v>1322</v>
      </c>
      <c r="H289" s="449" t="s">
        <v>1322</v>
      </c>
      <c r="I289" s="460" t="str">
        <f t="shared" si="21"/>
        <v>OK</v>
      </c>
      <c r="J289" s="460" t="str">
        <f t="shared" si="19"/>
        <v>OK</v>
      </c>
      <c r="K289" s="457"/>
      <c r="L289" s="487">
        <v>1061371</v>
      </c>
      <c r="M289" s="462" t="s">
        <v>1249</v>
      </c>
      <c r="N289" s="463" t="s">
        <v>1250</v>
      </c>
      <c r="O289" s="516" t="s">
        <v>656</v>
      </c>
      <c r="P289" s="516" t="s">
        <v>1251</v>
      </c>
      <c r="Q289" s="452" t="s">
        <v>1565</v>
      </c>
      <c r="R289" s="463" t="s">
        <v>1250</v>
      </c>
      <c r="S289" s="516" t="s">
        <v>656</v>
      </c>
      <c r="T289" s="516" t="s">
        <v>1251</v>
      </c>
    </row>
    <row r="290" spans="2:21" ht="21.75" customHeight="1">
      <c r="B290" s="458">
        <v>41</v>
      </c>
      <c r="C290" s="518" t="s">
        <v>366</v>
      </c>
      <c r="D290" s="460">
        <v>444</v>
      </c>
      <c r="E290" s="449" t="s">
        <v>1323</v>
      </c>
      <c r="F290" s="449">
        <f t="shared" si="20"/>
        <v>4210395</v>
      </c>
      <c r="G290" s="449" t="s">
        <v>1324</v>
      </c>
      <c r="H290" s="449" t="s">
        <v>1324</v>
      </c>
      <c r="I290" s="460" t="str">
        <f t="shared" si="21"/>
        <v>OK</v>
      </c>
      <c r="J290" s="460" t="str">
        <f t="shared" si="19"/>
        <v>OK</v>
      </c>
      <c r="K290" s="457"/>
      <c r="L290" s="487">
        <v>1059151</v>
      </c>
      <c r="M290" s="462" t="s">
        <v>788</v>
      </c>
      <c r="N290" s="463" t="s">
        <v>789</v>
      </c>
      <c r="O290" s="516" t="s">
        <v>522</v>
      </c>
      <c r="P290" s="516" t="s">
        <v>790</v>
      </c>
      <c r="Q290" s="452" t="s">
        <v>1565</v>
      </c>
      <c r="R290" s="463" t="s">
        <v>789</v>
      </c>
      <c r="S290" s="516" t="s">
        <v>522</v>
      </c>
      <c r="T290" s="516" t="s">
        <v>790</v>
      </c>
    </row>
    <row r="291" spans="2:21" ht="21.75" customHeight="1">
      <c r="B291" s="458">
        <v>42</v>
      </c>
      <c r="C291" s="518" t="s">
        <v>374</v>
      </c>
      <c r="D291" s="460">
        <v>445</v>
      </c>
      <c r="E291" s="449" t="s">
        <v>1325</v>
      </c>
      <c r="F291" s="449">
        <f t="shared" si="20"/>
        <v>4210396</v>
      </c>
      <c r="G291" s="449" t="s">
        <v>1326</v>
      </c>
      <c r="H291" s="449" t="s">
        <v>1326</v>
      </c>
      <c r="I291" s="460" t="str">
        <f t="shared" si="21"/>
        <v>OK</v>
      </c>
      <c r="J291" s="460" t="str">
        <f t="shared" si="19"/>
        <v>OK</v>
      </c>
      <c r="K291" s="457"/>
      <c r="L291" s="487">
        <v>1066679</v>
      </c>
      <c r="M291" s="462" t="s">
        <v>1327</v>
      </c>
      <c r="N291" s="463" t="s">
        <v>1328</v>
      </c>
      <c r="O291" s="516" t="s">
        <v>656</v>
      </c>
      <c r="P291" s="516" t="s">
        <v>1329</v>
      </c>
      <c r="Q291" s="452" t="s">
        <v>1565</v>
      </c>
      <c r="R291" s="463" t="s">
        <v>1328</v>
      </c>
      <c r="S291" s="516" t="s">
        <v>656</v>
      </c>
      <c r="T291" s="516" t="s">
        <v>1329</v>
      </c>
      <c r="U291" s="443">
        <v>1</v>
      </c>
    </row>
    <row r="292" spans="2:21" ht="21.75" customHeight="1">
      <c r="B292" s="458">
        <v>43</v>
      </c>
      <c r="C292" s="518" t="s">
        <v>313</v>
      </c>
      <c r="D292" s="460">
        <v>446</v>
      </c>
      <c r="E292" s="449" t="s">
        <v>1330</v>
      </c>
      <c r="F292" s="449">
        <f t="shared" si="20"/>
        <v>4210398</v>
      </c>
      <c r="G292" s="449" t="s">
        <v>1331</v>
      </c>
      <c r="H292" s="449" t="s">
        <v>1331</v>
      </c>
      <c r="I292" s="460" t="str">
        <f t="shared" si="21"/>
        <v>OK</v>
      </c>
      <c r="J292" s="460" t="str">
        <f t="shared" si="19"/>
        <v>OK</v>
      </c>
      <c r="K292" s="457"/>
      <c r="L292" s="465">
        <v>1075222</v>
      </c>
      <c r="M292" s="462" t="s">
        <v>2094</v>
      </c>
      <c r="N292" s="463" t="s">
        <v>1910</v>
      </c>
      <c r="O292" s="516" t="s">
        <v>656</v>
      </c>
      <c r="P292" s="516" t="s">
        <v>954</v>
      </c>
      <c r="Q292" s="452" t="s">
        <v>1565</v>
      </c>
      <c r="R292" s="463" t="s">
        <v>1910</v>
      </c>
      <c r="S292" s="516" t="s">
        <v>656</v>
      </c>
      <c r="T292" s="516" t="s">
        <v>2095</v>
      </c>
    </row>
    <row r="293" spans="2:21" ht="21.75" customHeight="1">
      <c r="B293" s="458">
        <v>44</v>
      </c>
      <c r="C293" s="518" t="s">
        <v>1971</v>
      </c>
      <c r="D293" s="460">
        <v>447</v>
      </c>
      <c r="E293" s="449" t="s">
        <v>1332</v>
      </c>
      <c r="F293" s="449">
        <f t="shared" si="20"/>
        <v>4210481</v>
      </c>
      <c r="G293" s="449" t="s">
        <v>1333</v>
      </c>
      <c r="H293" s="449" t="s">
        <v>1333</v>
      </c>
      <c r="I293" s="460" t="str">
        <f t="shared" si="21"/>
        <v>OK</v>
      </c>
      <c r="J293" s="460" t="str">
        <f t="shared" si="19"/>
        <v>OK</v>
      </c>
      <c r="K293" s="457"/>
      <c r="L293" s="487">
        <v>1069003</v>
      </c>
      <c r="M293" s="462" t="s">
        <v>915</v>
      </c>
      <c r="N293" s="463" t="s">
        <v>1165</v>
      </c>
      <c r="O293" s="516" t="s">
        <v>522</v>
      </c>
      <c r="P293" s="516" t="s">
        <v>917</v>
      </c>
      <c r="Q293" s="452" t="s">
        <v>1565</v>
      </c>
      <c r="R293" s="463" t="s">
        <v>1165</v>
      </c>
      <c r="S293" s="516" t="s">
        <v>522</v>
      </c>
      <c r="T293" s="516" t="s">
        <v>917</v>
      </c>
      <c r="U293" s="443">
        <v>1</v>
      </c>
    </row>
    <row r="294" spans="2:21" ht="21.75" customHeight="1">
      <c r="B294" s="458">
        <v>45</v>
      </c>
      <c r="C294" s="518" t="s">
        <v>1972</v>
      </c>
      <c r="D294" s="460">
        <v>448</v>
      </c>
      <c r="E294" s="449" t="s">
        <v>1334</v>
      </c>
      <c r="F294" s="449">
        <f t="shared" si="20"/>
        <v>4210483</v>
      </c>
      <c r="G294" s="449" t="s">
        <v>1335</v>
      </c>
      <c r="H294" s="449" t="s">
        <v>1335</v>
      </c>
      <c r="I294" s="460" t="str">
        <f t="shared" si="21"/>
        <v>OK</v>
      </c>
      <c r="J294" s="460" t="str">
        <f t="shared" si="19"/>
        <v>OK</v>
      </c>
      <c r="K294" s="457"/>
      <c r="L294" s="487">
        <v>1068718</v>
      </c>
      <c r="M294" s="462" t="s">
        <v>1809</v>
      </c>
      <c r="N294" s="463" t="s">
        <v>1336</v>
      </c>
      <c r="O294" s="516" t="s">
        <v>656</v>
      </c>
      <c r="P294" s="516" t="s">
        <v>1337</v>
      </c>
      <c r="Q294" s="452" t="s">
        <v>1565</v>
      </c>
      <c r="R294" s="463" t="s">
        <v>1336</v>
      </c>
      <c r="S294" s="516" t="s">
        <v>656</v>
      </c>
      <c r="T294" s="516" t="s">
        <v>1337</v>
      </c>
      <c r="U294" s="443">
        <v>1</v>
      </c>
    </row>
    <row r="295" spans="2:21" ht="21.75" customHeight="1">
      <c r="B295" s="458">
        <v>46</v>
      </c>
      <c r="C295" s="518" t="s">
        <v>381</v>
      </c>
      <c r="D295" s="460">
        <v>449</v>
      </c>
      <c r="E295" s="449" t="s">
        <v>1338</v>
      </c>
      <c r="F295" s="449">
        <f t="shared" si="20"/>
        <v>4210487</v>
      </c>
      <c r="G295" s="449" t="s">
        <v>1339</v>
      </c>
      <c r="H295" s="449" t="s">
        <v>1339</v>
      </c>
      <c r="I295" s="460" t="str">
        <f t="shared" si="21"/>
        <v>OK</v>
      </c>
      <c r="J295" s="460" t="str">
        <f t="shared" si="19"/>
        <v>OK</v>
      </c>
      <c r="K295" s="457"/>
      <c r="L295" s="468">
        <v>1051446</v>
      </c>
      <c r="M295" s="462" t="s">
        <v>1711</v>
      </c>
      <c r="N295" s="463" t="s">
        <v>1340</v>
      </c>
      <c r="O295" s="516" t="s">
        <v>522</v>
      </c>
      <c r="P295" s="516" t="s">
        <v>1341</v>
      </c>
      <c r="Q295" s="452" t="s">
        <v>1565</v>
      </c>
      <c r="R295" s="463" t="s">
        <v>1340</v>
      </c>
      <c r="S295" s="516" t="s">
        <v>522</v>
      </c>
      <c r="T295" s="516" t="s">
        <v>1341</v>
      </c>
    </row>
    <row r="296" spans="2:21" ht="21.75" customHeight="1">
      <c r="B296" s="458">
        <v>47</v>
      </c>
      <c r="C296" s="518" t="s">
        <v>1973</v>
      </c>
      <c r="D296" s="460">
        <v>450</v>
      </c>
      <c r="E296" s="449" t="s">
        <v>1342</v>
      </c>
      <c r="F296" s="449">
        <f t="shared" si="20"/>
        <v>4210488</v>
      </c>
      <c r="G296" s="449" t="s">
        <v>1343</v>
      </c>
      <c r="H296" s="449" t="s">
        <v>1343</v>
      </c>
      <c r="I296" s="460" t="str">
        <f t="shared" si="21"/>
        <v>OK</v>
      </c>
      <c r="J296" s="460" t="str">
        <f t="shared" si="19"/>
        <v>OK</v>
      </c>
      <c r="K296" s="457"/>
      <c r="L296" s="487">
        <v>1069202</v>
      </c>
      <c r="M296" s="462" t="s">
        <v>1712</v>
      </c>
      <c r="N296" s="463" t="s">
        <v>1810</v>
      </c>
      <c r="O296" s="516" t="s">
        <v>656</v>
      </c>
      <c r="P296" s="516" t="s">
        <v>1344</v>
      </c>
      <c r="Q296" s="452" t="s">
        <v>1565</v>
      </c>
      <c r="R296" s="463" t="s">
        <v>1810</v>
      </c>
      <c r="S296" s="516" t="s">
        <v>656</v>
      </c>
      <c r="T296" s="516" t="s">
        <v>1344</v>
      </c>
    </row>
    <row r="297" spans="2:21" ht="21.75" customHeight="1">
      <c r="B297" s="458">
        <v>48</v>
      </c>
      <c r="C297" s="518" t="s">
        <v>1974</v>
      </c>
      <c r="D297" s="460">
        <v>451</v>
      </c>
      <c r="E297" s="449" t="s">
        <v>1345</v>
      </c>
      <c r="F297" s="449">
        <f t="shared" si="20"/>
        <v>4210489</v>
      </c>
      <c r="G297" s="449" t="s">
        <v>1346</v>
      </c>
      <c r="H297" s="449" t="s">
        <v>1346</v>
      </c>
      <c r="I297" s="460" t="str">
        <f t="shared" si="21"/>
        <v>OK</v>
      </c>
      <c r="J297" s="460" t="str">
        <f t="shared" si="19"/>
        <v>OK</v>
      </c>
      <c r="K297" s="457"/>
      <c r="L297" s="487">
        <v>1068987</v>
      </c>
      <c r="M297" s="462" t="s">
        <v>1713</v>
      </c>
      <c r="N297" s="463" t="s">
        <v>1982</v>
      </c>
      <c r="O297" s="516" t="s">
        <v>656</v>
      </c>
      <c r="P297" s="516" t="s">
        <v>1347</v>
      </c>
      <c r="Q297" s="452" t="s">
        <v>1565</v>
      </c>
      <c r="R297" s="463" t="s">
        <v>1982</v>
      </c>
      <c r="S297" s="516" t="s">
        <v>656</v>
      </c>
      <c r="T297" s="516" t="s">
        <v>1347</v>
      </c>
    </row>
    <row r="298" spans="2:21" ht="21.75" customHeight="1">
      <c r="B298" s="458">
        <v>49</v>
      </c>
      <c r="C298" s="518" t="s">
        <v>1975</v>
      </c>
      <c r="D298" s="460">
        <v>452</v>
      </c>
      <c r="E298" s="449" t="s">
        <v>1350</v>
      </c>
      <c r="F298" s="449">
        <f t="shared" si="20"/>
        <v>4210536</v>
      </c>
      <c r="G298" s="449" t="s">
        <v>1351</v>
      </c>
      <c r="H298" s="449" t="s">
        <v>1351</v>
      </c>
      <c r="I298" s="460" t="str">
        <f t="shared" si="21"/>
        <v>OK</v>
      </c>
      <c r="J298" s="460" t="str">
        <f t="shared" si="19"/>
        <v>OK</v>
      </c>
      <c r="K298" s="457"/>
      <c r="L298" s="487">
        <v>1069108</v>
      </c>
      <c r="M298" s="462" t="s">
        <v>1716</v>
      </c>
      <c r="N298" s="463" t="s">
        <v>1352</v>
      </c>
      <c r="O298" s="516" t="s">
        <v>656</v>
      </c>
      <c r="P298" s="516" t="s">
        <v>1714</v>
      </c>
      <c r="Q298" s="452" t="s">
        <v>1565</v>
      </c>
      <c r="R298" s="463" t="s">
        <v>1352</v>
      </c>
      <c r="S298" s="516" t="s">
        <v>656</v>
      </c>
      <c r="T298" s="516" t="s">
        <v>1714</v>
      </c>
      <c r="U298" s="443">
        <v>1</v>
      </c>
    </row>
    <row r="299" spans="2:21" ht="21.75" customHeight="1">
      <c r="B299" s="458">
        <v>50</v>
      </c>
      <c r="C299" s="518" t="s">
        <v>1976</v>
      </c>
      <c r="D299" s="460">
        <v>453</v>
      </c>
      <c r="E299" s="449" t="s">
        <v>1353</v>
      </c>
      <c r="F299" s="449">
        <f t="shared" si="20"/>
        <v>4210590</v>
      </c>
      <c r="G299" s="449" t="s">
        <v>1354</v>
      </c>
      <c r="H299" s="449" t="s">
        <v>1354</v>
      </c>
      <c r="I299" s="460" t="str">
        <f t="shared" si="21"/>
        <v>OK</v>
      </c>
      <c r="J299" s="460" t="str">
        <f t="shared" si="19"/>
        <v>OK</v>
      </c>
      <c r="K299" s="457"/>
      <c r="L299" s="487">
        <v>1066679</v>
      </c>
      <c r="M299" s="462" t="s">
        <v>1327</v>
      </c>
      <c r="N299" s="463" t="s">
        <v>1355</v>
      </c>
      <c r="O299" s="516" t="s">
        <v>656</v>
      </c>
      <c r="P299" s="516" t="s">
        <v>1329</v>
      </c>
      <c r="Q299" s="452" t="s">
        <v>1565</v>
      </c>
      <c r="R299" s="463" t="s">
        <v>1355</v>
      </c>
      <c r="S299" s="516" t="s">
        <v>656</v>
      </c>
      <c r="T299" s="516" t="s">
        <v>1329</v>
      </c>
      <c r="U299" s="443">
        <v>1</v>
      </c>
    </row>
    <row r="300" spans="2:21" ht="21.75" customHeight="1">
      <c r="B300" s="458">
        <v>51</v>
      </c>
      <c r="C300" s="518" t="s">
        <v>1977</v>
      </c>
      <c r="D300" s="460">
        <v>454</v>
      </c>
      <c r="E300" s="449" t="s">
        <v>1356</v>
      </c>
      <c r="F300" s="449">
        <f t="shared" si="20"/>
        <v>4210596</v>
      </c>
      <c r="G300" s="449" t="s">
        <v>1357</v>
      </c>
      <c r="H300" s="449" t="s">
        <v>1357</v>
      </c>
      <c r="I300" s="460" t="str">
        <f t="shared" si="21"/>
        <v>OK</v>
      </c>
      <c r="J300" s="460" t="str">
        <f t="shared" si="19"/>
        <v>OK</v>
      </c>
      <c r="K300" s="457"/>
      <c r="L300" s="487">
        <v>1071476</v>
      </c>
      <c r="M300" s="462" t="s">
        <v>1358</v>
      </c>
      <c r="N300" s="463" t="s">
        <v>1359</v>
      </c>
      <c r="O300" s="516" t="s">
        <v>656</v>
      </c>
      <c r="P300" s="516" t="s">
        <v>1360</v>
      </c>
      <c r="Q300" s="452" t="s">
        <v>1565</v>
      </c>
      <c r="R300" s="463" t="s">
        <v>1359</v>
      </c>
      <c r="S300" s="516" t="s">
        <v>656</v>
      </c>
      <c r="T300" s="516" t="s">
        <v>1360</v>
      </c>
    </row>
    <row r="301" spans="2:21" ht="21.75" customHeight="1">
      <c r="B301" s="458">
        <v>52</v>
      </c>
      <c r="C301" s="518" t="s">
        <v>326</v>
      </c>
      <c r="D301" s="460">
        <v>455</v>
      </c>
      <c r="E301" s="449" t="s">
        <v>1361</v>
      </c>
      <c r="F301" s="449">
        <f t="shared" si="20"/>
        <v>4210597</v>
      </c>
      <c r="G301" s="449" t="s">
        <v>1362</v>
      </c>
      <c r="H301" s="449" t="s">
        <v>1362</v>
      </c>
      <c r="I301" s="460" t="str">
        <f t="shared" si="21"/>
        <v>OK</v>
      </c>
      <c r="J301" s="460" t="str">
        <f t="shared" si="19"/>
        <v>OK</v>
      </c>
      <c r="K301" s="457"/>
      <c r="L301" s="468">
        <v>1071406</v>
      </c>
      <c r="M301" s="462" t="s">
        <v>560</v>
      </c>
      <c r="N301" s="463" t="s">
        <v>1363</v>
      </c>
      <c r="O301" s="516" t="s">
        <v>522</v>
      </c>
      <c r="P301" s="516" t="s">
        <v>561</v>
      </c>
      <c r="Q301" s="452" t="s">
        <v>1565</v>
      </c>
      <c r="R301" s="463" t="s">
        <v>1363</v>
      </c>
      <c r="S301" s="516" t="s">
        <v>522</v>
      </c>
      <c r="T301" s="516" t="s">
        <v>561</v>
      </c>
    </row>
    <row r="302" spans="2:21" ht="21.75" customHeight="1">
      <c r="B302" s="458">
        <v>53</v>
      </c>
      <c r="C302" s="518" t="s">
        <v>1978</v>
      </c>
      <c r="D302" s="460">
        <v>456</v>
      </c>
      <c r="E302" s="449" t="s">
        <v>1365</v>
      </c>
      <c r="F302" s="449">
        <f t="shared" si="20"/>
        <v>4210600</v>
      </c>
      <c r="G302" s="449" t="s">
        <v>1366</v>
      </c>
      <c r="H302" s="449" t="s">
        <v>1366</v>
      </c>
      <c r="I302" s="460" t="str">
        <f t="shared" si="21"/>
        <v>OK</v>
      </c>
      <c r="J302" s="460" t="str">
        <f t="shared" si="19"/>
        <v>OK</v>
      </c>
      <c r="K302" s="457"/>
      <c r="L302" s="487">
        <v>1066783</v>
      </c>
      <c r="M302" s="462" t="s">
        <v>1055</v>
      </c>
      <c r="N302" s="463" t="s">
        <v>1367</v>
      </c>
      <c r="O302" s="516" t="s">
        <v>648</v>
      </c>
      <c r="P302" s="516" t="s">
        <v>1913</v>
      </c>
      <c r="Q302" s="452" t="s">
        <v>1565</v>
      </c>
      <c r="R302" s="463" t="s">
        <v>1367</v>
      </c>
      <c r="S302" s="516" t="s">
        <v>648</v>
      </c>
      <c r="T302" s="516" t="s">
        <v>1913</v>
      </c>
    </row>
    <row r="303" spans="2:21" ht="21.75" customHeight="1">
      <c r="B303" s="458">
        <v>54</v>
      </c>
      <c r="C303" s="518" t="s">
        <v>488</v>
      </c>
      <c r="D303" s="460">
        <v>457</v>
      </c>
      <c r="E303" s="449">
        <v>4220001</v>
      </c>
      <c r="F303" s="449">
        <f t="shared" si="20"/>
        <v>4220001</v>
      </c>
      <c r="G303" s="449" t="s">
        <v>1369</v>
      </c>
      <c r="H303" s="449" t="s">
        <v>1369</v>
      </c>
      <c r="I303" s="460" t="str">
        <f t="shared" si="21"/>
        <v>OK</v>
      </c>
      <c r="J303" s="460" t="str">
        <f t="shared" si="19"/>
        <v>OK</v>
      </c>
      <c r="K303" s="457"/>
      <c r="L303" s="487">
        <v>1063127</v>
      </c>
      <c r="M303" s="462" t="s">
        <v>1273</v>
      </c>
      <c r="N303" s="463" t="s">
        <v>1274</v>
      </c>
      <c r="O303" s="516" t="s">
        <v>656</v>
      </c>
      <c r="P303" s="516" t="s">
        <v>1986</v>
      </c>
      <c r="Q303" s="452" t="s">
        <v>1565</v>
      </c>
      <c r="R303" s="463" t="s">
        <v>1274</v>
      </c>
      <c r="S303" s="516" t="s">
        <v>656</v>
      </c>
      <c r="T303" s="516" t="s">
        <v>1986</v>
      </c>
    </row>
    <row r="304" spans="2:21" ht="21.75" customHeight="1">
      <c r="B304" s="458">
        <v>55</v>
      </c>
      <c r="C304" s="518" t="s">
        <v>1979</v>
      </c>
      <c r="D304" s="460">
        <v>458</v>
      </c>
      <c r="E304" s="449">
        <v>4220002</v>
      </c>
      <c r="F304" s="449">
        <f t="shared" si="20"/>
        <v>4220002</v>
      </c>
      <c r="G304" s="449" t="s">
        <v>1987</v>
      </c>
      <c r="H304" s="449" t="s">
        <v>1987</v>
      </c>
      <c r="I304" s="460" t="str">
        <f t="shared" si="21"/>
        <v>OK</v>
      </c>
      <c r="J304" s="460" t="str">
        <f t="shared" si="19"/>
        <v>OK</v>
      </c>
      <c r="K304" s="457"/>
      <c r="L304" s="465">
        <v>1078366</v>
      </c>
      <c r="M304" s="462" t="s">
        <v>1673</v>
      </c>
      <c r="N304" s="463" t="s">
        <v>1983</v>
      </c>
      <c r="O304" s="516" t="s">
        <v>656</v>
      </c>
      <c r="P304" s="516" t="s">
        <v>814</v>
      </c>
      <c r="Q304" s="452" t="s">
        <v>1565</v>
      </c>
      <c r="R304" s="463" t="s">
        <v>1983</v>
      </c>
      <c r="S304" s="516" t="s">
        <v>656</v>
      </c>
      <c r="T304" s="516" t="s">
        <v>814</v>
      </c>
    </row>
    <row r="305" spans="1:22" ht="21.75" customHeight="1">
      <c r="B305" s="458">
        <v>56</v>
      </c>
      <c r="C305" s="518" t="s">
        <v>1980</v>
      </c>
      <c r="D305" s="460">
        <v>459</v>
      </c>
      <c r="E305" s="449">
        <v>4220003</v>
      </c>
      <c r="F305" s="449">
        <f t="shared" si="20"/>
        <v>4220003</v>
      </c>
      <c r="G305" s="449" t="s">
        <v>1988</v>
      </c>
      <c r="H305" s="449" t="s">
        <v>1988</v>
      </c>
      <c r="I305" s="460" t="str">
        <f t="shared" si="21"/>
        <v>OK</v>
      </c>
      <c r="J305" s="460" t="str">
        <f t="shared" si="19"/>
        <v>OK</v>
      </c>
      <c r="K305" s="457"/>
      <c r="L305" s="468">
        <v>1063669</v>
      </c>
      <c r="M305" s="462" t="s">
        <v>1677</v>
      </c>
      <c r="N305" s="463" t="s">
        <v>1984</v>
      </c>
      <c r="O305" s="516" t="s">
        <v>656</v>
      </c>
      <c r="P305" s="516" t="s">
        <v>854</v>
      </c>
      <c r="Q305" s="452" t="s">
        <v>1565</v>
      </c>
      <c r="R305" s="463" t="s">
        <v>1984</v>
      </c>
      <c r="S305" s="516" t="s">
        <v>656</v>
      </c>
      <c r="T305" s="516" t="s">
        <v>854</v>
      </c>
    </row>
    <row r="306" spans="1:22" ht="21.75" customHeight="1">
      <c r="B306" s="458">
        <v>57</v>
      </c>
      <c r="C306" s="519" t="s">
        <v>1981</v>
      </c>
      <c r="D306" s="460">
        <v>460</v>
      </c>
      <c r="E306" s="449">
        <v>4220004</v>
      </c>
      <c r="F306" s="449">
        <f t="shared" si="20"/>
        <v>4220004</v>
      </c>
      <c r="G306" s="449" t="s">
        <v>1989</v>
      </c>
      <c r="H306" s="449" t="s">
        <v>1989</v>
      </c>
      <c r="I306" s="460" t="str">
        <f t="shared" si="21"/>
        <v>OK</v>
      </c>
      <c r="J306" s="460" t="str">
        <f t="shared" si="19"/>
        <v>OK</v>
      </c>
      <c r="K306" s="457"/>
      <c r="L306" s="468">
        <v>1068987</v>
      </c>
      <c r="M306" s="462" t="s">
        <v>1713</v>
      </c>
      <c r="N306" s="463" t="s">
        <v>1985</v>
      </c>
      <c r="O306" s="516" t="s">
        <v>656</v>
      </c>
      <c r="P306" s="516" t="s">
        <v>1347</v>
      </c>
      <c r="Q306" s="452" t="s">
        <v>1565</v>
      </c>
      <c r="R306" s="463" t="s">
        <v>1985</v>
      </c>
      <c r="S306" s="516" t="s">
        <v>656</v>
      </c>
      <c r="T306" s="516" t="s">
        <v>1347</v>
      </c>
    </row>
    <row r="307" spans="1:22" ht="21.75" customHeight="1" thickBot="1">
      <c r="A307" s="498" t="s">
        <v>1370</v>
      </c>
      <c r="B307" s="468">
        <v>1</v>
      </c>
      <c r="C307" s="489" t="s">
        <v>2248</v>
      </c>
      <c r="D307" s="460">
        <f>B307+500</f>
        <v>501</v>
      </c>
      <c r="E307" s="449" t="s">
        <v>1371</v>
      </c>
      <c r="F307" s="449">
        <f t="shared" si="20"/>
        <v>7210041</v>
      </c>
      <c r="G307" s="449" t="s">
        <v>1372</v>
      </c>
      <c r="H307" s="449" t="s">
        <v>1372</v>
      </c>
      <c r="I307" s="460" t="str">
        <f t="shared" ref="I307:I325" si="22">IF(COUNTIF($G$5:$G$338,G307)=1,"OK","重複あり！")</f>
        <v>OK</v>
      </c>
      <c r="J307" s="460" t="str">
        <f t="shared" si="19"/>
        <v>OK</v>
      </c>
      <c r="K307" s="457"/>
      <c r="L307" s="464">
        <v>1060121</v>
      </c>
      <c r="M307" s="462" t="s">
        <v>2249</v>
      </c>
      <c r="N307" s="499" t="s">
        <v>1373</v>
      </c>
      <c r="O307" s="464" t="s">
        <v>1374</v>
      </c>
      <c r="P307" s="464" t="s">
        <v>2250</v>
      </c>
      <c r="Q307" s="452" t="s">
        <v>1565</v>
      </c>
      <c r="R307" s="499" t="s">
        <v>1373</v>
      </c>
      <c r="S307" s="464" t="s">
        <v>1374</v>
      </c>
      <c r="T307" s="464" t="s">
        <v>2250</v>
      </c>
    </row>
    <row r="308" spans="1:22" ht="21.75" customHeight="1">
      <c r="B308" s="468">
        <f>B307+1</f>
        <v>2</v>
      </c>
      <c r="C308" s="489" t="s">
        <v>2251</v>
      </c>
      <c r="D308" s="460">
        <f t="shared" ref="D308:D320" si="23">B308+500</f>
        <v>502</v>
      </c>
      <c r="E308" s="449" t="s">
        <v>1375</v>
      </c>
      <c r="F308" s="449">
        <f t="shared" si="20"/>
        <v>7210042</v>
      </c>
      <c r="G308" s="449" t="s">
        <v>1376</v>
      </c>
      <c r="H308" s="449" t="s">
        <v>1376</v>
      </c>
      <c r="I308" s="460" t="str">
        <f t="shared" si="22"/>
        <v>OK</v>
      </c>
      <c r="J308" s="460" t="str">
        <f t="shared" si="19"/>
        <v>OK</v>
      </c>
      <c r="K308" s="457"/>
      <c r="L308" s="468">
        <v>1060103</v>
      </c>
      <c r="M308" s="462" t="s">
        <v>2201</v>
      </c>
      <c r="N308" s="499" t="s">
        <v>1377</v>
      </c>
      <c r="O308" s="464" t="s">
        <v>522</v>
      </c>
      <c r="P308" s="464" t="s">
        <v>1378</v>
      </c>
      <c r="Q308" s="452" t="s">
        <v>1565</v>
      </c>
      <c r="R308" s="499" t="s">
        <v>1377</v>
      </c>
      <c r="S308" s="464" t="s">
        <v>522</v>
      </c>
      <c r="T308" s="464" t="s">
        <v>1378</v>
      </c>
    </row>
    <row r="309" spans="1:22" ht="21.75" customHeight="1">
      <c r="B309" s="468">
        <f t="shared" ref="B309:B325" si="24">B308+1</f>
        <v>3</v>
      </c>
      <c r="C309" s="489" t="s">
        <v>2252</v>
      </c>
      <c r="D309" s="460">
        <f t="shared" si="23"/>
        <v>503</v>
      </c>
      <c r="E309" s="449" t="s">
        <v>1379</v>
      </c>
      <c r="F309" s="449">
        <f t="shared" si="20"/>
        <v>7210043</v>
      </c>
      <c r="G309" s="449" t="s">
        <v>1380</v>
      </c>
      <c r="H309" s="449" t="s">
        <v>1380</v>
      </c>
      <c r="I309" s="460" t="str">
        <f t="shared" si="22"/>
        <v>OK</v>
      </c>
      <c r="J309" s="460" t="str">
        <f t="shared" si="19"/>
        <v>OK</v>
      </c>
      <c r="K309" s="457"/>
      <c r="L309" s="468">
        <v>1060117</v>
      </c>
      <c r="M309" s="462" t="s">
        <v>2253</v>
      </c>
      <c r="N309" s="499" t="s">
        <v>1381</v>
      </c>
      <c r="O309" s="464" t="s">
        <v>656</v>
      </c>
      <c r="P309" s="464" t="s">
        <v>1382</v>
      </c>
      <c r="Q309" s="452" t="s">
        <v>1565</v>
      </c>
      <c r="R309" s="499" t="s">
        <v>1381</v>
      </c>
      <c r="S309" s="464" t="s">
        <v>656</v>
      </c>
      <c r="T309" s="464" t="s">
        <v>1382</v>
      </c>
    </row>
    <row r="310" spans="1:22" ht="24" customHeight="1">
      <c r="B310" s="468">
        <f t="shared" si="24"/>
        <v>4</v>
      </c>
      <c r="C310" s="489" t="s">
        <v>2254</v>
      </c>
      <c r="D310" s="460">
        <f t="shared" si="23"/>
        <v>504</v>
      </c>
      <c r="E310" s="449" t="s">
        <v>1383</v>
      </c>
      <c r="F310" s="449">
        <f t="shared" si="20"/>
        <v>7210044</v>
      </c>
      <c r="G310" s="449" t="s">
        <v>1384</v>
      </c>
      <c r="H310" s="449" t="s">
        <v>1384</v>
      </c>
      <c r="I310" s="460" t="str">
        <f t="shared" si="22"/>
        <v>OK</v>
      </c>
      <c r="J310" s="460" t="str">
        <f t="shared" si="19"/>
        <v>OK</v>
      </c>
      <c r="K310" s="457"/>
      <c r="L310" s="468">
        <v>1060116</v>
      </c>
      <c r="M310" s="462" t="s">
        <v>2255</v>
      </c>
      <c r="N310" s="499" t="s">
        <v>1385</v>
      </c>
      <c r="O310" s="464" t="s">
        <v>522</v>
      </c>
      <c r="P310" s="464" t="s">
        <v>1386</v>
      </c>
      <c r="Q310" s="452" t="s">
        <v>1565</v>
      </c>
      <c r="R310" s="499" t="s">
        <v>1385</v>
      </c>
      <c r="S310" s="464" t="s">
        <v>522</v>
      </c>
      <c r="T310" s="464" t="s">
        <v>1386</v>
      </c>
    </row>
    <row r="311" spans="1:22" ht="21.75" customHeight="1">
      <c r="B311" s="468">
        <f t="shared" si="24"/>
        <v>5</v>
      </c>
      <c r="C311" s="489" t="s">
        <v>1993</v>
      </c>
      <c r="D311" s="460">
        <f t="shared" si="23"/>
        <v>505</v>
      </c>
      <c r="E311" s="449" t="s">
        <v>1387</v>
      </c>
      <c r="F311" s="449">
        <f t="shared" si="20"/>
        <v>7210045</v>
      </c>
      <c r="G311" s="449" t="s">
        <v>1388</v>
      </c>
      <c r="H311" s="449" t="s">
        <v>1388</v>
      </c>
      <c r="I311" s="460" t="str">
        <f t="shared" si="22"/>
        <v>OK</v>
      </c>
      <c r="J311" s="460" t="str">
        <f t="shared" ref="J311:J334" si="25">IF(EXACT(G311,H311),"OK","変更あり！")</f>
        <v>OK</v>
      </c>
      <c r="K311" s="457"/>
      <c r="L311" s="468">
        <v>1061862</v>
      </c>
      <c r="M311" s="462" t="s">
        <v>2256</v>
      </c>
      <c r="N311" s="499" t="s">
        <v>1389</v>
      </c>
      <c r="O311" s="464" t="s">
        <v>522</v>
      </c>
      <c r="P311" s="464" t="s">
        <v>1390</v>
      </c>
      <c r="Q311" s="452" t="s">
        <v>1565</v>
      </c>
      <c r="R311" s="499" t="s">
        <v>1389</v>
      </c>
      <c r="S311" s="464" t="s">
        <v>522</v>
      </c>
      <c r="T311" s="464" t="s">
        <v>1390</v>
      </c>
    </row>
    <row r="312" spans="1:22" ht="21.75" customHeight="1">
      <c r="B312" s="468">
        <f t="shared" si="24"/>
        <v>6</v>
      </c>
      <c r="C312" s="489" t="s">
        <v>2257</v>
      </c>
      <c r="D312" s="460">
        <f t="shared" si="23"/>
        <v>506</v>
      </c>
      <c r="E312" s="449" t="s">
        <v>1391</v>
      </c>
      <c r="F312" s="449">
        <f t="shared" si="20"/>
        <v>7210097</v>
      </c>
      <c r="G312" s="449" t="s">
        <v>1392</v>
      </c>
      <c r="H312" s="449" t="s">
        <v>1392</v>
      </c>
      <c r="I312" s="460" t="str">
        <f t="shared" si="22"/>
        <v>OK</v>
      </c>
      <c r="J312" s="460" t="str">
        <f t="shared" si="25"/>
        <v>OK</v>
      </c>
      <c r="K312" s="457"/>
      <c r="L312" s="468">
        <v>1061019</v>
      </c>
      <c r="M312" s="462" t="s">
        <v>2258</v>
      </c>
      <c r="N312" s="499" t="s">
        <v>1393</v>
      </c>
      <c r="O312" s="464" t="s">
        <v>661</v>
      </c>
      <c r="P312" s="464" t="s">
        <v>1996</v>
      </c>
      <c r="Q312" s="452" t="s">
        <v>1565</v>
      </c>
      <c r="R312" s="499" t="s">
        <v>1393</v>
      </c>
      <c r="S312" s="464" t="s">
        <v>661</v>
      </c>
      <c r="T312" s="464" t="s">
        <v>1996</v>
      </c>
    </row>
    <row r="313" spans="1:22" ht="21.75" customHeight="1">
      <c r="B313" s="468">
        <f t="shared" si="24"/>
        <v>7</v>
      </c>
      <c r="C313" s="520" t="s">
        <v>244</v>
      </c>
      <c r="D313" s="460">
        <f t="shared" si="23"/>
        <v>507</v>
      </c>
      <c r="E313" s="449" t="s">
        <v>1394</v>
      </c>
      <c r="F313" s="449">
        <f t="shared" si="20"/>
        <v>7210238</v>
      </c>
      <c r="G313" s="449" t="s">
        <v>1395</v>
      </c>
      <c r="H313" s="449" t="s">
        <v>1395</v>
      </c>
      <c r="I313" s="460" t="str">
        <f t="shared" si="22"/>
        <v>OK</v>
      </c>
      <c r="J313" s="460" t="str">
        <f t="shared" si="25"/>
        <v>OK</v>
      </c>
      <c r="K313" s="457"/>
      <c r="L313" s="468">
        <v>1064018</v>
      </c>
      <c r="M313" s="462" t="s">
        <v>1811</v>
      </c>
      <c r="N313" s="499" t="s">
        <v>1396</v>
      </c>
      <c r="O313" s="464" t="s">
        <v>656</v>
      </c>
      <c r="P313" s="464" t="s">
        <v>1997</v>
      </c>
      <c r="Q313" s="452" t="s">
        <v>1565</v>
      </c>
      <c r="R313" s="499" t="s">
        <v>1396</v>
      </c>
      <c r="S313" s="464" t="s">
        <v>656</v>
      </c>
      <c r="T313" s="464" t="s">
        <v>1997</v>
      </c>
      <c r="U313" s="443">
        <v>1</v>
      </c>
    </row>
    <row r="314" spans="1:22" ht="21.75" customHeight="1">
      <c r="B314" s="488">
        <v>8</v>
      </c>
      <c r="C314" s="521" t="s">
        <v>2010</v>
      </c>
      <c r="D314" s="479">
        <v>508</v>
      </c>
      <c r="E314" s="478">
        <v>7220009</v>
      </c>
      <c r="F314" s="478">
        <v>7220009</v>
      </c>
      <c r="G314" s="478" t="s">
        <v>2293</v>
      </c>
      <c r="H314" s="478" t="s">
        <v>2293</v>
      </c>
      <c r="I314" s="479" t="s">
        <v>1437</v>
      </c>
      <c r="J314" s="479" t="s">
        <v>1437</v>
      </c>
      <c r="K314" s="480"/>
      <c r="L314" s="488">
        <v>1080508</v>
      </c>
      <c r="M314" s="482" t="s">
        <v>2294</v>
      </c>
      <c r="N314" s="522" t="s">
        <v>2295</v>
      </c>
      <c r="O314" s="484" t="s">
        <v>656</v>
      </c>
      <c r="P314" s="484" t="s">
        <v>2296</v>
      </c>
      <c r="Q314" s="485" t="s">
        <v>1565</v>
      </c>
      <c r="R314" s="522" t="s">
        <v>2295</v>
      </c>
      <c r="S314" s="484" t="s">
        <v>656</v>
      </c>
      <c r="T314" s="484" t="s">
        <v>2296</v>
      </c>
      <c r="U314" s="443">
        <v>1</v>
      </c>
    </row>
    <row r="315" spans="1:22" ht="21.75" customHeight="1">
      <c r="B315" s="488">
        <v>9</v>
      </c>
      <c r="C315" s="521" t="s">
        <v>2012</v>
      </c>
      <c r="D315" s="479">
        <v>509</v>
      </c>
      <c r="E315" s="478">
        <v>7220010</v>
      </c>
      <c r="F315" s="478">
        <v>7220010</v>
      </c>
      <c r="G315" s="478" t="s">
        <v>2297</v>
      </c>
      <c r="H315" s="478" t="s">
        <v>2297</v>
      </c>
      <c r="I315" s="479" t="s">
        <v>1437</v>
      </c>
      <c r="J315" s="479" t="s">
        <v>1437</v>
      </c>
      <c r="K315" s="480"/>
      <c r="L315" s="488">
        <v>1080508</v>
      </c>
      <c r="M315" s="482" t="s">
        <v>2294</v>
      </c>
      <c r="N315" s="522" t="s">
        <v>2295</v>
      </c>
      <c r="O315" s="484" t="s">
        <v>656</v>
      </c>
      <c r="P315" s="484" t="s">
        <v>2296</v>
      </c>
      <c r="Q315" s="485" t="s">
        <v>1565</v>
      </c>
      <c r="R315" s="522" t="s">
        <v>2295</v>
      </c>
      <c r="S315" s="484" t="s">
        <v>656</v>
      </c>
      <c r="T315" s="484" t="s">
        <v>2296</v>
      </c>
      <c r="U315" s="443">
        <v>1</v>
      </c>
    </row>
    <row r="316" spans="1:22" ht="21.75" customHeight="1">
      <c r="B316" s="468">
        <f t="shared" si="24"/>
        <v>10</v>
      </c>
      <c r="C316" s="523" t="s">
        <v>296</v>
      </c>
      <c r="D316" s="460">
        <f t="shared" si="23"/>
        <v>510</v>
      </c>
      <c r="E316" s="449" t="s">
        <v>1397</v>
      </c>
      <c r="F316" s="449">
        <f t="shared" ref="F316:F323" si="26">VALUE(E316)</f>
        <v>7210351</v>
      </c>
      <c r="G316" s="449" t="s">
        <v>1398</v>
      </c>
      <c r="H316" s="449" t="s">
        <v>1398</v>
      </c>
      <c r="I316" s="460" t="str">
        <f t="shared" si="22"/>
        <v>OK</v>
      </c>
      <c r="J316" s="460" t="str">
        <f t="shared" si="25"/>
        <v>OK</v>
      </c>
      <c r="K316" s="457"/>
      <c r="L316" s="468">
        <v>1066661</v>
      </c>
      <c r="M316" s="462" t="s">
        <v>2259</v>
      </c>
      <c r="N316" s="524" t="s">
        <v>1399</v>
      </c>
      <c r="O316" s="525" t="s">
        <v>522</v>
      </c>
      <c r="P316" s="525" t="s">
        <v>1453</v>
      </c>
      <c r="Q316" s="452" t="s">
        <v>1565</v>
      </c>
      <c r="R316" s="499" t="s">
        <v>1399</v>
      </c>
      <c r="S316" s="464" t="s">
        <v>522</v>
      </c>
      <c r="T316" s="464" t="s">
        <v>1453</v>
      </c>
    </row>
    <row r="317" spans="1:22" ht="21.75" customHeight="1">
      <c r="A317" s="457"/>
      <c r="B317" s="468">
        <f t="shared" si="24"/>
        <v>11</v>
      </c>
      <c r="C317" s="526" t="s">
        <v>267</v>
      </c>
      <c r="D317" s="460">
        <f t="shared" si="23"/>
        <v>511</v>
      </c>
      <c r="E317" s="449" t="s">
        <v>1400</v>
      </c>
      <c r="F317" s="449">
        <f t="shared" si="26"/>
        <v>7210399</v>
      </c>
      <c r="G317" s="449" t="s">
        <v>1401</v>
      </c>
      <c r="H317" s="449" t="s">
        <v>1401</v>
      </c>
      <c r="I317" s="460" t="str">
        <f t="shared" si="22"/>
        <v>OK</v>
      </c>
      <c r="J317" s="460" t="str">
        <f t="shared" si="25"/>
        <v>OK</v>
      </c>
      <c r="K317" s="457"/>
      <c r="L317" s="468">
        <v>1066668</v>
      </c>
      <c r="M317" s="462" t="s">
        <v>2260</v>
      </c>
      <c r="N317" s="459" t="s">
        <v>2261</v>
      </c>
      <c r="O317" s="468" t="s">
        <v>2262</v>
      </c>
      <c r="P317" s="527" t="s">
        <v>2263</v>
      </c>
      <c r="Q317" s="452" t="s">
        <v>1556</v>
      </c>
      <c r="R317" s="499" t="s">
        <v>1823</v>
      </c>
      <c r="S317" s="464" t="s">
        <v>1552</v>
      </c>
      <c r="T317" s="464" t="s">
        <v>1715</v>
      </c>
      <c r="U317" s="443">
        <v>1</v>
      </c>
      <c r="V317" s="443" t="s">
        <v>62</v>
      </c>
    </row>
    <row r="318" spans="1:22" ht="21.75" customHeight="1">
      <c r="B318" s="468">
        <f t="shared" si="24"/>
        <v>12</v>
      </c>
      <c r="C318" s="526" t="s">
        <v>1994</v>
      </c>
      <c r="D318" s="460">
        <f t="shared" si="23"/>
        <v>512</v>
      </c>
      <c r="E318" s="449" t="s">
        <v>1402</v>
      </c>
      <c r="F318" s="449">
        <f t="shared" si="26"/>
        <v>7210602</v>
      </c>
      <c r="G318" s="449" t="s">
        <v>1403</v>
      </c>
      <c r="H318" s="449" t="s">
        <v>1403</v>
      </c>
      <c r="I318" s="460" t="str">
        <f t="shared" si="22"/>
        <v>OK</v>
      </c>
      <c r="J318" s="460" t="str">
        <f t="shared" si="25"/>
        <v>OK</v>
      </c>
      <c r="K318" s="457"/>
      <c r="L318" s="468">
        <v>1071405</v>
      </c>
      <c r="M318" s="462" t="s">
        <v>1404</v>
      </c>
      <c r="N318" s="499" t="s">
        <v>1686</v>
      </c>
      <c r="O318" s="464" t="s">
        <v>656</v>
      </c>
      <c r="P318" s="464" t="s">
        <v>2264</v>
      </c>
      <c r="Q318" s="452" t="s">
        <v>1565</v>
      </c>
      <c r="R318" s="499" t="s">
        <v>1686</v>
      </c>
      <c r="S318" s="464" t="s">
        <v>656</v>
      </c>
      <c r="T318" s="464" t="s">
        <v>2101</v>
      </c>
      <c r="U318" s="443">
        <v>1</v>
      </c>
    </row>
    <row r="319" spans="1:22" ht="21.75" customHeight="1">
      <c r="B319" s="468">
        <f t="shared" si="24"/>
        <v>13</v>
      </c>
      <c r="C319" s="526" t="s">
        <v>1651</v>
      </c>
      <c r="D319" s="460">
        <f t="shared" si="23"/>
        <v>513</v>
      </c>
      <c r="E319" s="449">
        <v>7220002</v>
      </c>
      <c r="F319" s="449">
        <f t="shared" si="26"/>
        <v>7220002</v>
      </c>
      <c r="G319" s="449" t="s">
        <v>1406</v>
      </c>
      <c r="H319" s="449" t="s">
        <v>1406</v>
      </c>
      <c r="I319" s="460" t="str">
        <f t="shared" si="22"/>
        <v>OK</v>
      </c>
      <c r="J319" s="460" t="str">
        <f t="shared" si="25"/>
        <v>OK</v>
      </c>
      <c r="K319" s="457"/>
      <c r="L319" s="468">
        <v>1064040</v>
      </c>
      <c r="M319" s="462" t="s">
        <v>877</v>
      </c>
      <c r="N319" s="499" t="s">
        <v>878</v>
      </c>
      <c r="O319" s="464" t="s">
        <v>879</v>
      </c>
      <c r="P319" s="464" t="s">
        <v>880</v>
      </c>
      <c r="Q319" s="452" t="s">
        <v>1565</v>
      </c>
      <c r="R319" s="499" t="s">
        <v>878</v>
      </c>
      <c r="S319" s="464" t="s">
        <v>879</v>
      </c>
      <c r="T319" s="464" t="s">
        <v>880</v>
      </c>
      <c r="U319" s="443">
        <v>1</v>
      </c>
    </row>
    <row r="320" spans="1:22" ht="21.75" customHeight="1">
      <c r="B320" s="468">
        <f t="shared" si="24"/>
        <v>14</v>
      </c>
      <c r="C320" s="526" t="s">
        <v>1990</v>
      </c>
      <c r="D320" s="460">
        <f t="shared" si="23"/>
        <v>514</v>
      </c>
      <c r="E320" s="449">
        <v>7220003</v>
      </c>
      <c r="F320" s="449">
        <f t="shared" si="26"/>
        <v>7220003</v>
      </c>
      <c r="G320" s="449" t="s">
        <v>1775</v>
      </c>
      <c r="H320" s="449" t="s">
        <v>1775</v>
      </c>
      <c r="I320" s="460" t="str">
        <f t="shared" si="22"/>
        <v>OK</v>
      </c>
      <c r="J320" s="460" t="str">
        <f t="shared" si="25"/>
        <v>OK</v>
      </c>
      <c r="K320" s="457"/>
      <c r="L320" s="468">
        <v>1076471</v>
      </c>
      <c r="M320" s="462" t="s">
        <v>1812</v>
      </c>
      <c r="N320" s="499" t="s">
        <v>1813</v>
      </c>
      <c r="O320" s="464" t="s">
        <v>522</v>
      </c>
      <c r="P320" s="464" t="s">
        <v>1814</v>
      </c>
      <c r="Q320" s="452" t="s">
        <v>1565</v>
      </c>
      <c r="R320" s="499" t="s">
        <v>1813</v>
      </c>
      <c r="S320" s="464" t="s">
        <v>522</v>
      </c>
      <c r="T320" s="464" t="s">
        <v>1814</v>
      </c>
    </row>
    <row r="321" spans="1:23" ht="21.75" customHeight="1">
      <c r="B321" s="468">
        <f t="shared" si="24"/>
        <v>15</v>
      </c>
      <c r="C321" s="526" t="s">
        <v>1991</v>
      </c>
      <c r="D321" s="460">
        <f>B321+500</f>
        <v>515</v>
      </c>
      <c r="E321" s="449">
        <v>7220004</v>
      </c>
      <c r="F321" s="449">
        <f t="shared" si="26"/>
        <v>7220004</v>
      </c>
      <c r="G321" s="449" t="s">
        <v>1776</v>
      </c>
      <c r="H321" s="449" t="s">
        <v>1776</v>
      </c>
      <c r="I321" s="460" t="str">
        <f t="shared" si="22"/>
        <v>OK</v>
      </c>
      <c r="J321" s="460" t="str">
        <f t="shared" si="25"/>
        <v>OK</v>
      </c>
      <c r="K321" s="457"/>
      <c r="L321" s="468">
        <v>1076618</v>
      </c>
      <c r="M321" s="462" t="s">
        <v>1815</v>
      </c>
      <c r="N321" s="499" t="s">
        <v>1816</v>
      </c>
      <c r="O321" s="464" t="s">
        <v>522</v>
      </c>
      <c r="P321" s="464" t="s">
        <v>1817</v>
      </c>
      <c r="Q321" s="452" t="s">
        <v>1565</v>
      </c>
      <c r="R321" s="499" t="s">
        <v>1816</v>
      </c>
      <c r="S321" s="464" t="s">
        <v>522</v>
      </c>
      <c r="T321" s="464" t="s">
        <v>1817</v>
      </c>
    </row>
    <row r="322" spans="1:23" ht="21.75" customHeight="1">
      <c r="B322" s="488">
        <v>16</v>
      </c>
      <c r="C322" s="528" t="s">
        <v>2015</v>
      </c>
      <c r="D322" s="479">
        <v>516</v>
      </c>
      <c r="E322" s="478">
        <v>7220011</v>
      </c>
      <c r="F322" s="478">
        <v>7220011</v>
      </c>
      <c r="G322" s="478" t="s">
        <v>2298</v>
      </c>
      <c r="H322" s="478" t="s">
        <v>2298</v>
      </c>
      <c r="I322" s="479" t="s">
        <v>1437</v>
      </c>
      <c r="J322" s="479" t="s">
        <v>1437</v>
      </c>
      <c r="K322" s="480"/>
      <c r="L322" s="488">
        <v>1080508</v>
      </c>
      <c r="M322" s="482" t="s">
        <v>2294</v>
      </c>
      <c r="N322" s="522" t="s">
        <v>2295</v>
      </c>
      <c r="O322" s="484" t="s">
        <v>656</v>
      </c>
      <c r="P322" s="484" t="s">
        <v>2296</v>
      </c>
      <c r="Q322" s="485" t="s">
        <v>1565</v>
      </c>
      <c r="R322" s="522" t="s">
        <v>2295</v>
      </c>
      <c r="S322" s="484" t="s">
        <v>656</v>
      </c>
      <c r="T322" s="484" t="s">
        <v>2296</v>
      </c>
      <c r="U322" s="466">
        <v>1</v>
      </c>
    </row>
    <row r="323" spans="1:23" ht="21.75" customHeight="1">
      <c r="B323" s="468">
        <f t="shared" si="24"/>
        <v>17</v>
      </c>
      <c r="C323" s="526" t="s">
        <v>2265</v>
      </c>
      <c r="D323" s="460">
        <f t="shared" ref="D323:D325" si="27">B323+500</f>
        <v>517</v>
      </c>
      <c r="E323" s="449">
        <v>7220006</v>
      </c>
      <c r="F323" s="449">
        <f t="shared" si="26"/>
        <v>7220006</v>
      </c>
      <c r="G323" s="449" t="s">
        <v>1992</v>
      </c>
      <c r="H323" s="449" t="s">
        <v>1992</v>
      </c>
      <c r="I323" s="460" t="str">
        <f t="shared" si="22"/>
        <v>OK</v>
      </c>
      <c r="J323" s="460" t="str">
        <f t="shared" si="25"/>
        <v>OK</v>
      </c>
      <c r="K323" s="457"/>
      <c r="L323" s="468">
        <v>1078345</v>
      </c>
      <c r="M323" s="462" t="s">
        <v>2266</v>
      </c>
      <c r="N323" s="499" t="s">
        <v>1995</v>
      </c>
      <c r="O323" s="464" t="s">
        <v>522</v>
      </c>
      <c r="P323" s="464" t="s">
        <v>1998</v>
      </c>
      <c r="Q323" s="452" t="s">
        <v>1565</v>
      </c>
      <c r="R323" s="499" t="s">
        <v>1995</v>
      </c>
      <c r="S323" s="464" t="s">
        <v>522</v>
      </c>
      <c r="T323" s="464" t="s">
        <v>1998</v>
      </c>
    </row>
    <row r="324" spans="1:23" ht="21.75" customHeight="1">
      <c r="A324" s="466"/>
      <c r="B324" s="527">
        <f t="shared" si="24"/>
        <v>18</v>
      </c>
      <c r="C324" s="529" t="s">
        <v>2267</v>
      </c>
      <c r="D324" s="493">
        <f t="shared" si="27"/>
        <v>518</v>
      </c>
      <c r="E324" s="492">
        <v>7220007</v>
      </c>
      <c r="F324" s="492">
        <v>7220007</v>
      </c>
      <c r="G324" s="492" t="s">
        <v>2268</v>
      </c>
      <c r="H324" s="492" t="s">
        <v>2268</v>
      </c>
      <c r="I324" s="493" t="str">
        <f t="shared" si="22"/>
        <v>OK</v>
      </c>
      <c r="J324" s="493" t="str">
        <f t="shared" si="25"/>
        <v>OK</v>
      </c>
      <c r="K324" s="457" t="s">
        <v>1485</v>
      </c>
      <c r="L324" s="494">
        <v>1080023</v>
      </c>
      <c r="M324" s="513" t="s">
        <v>2269</v>
      </c>
      <c r="N324" s="514" t="s">
        <v>2270</v>
      </c>
      <c r="O324" s="497" t="s">
        <v>522</v>
      </c>
      <c r="P324" s="497" t="s">
        <v>2271</v>
      </c>
      <c r="Q324" s="452"/>
      <c r="R324" s="514" t="s">
        <v>2270</v>
      </c>
      <c r="S324" s="497" t="s">
        <v>522</v>
      </c>
      <c r="T324" s="497" t="s">
        <v>2271</v>
      </c>
    </row>
    <row r="325" spans="1:23" ht="21.75" customHeight="1">
      <c r="A325" s="466"/>
      <c r="B325" s="527">
        <f t="shared" si="24"/>
        <v>19</v>
      </c>
      <c r="C325" s="529" t="s">
        <v>2272</v>
      </c>
      <c r="D325" s="493">
        <f t="shared" si="27"/>
        <v>519</v>
      </c>
      <c r="E325" s="492">
        <v>7220008</v>
      </c>
      <c r="F325" s="492">
        <v>7220008</v>
      </c>
      <c r="G325" s="492" t="s">
        <v>2273</v>
      </c>
      <c r="H325" s="492" t="s">
        <v>2273</v>
      </c>
      <c r="I325" s="493" t="str">
        <f t="shared" si="22"/>
        <v>OK</v>
      </c>
      <c r="J325" s="493" t="str">
        <f t="shared" si="25"/>
        <v>OK</v>
      </c>
      <c r="K325" s="457" t="s">
        <v>1485</v>
      </c>
      <c r="L325" s="494">
        <v>1071622</v>
      </c>
      <c r="M325" s="513" t="s">
        <v>2274</v>
      </c>
      <c r="N325" s="514" t="s">
        <v>1801</v>
      </c>
      <c r="O325" s="497" t="s">
        <v>522</v>
      </c>
      <c r="P325" s="497" t="s">
        <v>1452</v>
      </c>
      <c r="Q325" s="452"/>
      <c r="R325" s="514" t="s">
        <v>1801</v>
      </c>
      <c r="S325" s="497" t="s">
        <v>522</v>
      </c>
      <c r="T325" s="497" t="s">
        <v>1452</v>
      </c>
    </row>
    <row r="326" spans="1:23" ht="21.75" customHeight="1">
      <c r="A326" s="453" t="s">
        <v>1407</v>
      </c>
      <c r="B326" s="458">
        <v>1</v>
      </c>
      <c r="C326" s="459" t="s">
        <v>2275</v>
      </c>
      <c r="D326" s="460">
        <v>601</v>
      </c>
      <c r="E326" s="449" t="s">
        <v>1408</v>
      </c>
      <c r="F326" s="449">
        <f t="shared" ref="F326:F334" si="28">VALUE(E326)</f>
        <v>5210001</v>
      </c>
      <c r="G326" s="449" t="s">
        <v>1409</v>
      </c>
      <c r="H326" s="449" t="s">
        <v>1409</v>
      </c>
      <c r="I326" s="460" t="str">
        <f t="shared" ref="I326:I332" si="29">IF(COUNTIF($G$5:$G$337,G326)=1,"OK","重複あり！")</f>
        <v>OK</v>
      </c>
      <c r="J326" s="460" t="str">
        <f t="shared" si="25"/>
        <v>OK</v>
      </c>
      <c r="K326" s="457"/>
      <c r="L326" s="465">
        <v>1039953</v>
      </c>
      <c r="M326" s="464"/>
      <c r="N326" s="489" t="s">
        <v>1818</v>
      </c>
      <c r="O326" s="452"/>
      <c r="P326" s="452" t="s">
        <v>1410</v>
      </c>
      <c r="Q326" s="452" t="s">
        <v>1565</v>
      </c>
      <c r="R326" s="489" t="s">
        <v>1818</v>
      </c>
      <c r="S326" s="452"/>
      <c r="T326" s="452" t="s">
        <v>1410</v>
      </c>
    </row>
    <row r="327" spans="1:23" ht="21.75" customHeight="1">
      <c r="B327" s="458">
        <v>2</v>
      </c>
      <c r="C327" s="459" t="s">
        <v>227</v>
      </c>
      <c r="D327" s="460">
        <v>602</v>
      </c>
      <c r="E327" s="449" t="s">
        <v>1411</v>
      </c>
      <c r="F327" s="449">
        <f t="shared" si="28"/>
        <v>5210002</v>
      </c>
      <c r="G327" s="449" t="s">
        <v>1412</v>
      </c>
      <c r="H327" s="449" t="s">
        <v>1412</v>
      </c>
      <c r="I327" s="460" t="str">
        <f t="shared" si="29"/>
        <v>OK</v>
      </c>
      <c r="J327" s="460" t="str">
        <f t="shared" si="25"/>
        <v>OK</v>
      </c>
      <c r="K327" s="457"/>
      <c r="L327" s="465">
        <v>1060122</v>
      </c>
      <c r="M327" s="464"/>
      <c r="N327" s="489" t="s">
        <v>1819</v>
      </c>
      <c r="O327" s="452"/>
      <c r="P327" s="452" t="s">
        <v>1413</v>
      </c>
      <c r="Q327" s="452" t="s">
        <v>1565</v>
      </c>
      <c r="R327" s="489" t="s">
        <v>1819</v>
      </c>
      <c r="S327" s="452"/>
      <c r="T327" s="452" t="s">
        <v>1413</v>
      </c>
    </row>
    <row r="328" spans="1:23" ht="21.75" customHeight="1">
      <c r="B328" s="458">
        <v>3</v>
      </c>
      <c r="C328" s="459" t="s">
        <v>254</v>
      </c>
      <c r="D328" s="460">
        <v>605</v>
      </c>
      <c r="E328" s="449" t="s">
        <v>1414</v>
      </c>
      <c r="F328" s="449">
        <f t="shared" si="28"/>
        <v>5210524</v>
      </c>
      <c r="G328" s="449" t="s">
        <v>1415</v>
      </c>
      <c r="H328" s="449" t="s">
        <v>1415</v>
      </c>
      <c r="I328" s="460" t="str">
        <f t="shared" si="29"/>
        <v>OK</v>
      </c>
      <c r="J328" s="460" t="str">
        <f t="shared" si="25"/>
        <v>OK</v>
      </c>
      <c r="K328" s="457"/>
      <c r="L328" s="465">
        <v>1050669</v>
      </c>
      <c r="M328" s="464" t="s">
        <v>2276</v>
      </c>
      <c r="N328" s="489" t="s">
        <v>2277</v>
      </c>
      <c r="O328" s="452" t="s">
        <v>2278</v>
      </c>
      <c r="P328" s="452" t="s">
        <v>2279</v>
      </c>
      <c r="Q328" s="452" t="s">
        <v>1565</v>
      </c>
      <c r="R328" s="489" t="s">
        <v>2277</v>
      </c>
      <c r="S328" s="452" t="s">
        <v>2278</v>
      </c>
      <c r="T328" s="452" t="s">
        <v>2279</v>
      </c>
    </row>
    <row r="329" spans="1:23" ht="21.75" customHeight="1">
      <c r="B329" s="458">
        <v>4</v>
      </c>
      <c r="C329" s="459" t="s">
        <v>277</v>
      </c>
      <c r="D329" s="460">
        <v>603</v>
      </c>
      <c r="E329" s="449" t="s">
        <v>1416</v>
      </c>
      <c r="F329" s="449">
        <f t="shared" si="28"/>
        <v>5210004</v>
      </c>
      <c r="G329" s="449" t="s">
        <v>1417</v>
      </c>
      <c r="H329" s="449" t="s">
        <v>1417</v>
      </c>
      <c r="I329" s="460" t="str">
        <f t="shared" si="29"/>
        <v>OK</v>
      </c>
      <c r="J329" s="460" t="str">
        <f t="shared" si="25"/>
        <v>OK</v>
      </c>
      <c r="K329" s="457"/>
      <c r="L329" s="465">
        <v>1060127</v>
      </c>
      <c r="M329" s="464"/>
      <c r="N329" s="489" t="s">
        <v>1418</v>
      </c>
      <c r="O329" s="452"/>
      <c r="P329" s="452" t="s">
        <v>1419</v>
      </c>
      <c r="Q329" s="452" t="s">
        <v>1565</v>
      </c>
      <c r="R329" s="489" t="s">
        <v>1418</v>
      </c>
      <c r="S329" s="452"/>
      <c r="T329" s="452" t="s">
        <v>1419</v>
      </c>
    </row>
    <row r="330" spans="1:23" ht="21.75" customHeight="1">
      <c r="B330" s="458">
        <v>5</v>
      </c>
      <c r="C330" s="475" t="s">
        <v>264</v>
      </c>
      <c r="D330" s="460">
        <v>604</v>
      </c>
      <c r="E330" s="449" t="s">
        <v>1420</v>
      </c>
      <c r="F330" s="449">
        <f t="shared" si="28"/>
        <v>5210417</v>
      </c>
      <c r="G330" s="449" t="s">
        <v>1421</v>
      </c>
      <c r="H330" s="449" t="s">
        <v>1421</v>
      </c>
      <c r="I330" s="460" t="str">
        <f t="shared" si="29"/>
        <v>OK</v>
      </c>
      <c r="J330" s="460" t="str">
        <f t="shared" si="25"/>
        <v>OK</v>
      </c>
      <c r="L330" s="465">
        <v>1063362</v>
      </c>
      <c r="M330" s="464" t="s">
        <v>1709</v>
      </c>
      <c r="N330" s="489" t="s">
        <v>1279</v>
      </c>
      <c r="O330" s="452" t="s">
        <v>2280</v>
      </c>
      <c r="P330" s="452" t="s">
        <v>2281</v>
      </c>
      <c r="Q330" s="452" t="s">
        <v>1565</v>
      </c>
      <c r="R330" s="489" t="s">
        <v>1279</v>
      </c>
      <c r="S330" s="452" t="s">
        <v>2280</v>
      </c>
      <c r="T330" s="452" t="s">
        <v>2281</v>
      </c>
    </row>
    <row r="331" spans="1:23" ht="21.75" customHeight="1">
      <c r="B331" s="458">
        <v>6</v>
      </c>
      <c r="C331" s="475" t="s">
        <v>2282</v>
      </c>
      <c r="D331" s="460">
        <v>607</v>
      </c>
      <c r="E331" s="449" t="s">
        <v>1422</v>
      </c>
      <c r="F331" s="449">
        <f t="shared" si="28"/>
        <v>5210418</v>
      </c>
      <c r="G331" s="449" t="s">
        <v>1423</v>
      </c>
      <c r="H331" s="449" t="s">
        <v>1423</v>
      </c>
      <c r="I331" s="460" t="str">
        <f t="shared" si="29"/>
        <v>OK</v>
      </c>
      <c r="J331" s="460" t="str">
        <f t="shared" si="25"/>
        <v>OK</v>
      </c>
      <c r="L331" s="487">
        <v>1076825</v>
      </c>
      <c r="M331" s="464" t="s">
        <v>1820</v>
      </c>
      <c r="N331" s="489" t="s">
        <v>1424</v>
      </c>
      <c r="O331" s="452" t="s">
        <v>2283</v>
      </c>
      <c r="P331" s="452" t="s">
        <v>2284</v>
      </c>
      <c r="Q331" s="452" t="s">
        <v>1565</v>
      </c>
      <c r="R331" s="489" t="s">
        <v>1424</v>
      </c>
      <c r="S331" s="452" t="s">
        <v>2283</v>
      </c>
      <c r="T331" s="452" t="s">
        <v>2284</v>
      </c>
    </row>
    <row r="332" spans="1:23" ht="21.75" customHeight="1">
      <c r="B332" s="458">
        <v>7</v>
      </c>
      <c r="C332" s="475" t="s">
        <v>299</v>
      </c>
      <c r="D332" s="460">
        <v>606</v>
      </c>
      <c r="E332" s="449" t="s">
        <v>1425</v>
      </c>
      <c r="F332" s="449">
        <f t="shared" si="28"/>
        <v>5210537</v>
      </c>
      <c r="G332" s="449" t="s">
        <v>1426</v>
      </c>
      <c r="H332" s="449" t="s">
        <v>1426</v>
      </c>
      <c r="I332" s="460" t="str">
        <f t="shared" si="29"/>
        <v>OK</v>
      </c>
      <c r="J332" s="460" t="str">
        <f t="shared" si="25"/>
        <v>OK</v>
      </c>
      <c r="L332" s="468">
        <v>1069375</v>
      </c>
      <c r="M332" s="464"/>
      <c r="N332" s="489" t="s">
        <v>2285</v>
      </c>
      <c r="O332" s="452"/>
      <c r="P332" s="452" t="s">
        <v>1454</v>
      </c>
      <c r="Q332" s="452" t="s">
        <v>1565</v>
      </c>
      <c r="R332" s="489" t="s">
        <v>2285</v>
      </c>
      <c r="S332" s="452"/>
      <c r="T332" s="452" t="s">
        <v>1454</v>
      </c>
    </row>
    <row r="333" spans="1:23" s="444" customFormat="1" ht="23.25" customHeight="1">
      <c r="A333" s="453" t="s">
        <v>1428</v>
      </c>
      <c r="B333" s="458">
        <v>1</v>
      </c>
      <c r="C333" s="530" t="s">
        <v>479</v>
      </c>
      <c r="D333" s="460">
        <v>701</v>
      </c>
      <c r="E333" s="449">
        <v>8220001</v>
      </c>
      <c r="F333" s="449">
        <f t="shared" si="28"/>
        <v>8220001</v>
      </c>
      <c r="G333" s="449" t="s">
        <v>1429</v>
      </c>
      <c r="H333" s="449" t="s">
        <v>1429</v>
      </c>
      <c r="I333" s="460" t="str">
        <f t="shared" ref="I333:I334" si="30">IF(COUNTIF($G$5:$G$338,G333)=1,"OK","重複あり！")</f>
        <v>OK</v>
      </c>
      <c r="J333" s="460" t="str">
        <f t="shared" si="25"/>
        <v>OK</v>
      </c>
      <c r="K333" s="443"/>
      <c r="L333" s="449">
        <v>1069375</v>
      </c>
      <c r="M333" s="452"/>
      <c r="N333" s="452" t="s">
        <v>1427</v>
      </c>
      <c r="O333" s="452"/>
      <c r="P333" s="452" t="s">
        <v>1454</v>
      </c>
      <c r="Q333" s="452" t="s">
        <v>1565</v>
      </c>
      <c r="R333" s="452" t="s">
        <v>1427</v>
      </c>
      <c r="S333" s="449"/>
      <c r="T333" s="452" t="s">
        <v>1454</v>
      </c>
      <c r="W333" s="443"/>
    </row>
    <row r="334" spans="1:23" s="444" customFormat="1">
      <c r="A334" s="443"/>
      <c r="B334" s="458">
        <v>2</v>
      </c>
      <c r="C334" s="530" t="s">
        <v>481</v>
      </c>
      <c r="D334" s="460">
        <v>702</v>
      </c>
      <c r="E334" s="449">
        <v>8220002</v>
      </c>
      <c r="F334" s="449">
        <f t="shared" si="28"/>
        <v>8220002</v>
      </c>
      <c r="G334" s="449" t="s">
        <v>1430</v>
      </c>
      <c r="H334" s="449" t="s">
        <v>1430</v>
      </c>
      <c r="I334" s="460" t="str">
        <f t="shared" si="30"/>
        <v>OK</v>
      </c>
      <c r="J334" s="460" t="str">
        <f t="shared" si="25"/>
        <v>OK</v>
      </c>
      <c r="K334" s="443"/>
      <c r="L334" s="449">
        <v>1069108</v>
      </c>
      <c r="M334" s="452" t="s">
        <v>1716</v>
      </c>
      <c r="N334" s="452" t="s">
        <v>1352</v>
      </c>
      <c r="O334" s="452" t="s">
        <v>656</v>
      </c>
      <c r="P334" s="452" t="s">
        <v>2286</v>
      </c>
      <c r="Q334" s="452" t="s">
        <v>1565</v>
      </c>
      <c r="R334" s="452" t="s">
        <v>1352</v>
      </c>
      <c r="S334" s="449" t="s">
        <v>656</v>
      </c>
      <c r="T334" s="452" t="s">
        <v>2286</v>
      </c>
      <c r="W334" s="443"/>
    </row>
    <row r="343" spans="3:4" ht="13.5" customHeight="1"/>
    <row r="346" spans="3:4">
      <c r="C346" s="443"/>
      <c r="D346" s="443"/>
    </row>
    <row r="347" spans="3:4">
      <c r="C347" s="443"/>
      <c r="D347" s="443"/>
    </row>
    <row r="348" spans="3:4">
      <c r="C348" s="443"/>
      <c r="D348" s="443"/>
    </row>
    <row r="349" spans="3:4">
      <c r="C349" s="443"/>
      <c r="D349" s="443"/>
    </row>
    <row r="350" spans="3:4">
      <c r="C350" s="443"/>
      <c r="D350" s="443"/>
    </row>
    <row r="351" spans="3:4">
      <c r="C351" s="443"/>
      <c r="D351" s="443"/>
    </row>
    <row r="352" spans="3:4">
      <c r="C352" s="443"/>
      <c r="D352" s="443"/>
    </row>
    <row r="353" s="443" customFormat="1"/>
    <row r="354" s="443" customFormat="1"/>
    <row r="355" s="443" customFormat="1"/>
    <row r="356" s="443" customFormat="1"/>
    <row r="357" s="443" customFormat="1"/>
    <row r="358" s="443" customFormat="1"/>
    <row r="359" s="443" customFormat="1"/>
    <row r="360" s="443" customFormat="1"/>
    <row r="361" s="443" customFormat="1"/>
    <row r="362" s="443" customFormat="1"/>
    <row r="363" s="443" customFormat="1"/>
    <row r="364" s="443" customFormat="1"/>
    <row r="365" s="443" customFormat="1"/>
    <row r="366" s="443" customFormat="1"/>
    <row r="367" s="443" customFormat="1"/>
  </sheetData>
  <sheetProtection algorithmName="SHA-512" hashValue="PbnO1AE2wB7+gWiiE0gKaEGv8ybeF5yl6ZX0AA00K+Ev5QCJKZiFnd9A8lmy2THNzq2htOylow9/8jJqWtnZfw==" saltValue="xcYr7U/YYBDVEylu2SQEUw==" spinCount="100000" sheet="1" selectLockedCells="1" selectUnlockedCells="1"/>
  <autoFilter ref="A4:AM317" xr:uid="{C6602216-4369-4437-BEB3-F16B1A9A5D85}"/>
  <phoneticPr fontId="1"/>
  <conditionalFormatting sqref="J3:K3">
    <cfRule type="containsText" dxfId="18" priority="2" operator="containsText" text="↓問題あり">
      <formula>NOT(ISERROR(SEARCH("↓問題あり",J3)))</formula>
    </cfRule>
  </conditionalFormatting>
  <conditionalFormatting sqref="R333:T334">
    <cfRule type="cellIs" dxfId="17" priority="1" operator="notEqual">
      <formula>N333</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F0"/>
  </sheetPr>
  <dimension ref="A1:AA32"/>
  <sheetViews>
    <sheetView view="pageBreakPreview" zoomScale="80" zoomScaleNormal="70" zoomScaleSheetLayoutView="80" workbookViewId="0">
      <selection activeCell="E1" sqref="E1:O5"/>
    </sheetView>
  </sheetViews>
  <sheetFormatPr defaultColWidth="3.36328125" defaultRowHeight="14"/>
  <cols>
    <col min="1" max="1" width="22.453125" style="73" customWidth="1"/>
    <col min="2" max="2" width="19.7265625" style="73" customWidth="1"/>
    <col min="3" max="3" width="32.90625" style="73" customWidth="1"/>
    <col min="4" max="4" width="26.90625" style="73" customWidth="1"/>
    <col min="5" max="5" width="3.6328125" style="73" customWidth="1"/>
    <col min="6" max="6" width="14.7265625" style="73" bestFit="1" customWidth="1"/>
    <col min="7" max="7" width="10.453125" style="73" customWidth="1"/>
    <col min="8" max="8" width="11.36328125" style="73" bestFit="1" customWidth="1"/>
    <col min="9" max="238" width="3.36328125" style="73"/>
    <col min="239" max="260" width="3.90625" style="73" customWidth="1"/>
    <col min="261" max="261" width="3.6328125" style="73" customWidth="1"/>
    <col min="262" max="494" width="3.36328125" style="73"/>
    <col min="495" max="516" width="3.90625" style="73" customWidth="1"/>
    <col min="517" max="517" width="3.6328125" style="73" customWidth="1"/>
    <col min="518" max="750" width="3.36328125" style="73"/>
    <col min="751" max="772" width="3.90625" style="73" customWidth="1"/>
    <col min="773" max="773" width="3.6328125" style="73" customWidth="1"/>
    <col min="774" max="1006" width="3.36328125" style="73"/>
    <col min="1007" max="1028" width="3.90625" style="73" customWidth="1"/>
    <col min="1029" max="1029" width="3.6328125" style="73" customWidth="1"/>
    <col min="1030" max="1262" width="3.36328125" style="73"/>
    <col min="1263" max="1284" width="3.90625" style="73" customWidth="1"/>
    <col min="1285" max="1285" width="3.6328125" style="73" customWidth="1"/>
    <col min="1286" max="1518" width="3.36328125" style="73"/>
    <col min="1519" max="1540" width="3.90625" style="73" customWidth="1"/>
    <col min="1541" max="1541" width="3.6328125" style="73" customWidth="1"/>
    <col min="1542" max="1774" width="3.36328125" style="73"/>
    <col min="1775" max="1796" width="3.90625" style="73" customWidth="1"/>
    <col min="1797" max="1797" width="3.6328125" style="73" customWidth="1"/>
    <col min="1798" max="2030" width="3.36328125" style="73"/>
    <col min="2031" max="2052" width="3.90625" style="73" customWidth="1"/>
    <col min="2053" max="2053" width="3.6328125" style="73" customWidth="1"/>
    <col min="2054" max="2286" width="3.36328125" style="73"/>
    <col min="2287" max="2308" width="3.90625" style="73" customWidth="1"/>
    <col min="2309" max="2309" width="3.6328125" style="73" customWidth="1"/>
    <col min="2310" max="2542" width="3.36328125" style="73"/>
    <col min="2543" max="2564" width="3.90625" style="73" customWidth="1"/>
    <col min="2565" max="2565" width="3.6328125" style="73" customWidth="1"/>
    <col min="2566" max="2798" width="3.36328125" style="73"/>
    <col min="2799" max="2820" width="3.90625" style="73" customWidth="1"/>
    <col min="2821" max="2821" width="3.6328125" style="73" customWidth="1"/>
    <col min="2822" max="3054" width="3.36328125" style="73"/>
    <col min="3055" max="3076" width="3.90625" style="73" customWidth="1"/>
    <col min="3077" max="3077" width="3.6328125" style="73" customWidth="1"/>
    <col min="3078" max="3310" width="3.36328125" style="73"/>
    <col min="3311" max="3332" width="3.90625" style="73" customWidth="1"/>
    <col min="3333" max="3333" width="3.6328125" style="73" customWidth="1"/>
    <col min="3334" max="3566" width="3.36328125" style="73"/>
    <col min="3567" max="3588" width="3.90625" style="73" customWidth="1"/>
    <col min="3589" max="3589" width="3.6328125" style="73" customWidth="1"/>
    <col min="3590" max="3822" width="3.36328125" style="73"/>
    <col min="3823" max="3844" width="3.90625" style="73" customWidth="1"/>
    <col min="3845" max="3845" width="3.6328125" style="73" customWidth="1"/>
    <col min="3846" max="4078" width="3.36328125" style="73"/>
    <col min="4079" max="4100" width="3.90625" style="73" customWidth="1"/>
    <col min="4101" max="4101" width="3.6328125" style="73" customWidth="1"/>
    <col min="4102" max="4334" width="3.36328125" style="73"/>
    <col min="4335" max="4356" width="3.90625" style="73" customWidth="1"/>
    <col min="4357" max="4357" width="3.6328125" style="73" customWidth="1"/>
    <col min="4358" max="4590" width="3.36328125" style="73"/>
    <col min="4591" max="4612" width="3.90625" style="73" customWidth="1"/>
    <col min="4613" max="4613" width="3.6328125" style="73" customWidth="1"/>
    <col min="4614" max="4846" width="3.36328125" style="73"/>
    <col min="4847" max="4868" width="3.90625" style="73" customWidth="1"/>
    <col min="4869" max="4869" width="3.6328125" style="73" customWidth="1"/>
    <col min="4870" max="5102" width="3.36328125" style="73"/>
    <col min="5103" max="5124" width="3.90625" style="73" customWidth="1"/>
    <col min="5125" max="5125" width="3.6328125" style="73" customWidth="1"/>
    <col min="5126" max="5358" width="3.36328125" style="73"/>
    <col min="5359" max="5380" width="3.90625" style="73" customWidth="1"/>
    <col min="5381" max="5381" width="3.6328125" style="73" customWidth="1"/>
    <col min="5382" max="5614" width="3.36328125" style="73"/>
    <col min="5615" max="5636" width="3.90625" style="73" customWidth="1"/>
    <col min="5637" max="5637" width="3.6328125" style="73" customWidth="1"/>
    <col min="5638" max="5870" width="3.36328125" style="73"/>
    <col min="5871" max="5892" width="3.90625" style="73" customWidth="1"/>
    <col min="5893" max="5893" width="3.6328125" style="73" customWidth="1"/>
    <col min="5894" max="6126" width="3.36328125" style="73"/>
    <col min="6127" max="6148" width="3.90625" style="73" customWidth="1"/>
    <col min="6149" max="6149" width="3.6328125" style="73" customWidth="1"/>
    <col min="6150" max="6382" width="3.36328125" style="73"/>
    <col min="6383" max="6404" width="3.90625" style="73" customWidth="1"/>
    <col min="6405" max="6405" width="3.6328125" style="73" customWidth="1"/>
    <col min="6406" max="6638" width="3.36328125" style="73"/>
    <col min="6639" max="6660" width="3.90625" style="73" customWidth="1"/>
    <col min="6661" max="6661" width="3.6328125" style="73" customWidth="1"/>
    <col min="6662" max="6894" width="3.36328125" style="73"/>
    <col min="6895" max="6916" width="3.90625" style="73" customWidth="1"/>
    <col min="6917" max="6917" width="3.6328125" style="73" customWidth="1"/>
    <col min="6918" max="7150" width="3.36328125" style="73"/>
    <col min="7151" max="7172" width="3.90625" style="73" customWidth="1"/>
    <col min="7173" max="7173" width="3.6328125" style="73" customWidth="1"/>
    <col min="7174" max="7406" width="3.36328125" style="73"/>
    <col min="7407" max="7428" width="3.90625" style="73" customWidth="1"/>
    <col min="7429" max="7429" width="3.6328125" style="73" customWidth="1"/>
    <col min="7430" max="7662" width="3.36328125" style="73"/>
    <col min="7663" max="7684" width="3.90625" style="73" customWidth="1"/>
    <col min="7685" max="7685" width="3.6328125" style="73" customWidth="1"/>
    <col min="7686" max="7918" width="3.36328125" style="73"/>
    <col min="7919" max="7940" width="3.90625" style="73" customWidth="1"/>
    <col min="7941" max="7941" width="3.6328125" style="73" customWidth="1"/>
    <col min="7942" max="8174" width="3.36328125" style="73"/>
    <col min="8175" max="8196" width="3.90625" style="73" customWidth="1"/>
    <col min="8197" max="8197" width="3.6328125" style="73" customWidth="1"/>
    <col min="8198" max="8430" width="3.36328125" style="73"/>
    <col min="8431" max="8452" width="3.90625" style="73" customWidth="1"/>
    <col min="8453" max="8453" width="3.6328125" style="73" customWidth="1"/>
    <col min="8454" max="8686" width="3.36328125" style="73"/>
    <col min="8687" max="8708" width="3.90625" style="73" customWidth="1"/>
    <col min="8709" max="8709" width="3.6328125" style="73" customWidth="1"/>
    <col min="8710" max="8942" width="3.36328125" style="73"/>
    <col min="8943" max="8964" width="3.90625" style="73" customWidth="1"/>
    <col min="8965" max="8965" width="3.6328125" style="73" customWidth="1"/>
    <col min="8966" max="9198" width="3.36328125" style="73"/>
    <col min="9199" max="9220" width="3.90625" style="73" customWidth="1"/>
    <col min="9221" max="9221" width="3.6328125" style="73" customWidth="1"/>
    <col min="9222" max="9454" width="3.36328125" style="73"/>
    <col min="9455" max="9476" width="3.90625" style="73" customWidth="1"/>
    <col min="9477" max="9477" width="3.6328125" style="73" customWidth="1"/>
    <col min="9478" max="9710" width="3.36328125" style="73"/>
    <col min="9711" max="9732" width="3.90625" style="73" customWidth="1"/>
    <col min="9733" max="9733" width="3.6328125" style="73" customWidth="1"/>
    <col min="9734" max="9966" width="3.36328125" style="73"/>
    <col min="9967" max="9988" width="3.90625" style="73" customWidth="1"/>
    <col min="9989" max="9989" width="3.6328125" style="73" customWidth="1"/>
    <col min="9990" max="10222" width="3.36328125" style="73"/>
    <col min="10223" max="10244" width="3.90625" style="73" customWidth="1"/>
    <col min="10245" max="10245" width="3.6328125" style="73" customWidth="1"/>
    <col min="10246" max="10478" width="3.36328125" style="73"/>
    <col min="10479" max="10500" width="3.90625" style="73" customWidth="1"/>
    <col min="10501" max="10501" width="3.6328125" style="73" customWidth="1"/>
    <col min="10502" max="10734" width="3.36328125" style="73"/>
    <col min="10735" max="10756" width="3.90625" style="73" customWidth="1"/>
    <col min="10757" max="10757" width="3.6328125" style="73" customWidth="1"/>
    <col min="10758" max="10990" width="3.36328125" style="73"/>
    <col min="10991" max="11012" width="3.90625" style="73" customWidth="1"/>
    <col min="11013" max="11013" width="3.6328125" style="73" customWidth="1"/>
    <col min="11014" max="11246" width="3.36328125" style="73"/>
    <col min="11247" max="11268" width="3.90625" style="73" customWidth="1"/>
    <col min="11269" max="11269" width="3.6328125" style="73" customWidth="1"/>
    <col min="11270" max="11502" width="3.36328125" style="73"/>
    <col min="11503" max="11524" width="3.90625" style="73" customWidth="1"/>
    <col min="11525" max="11525" width="3.6328125" style="73" customWidth="1"/>
    <col min="11526" max="11758" width="3.36328125" style="73"/>
    <col min="11759" max="11780" width="3.90625" style="73" customWidth="1"/>
    <col min="11781" max="11781" width="3.6328125" style="73" customWidth="1"/>
    <col min="11782" max="12014" width="3.36328125" style="73"/>
    <col min="12015" max="12036" width="3.90625" style="73" customWidth="1"/>
    <col min="12037" max="12037" width="3.6328125" style="73" customWidth="1"/>
    <col min="12038" max="12270" width="3.36328125" style="73"/>
    <col min="12271" max="12292" width="3.90625" style="73" customWidth="1"/>
    <col min="12293" max="12293" width="3.6328125" style="73" customWidth="1"/>
    <col min="12294" max="12526" width="3.36328125" style="73"/>
    <col min="12527" max="12548" width="3.90625" style="73" customWidth="1"/>
    <col min="12549" max="12549" width="3.6328125" style="73" customWidth="1"/>
    <col min="12550" max="12782" width="3.36328125" style="73"/>
    <col min="12783" max="12804" width="3.90625" style="73" customWidth="1"/>
    <col min="12805" max="12805" width="3.6328125" style="73" customWidth="1"/>
    <col min="12806" max="13038" width="3.36328125" style="73"/>
    <col min="13039" max="13060" width="3.90625" style="73" customWidth="1"/>
    <col min="13061" max="13061" width="3.6328125" style="73" customWidth="1"/>
    <col min="13062" max="13294" width="3.36328125" style="73"/>
    <col min="13295" max="13316" width="3.90625" style="73" customWidth="1"/>
    <col min="13317" max="13317" width="3.6328125" style="73" customWidth="1"/>
    <col min="13318" max="13550" width="3.36328125" style="73"/>
    <col min="13551" max="13572" width="3.90625" style="73" customWidth="1"/>
    <col min="13573" max="13573" width="3.6328125" style="73" customWidth="1"/>
    <col min="13574" max="13806" width="3.36328125" style="73"/>
    <col min="13807" max="13828" width="3.90625" style="73" customWidth="1"/>
    <col min="13829" max="13829" width="3.6328125" style="73" customWidth="1"/>
    <col min="13830" max="14062" width="3.36328125" style="73"/>
    <col min="14063" max="14084" width="3.90625" style="73" customWidth="1"/>
    <col min="14085" max="14085" width="3.6328125" style="73" customWidth="1"/>
    <col min="14086" max="14318" width="3.36328125" style="73"/>
    <col min="14319" max="14340" width="3.90625" style="73" customWidth="1"/>
    <col min="14341" max="14341" width="3.6328125" style="73" customWidth="1"/>
    <col min="14342" max="14574" width="3.36328125" style="73"/>
    <col min="14575" max="14596" width="3.90625" style="73" customWidth="1"/>
    <col min="14597" max="14597" width="3.6328125" style="73" customWidth="1"/>
    <col min="14598" max="14830" width="3.36328125" style="73"/>
    <col min="14831" max="14852" width="3.90625" style="73" customWidth="1"/>
    <col min="14853" max="14853" width="3.6328125" style="73" customWidth="1"/>
    <col min="14854" max="15086" width="3.36328125" style="73"/>
    <col min="15087" max="15108" width="3.90625" style="73" customWidth="1"/>
    <col min="15109" max="15109" width="3.6328125" style="73" customWidth="1"/>
    <col min="15110" max="15342" width="3.36328125" style="73"/>
    <col min="15343" max="15364" width="3.90625" style="73" customWidth="1"/>
    <col min="15365" max="15365" width="3.6328125" style="73" customWidth="1"/>
    <col min="15366" max="15598" width="3.36328125" style="73"/>
    <col min="15599" max="15620" width="3.90625" style="73" customWidth="1"/>
    <col min="15621" max="15621" width="3.6328125" style="73" customWidth="1"/>
    <col min="15622" max="15854" width="3.36328125" style="73"/>
    <col min="15855" max="15876" width="3.90625" style="73" customWidth="1"/>
    <col min="15877" max="15877" width="3.6328125" style="73" customWidth="1"/>
    <col min="15878" max="16110" width="3.36328125" style="73"/>
    <col min="16111" max="16132" width="3.90625" style="73" customWidth="1"/>
    <col min="16133" max="16133" width="3.6328125" style="73" customWidth="1"/>
    <col min="16134" max="16384" width="3.36328125" style="73"/>
  </cols>
  <sheetData>
    <row r="1" spans="1:27" ht="21.75" customHeight="1">
      <c r="A1" s="781"/>
      <c r="B1" s="781"/>
      <c r="D1" s="128" t="e">
        <f>①基本情報【名簿入力前に必須入力】!P5</f>
        <v>#N/A</v>
      </c>
      <c r="E1" s="784"/>
      <c r="F1" s="784"/>
      <c r="G1" s="784"/>
      <c r="H1" s="784"/>
      <c r="I1" s="784"/>
      <c r="J1" s="784"/>
      <c r="K1" s="784"/>
      <c r="L1" s="784"/>
      <c r="M1" s="784"/>
      <c r="N1" s="784"/>
      <c r="O1" s="784"/>
    </row>
    <row r="2" spans="1:27" ht="21.75" customHeight="1">
      <c r="A2" s="781"/>
      <c r="B2" s="781"/>
      <c r="D2" s="75"/>
      <c r="E2" s="784"/>
      <c r="F2" s="784"/>
      <c r="G2" s="784"/>
      <c r="H2" s="784"/>
      <c r="I2" s="784"/>
      <c r="J2" s="784"/>
      <c r="K2" s="784"/>
      <c r="L2" s="784"/>
      <c r="M2" s="784"/>
      <c r="N2" s="784"/>
      <c r="O2" s="784"/>
    </row>
    <row r="3" spans="1:27" ht="21.75" customHeight="1">
      <c r="D3" s="109">
        <v>46112</v>
      </c>
      <c r="E3" s="784"/>
      <c r="F3" s="784"/>
      <c r="G3" s="784"/>
      <c r="H3" s="784"/>
      <c r="I3" s="784"/>
      <c r="J3" s="784"/>
      <c r="K3" s="784"/>
      <c r="L3" s="784"/>
      <c r="M3" s="784"/>
      <c r="N3" s="784"/>
      <c r="O3" s="784"/>
    </row>
    <row r="4" spans="1:27" ht="21.75" customHeight="1">
      <c r="E4" s="784"/>
      <c r="F4" s="784"/>
      <c r="G4" s="784"/>
      <c r="H4" s="784"/>
      <c r="I4" s="784"/>
      <c r="J4" s="784"/>
      <c r="K4" s="784"/>
      <c r="L4" s="784"/>
      <c r="M4" s="784"/>
      <c r="N4" s="784"/>
      <c r="O4" s="784"/>
    </row>
    <row r="5" spans="1:27" ht="21.75" customHeight="1">
      <c r="A5" s="782" t="s">
        <v>172</v>
      </c>
      <c r="B5" s="782"/>
      <c r="C5" s="782"/>
      <c r="D5" s="782"/>
      <c r="E5" s="784"/>
      <c r="F5" s="784"/>
      <c r="G5" s="784"/>
      <c r="H5" s="784"/>
      <c r="I5" s="784"/>
      <c r="J5" s="784"/>
      <c r="K5" s="784"/>
      <c r="L5" s="784"/>
      <c r="M5" s="784"/>
      <c r="N5" s="784"/>
      <c r="O5" s="784"/>
    </row>
    <row r="6" spans="1:27" ht="21.75" customHeight="1">
      <c r="A6" s="782" t="s">
        <v>165</v>
      </c>
      <c r="B6" s="782"/>
      <c r="C6" s="782"/>
      <c r="D6" s="782"/>
      <c r="E6" s="74"/>
      <c r="F6" s="76"/>
    </row>
    <row r="7" spans="1:27" ht="21.75" customHeight="1">
      <c r="E7" s="76"/>
      <c r="F7" s="76"/>
      <c r="G7" s="76"/>
    </row>
    <row r="8" spans="1:27" ht="21.75" customHeight="1">
      <c r="B8" s="77"/>
      <c r="C8" s="77"/>
      <c r="D8" s="77"/>
    </row>
    <row r="9" spans="1:27" ht="21.75" customHeight="1">
      <c r="A9" s="73" t="s">
        <v>166</v>
      </c>
    </row>
    <row r="10" spans="1:27" ht="21.75" customHeight="1"/>
    <row r="11" spans="1:27" ht="21.75" customHeight="1">
      <c r="D11" s="78"/>
    </row>
    <row r="12" spans="1:27" ht="21.75" customHeight="1">
      <c r="B12" s="79" t="s">
        <v>167</v>
      </c>
      <c r="C12" s="783" t="e">
        <f>IF(⑧差額請求書!J9="","",⑧差額請求書!J9)</f>
        <v>#N/A</v>
      </c>
      <c r="D12" s="783"/>
    </row>
    <row r="13" spans="1:27" ht="21.75" customHeight="1">
      <c r="B13" s="77" t="s">
        <v>121</v>
      </c>
      <c r="C13" s="783" t="e">
        <f>IF(⑧差額請求書!J10="","",⑧差額請求書!J10)</f>
        <v>#N/A</v>
      </c>
      <c r="D13" s="783"/>
    </row>
    <row r="14" spans="1:27" ht="21.75" customHeight="1">
      <c r="B14" s="77" t="s">
        <v>122</v>
      </c>
      <c r="C14" s="783" t="e">
        <f>IF(⑧差額請求書!J11="","",⑧差額請求書!J11)</f>
        <v>#N/A</v>
      </c>
      <c r="D14" s="783"/>
      <c r="G14" s="785"/>
      <c r="H14" s="785"/>
      <c r="I14" s="785"/>
      <c r="J14" s="785"/>
      <c r="K14" s="785"/>
      <c r="L14" s="785"/>
      <c r="M14" s="785"/>
      <c r="N14" s="785"/>
      <c r="O14" s="785"/>
      <c r="P14" s="785"/>
      <c r="Q14" s="785"/>
      <c r="R14" s="80"/>
      <c r="S14" s="80"/>
      <c r="T14" s="80"/>
      <c r="U14" s="80"/>
      <c r="V14" s="80"/>
      <c r="W14" s="80"/>
      <c r="X14" s="80"/>
      <c r="Y14" s="80"/>
      <c r="Z14" s="80"/>
      <c r="AA14" s="80"/>
    </row>
    <row r="15" spans="1:27" ht="21.75" customHeight="1">
      <c r="B15" s="77" t="s">
        <v>168</v>
      </c>
      <c r="C15" s="783">
        <f>IF(⑥変更交付申請書!J12="","",⑥変更交付申請書!J12)</f>
        <v>0</v>
      </c>
      <c r="D15" s="783"/>
    </row>
    <row r="16" spans="1:27" ht="21.75" customHeight="1">
      <c r="B16" s="77"/>
      <c r="C16" s="81"/>
      <c r="D16" s="81"/>
    </row>
    <row r="17" spans="1:8" ht="21.75" customHeight="1">
      <c r="E17" s="82"/>
      <c r="F17" s="82"/>
      <c r="G17" s="82"/>
    </row>
    <row r="18" spans="1:8" ht="21.75" customHeight="1">
      <c r="A18" s="781" t="str">
        <f>CONCATENATE(A5,"について、")</f>
        <v>千葉市保育士等給与改善事業補助金について、</v>
      </c>
      <c r="B18" s="781"/>
      <c r="C18" s="781"/>
      <c r="D18" s="781"/>
    </row>
    <row r="19" spans="1:8" ht="21.75" customHeight="1">
      <c r="A19" s="781" t="s">
        <v>169</v>
      </c>
      <c r="B19" s="781"/>
      <c r="C19" s="781"/>
      <c r="D19" s="781"/>
    </row>
    <row r="20" spans="1:8" ht="21.75" customHeight="1">
      <c r="A20" s="83"/>
      <c r="B20" s="79"/>
      <c r="C20" s="79"/>
      <c r="D20" s="75"/>
    </row>
    <row r="21" spans="1:8" ht="21.75" customHeight="1">
      <c r="A21" s="84"/>
      <c r="D21" s="85"/>
    </row>
    <row r="22" spans="1:8" ht="37.5" customHeight="1">
      <c r="A22" s="106" t="s">
        <v>175</v>
      </c>
      <c r="B22" s="86" t="s">
        <v>170</v>
      </c>
      <c r="C22" s="86" t="s">
        <v>171</v>
      </c>
      <c r="D22" s="87" t="s">
        <v>174</v>
      </c>
    </row>
    <row r="23" spans="1:8" ht="37.5" customHeight="1">
      <c r="A23" s="129" t="e">
        <f>VLOOKUP(D1,補助金用基本データ!D5:U313,18)</f>
        <v>#N/A</v>
      </c>
      <c r="B23" s="88" t="e">
        <f>⑧差額請求書!G19</f>
        <v>#N/A</v>
      </c>
      <c r="C23" s="88">
        <f>⑧差額請求書!G17</f>
        <v>0</v>
      </c>
      <c r="D23" s="89" t="e">
        <f>C23-B23</f>
        <v>#N/A</v>
      </c>
    </row>
    <row r="24" spans="1:8">
      <c r="A24" s="79"/>
      <c r="B24" s="90"/>
      <c r="C24" s="90"/>
      <c r="D24" s="91"/>
    </row>
    <row r="25" spans="1:8" s="94" customFormat="1">
      <c r="A25" s="92"/>
      <c r="B25" s="92"/>
      <c r="C25" s="93"/>
      <c r="D25" s="93"/>
      <c r="F25" s="95"/>
      <c r="G25" s="95"/>
      <c r="H25" s="95"/>
    </row>
    <row r="26" spans="1:8" s="94" customFormat="1">
      <c r="A26" s="92"/>
      <c r="B26" s="92"/>
      <c r="C26" s="96"/>
      <c r="F26" s="97"/>
      <c r="G26" s="97"/>
      <c r="H26" s="97"/>
    </row>
    <row r="27" spans="1:8">
      <c r="A27" s="92"/>
      <c r="B27" s="79"/>
      <c r="C27" s="96"/>
      <c r="D27" s="94"/>
    </row>
    <row r="28" spans="1:8" ht="26.25" customHeight="1"/>
    <row r="30" spans="1:8">
      <c r="D30" s="98"/>
    </row>
    <row r="32" spans="1:8">
      <c r="C32" s="98"/>
    </row>
  </sheetData>
  <sheetProtection selectLockedCells="1"/>
  <mergeCells count="11">
    <mergeCell ref="A1:B2"/>
    <mergeCell ref="E1:O5"/>
    <mergeCell ref="G14:Q14"/>
    <mergeCell ref="C15:D15"/>
    <mergeCell ref="A18:D18"/>
    <mergeCell ref="A19:D19"/>
    <mergeCell ref="A5:D5"/>
    <mergeCell ref="A6:D6"/>
    <mergeCell ref="C12:D12"/>
    <mergeCell ref="C13:D13"/>
    <mergeCell ref="C14:D14"/>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03D85-961F-415F-8EBC-E1A953B98E74}">
  <dimension ref="A1:M43"/>
  <sheetViews>
    <sheetView view="pageBreakPreview" zoomScale="90" zoomScaleNormal="100" zoomScaleSheetLayoutView="90" workbookViewId="0">
      <selection activeCell="A16" sqref="A16:K16"/>
    </sheetView>
  </sheetViews>
  <sheetFormatPr defaultRowHeight="16.5"/>
  <cols>
    <col min="1" max="1" width="5.08984375" style="409" customWidth="1"/>
    <col min="2" max="3" width="9" style="409"/>
    <col min="4" max="4" width="5.08984375" style="409" customWidth="1"/>
    <col min="5" max="10" width="9" style="409"/>
    <col min="11" max="11" width="8.26953125" style="409" customWidth="1"/>
    <col min="12" max="256" width="9" style="409"/>
    <col min="257" max="257" width="5.08984375" style="409" customWidth="1"/>
    <col min="258" max="259" width="9" style="409"/>
    <col min="260" max="260" width="5.08984375" style="409" customWidth="1"/>
    <col min="261" max="266" width="9" style="409"/>
    <col min="267" max="267" width="8.26953125" style="409" customWidth="1"/>
    <col min="268" max="512" width="9" style="409"/>
    <col min="513" max="513" width="5.08984375" style="409" customWidth="1"/>
    <col min="514" max="515" width="9" style="409"/>
    <col min="516" max="516" width="5.08984375" style="409" customWidth="1"/>
    <col min="517" max="522" width="9" style="409"/>
    <col min="523" max="523" width="8.26953125" style="409" customWidth="1"/>
    <col min="524" max="768" width="9" style="409"/>
    <col min="769" max="769" width="5.08984375" style="409" customWidth="1"/>
    <col min="770" max="771" width="9" style="409"/>
    <col min="772" max="772" width="5.08984375" style="409" customWidth="1"/>
    <col min="773" max="778" width="9" style="409"/>
    <col min="779" max="779" width="8.26953125" style="409" customWidth="1"/>
    <col min="780" max="1024" width="9" style="409"/>
    <col min="1025" max="1025" width="5.08984375" style="409" customWidth="1"/>
    <col min="1026" max="1027" width="9" style="409"/>
    <col min="1028" max="1028" width="5.08984375" style="409" customWidth="1"/>
    <col min="1029" max="1034" width="9" style="409"/>
    <col min="1035" max="1035" width="8.26953125" style="409" customWidth="1"/>
    <col min="1036" max="1280" width="9" style="409"/>
    <col min="1281" max="1281" width="5.08984375" style="409" customWidth="1"/>
    <col min="1282" max="1283" width="9" style="409"/>
    <col min="1284" max="1284" width="5.08984375" style="409" customWidth="1"/>
    <col min="1285" max="1290" width="9" style="409"/>
    <col min="1291" max="1291" width="8.26953125" style="409" customWidth="1"/>
    <col min="1292" max="1536" width="9" style="409"/>
    <col min="1537" max="1537" width="5.08984375" style="409" customWidth="1"/>
    <col min="1538" max="1539" width="9" style="409"/>
    <col min="1540" max="1540" width="5.08984375" style="409" customWidth="1"/>
    <col min="1541" max="1546" width="9" style="409"/>
    <col min="1547" max="1547" width="8.26953125" style="409" customWidth="1"/>
    <col min="1548" max="1792" width="9" style="409"/>
    <col min="1793" max="1793" width="5.08984375" style="409" customWidth="1"/>
    <col min="1794" max="1795" width="9" style="409"/>
    <col min="1796" max="1796" width="5.08984375" style="409" customWidth="1"/>
    <col min="1797" max="1802" width="9" style="409"/>
    <col min="1803" max="1803" width="8.26953125" style="409" customWidth="1"/>
    <col min="1804" max="2048" width="9" style="409"/>
    <col min="2049" max="2049" width="5.08984375" style="409" customWidth="1"/>
    <col min="2050" max="2051" width="9" style="409"/>
    <col min="2052" max="2052" width="5.08984375" style="409" customWidth="1"/>
    <col min="2053" max="2058" width="9" style="409"/>
    <col min="2059" max="2059" width="8.26953125" style="409" customWidth="1"/>
    <col min="2060" max="2304" width="9" style="409"/>
    <col min="2305" max="2305" width="5.08984375" style="409" customWidth="1"/>
    <col min="2306" max="2307" width="9" style="409"/>
    <col min="2308" max="2308" width="5.08984375" style="409" customWidth="1"/>
    <col min="2309" max="2314" width="9" style="409"/>
    <col min="2315" max="2315" width="8.26953125" style="409" customWidth="1"/>
    <col min="2316" max="2560" width="9" style="409"/>
    <col min="2561" max="2561" width="5.08984375" style="409" customWidth="1"/>
    <col min="2562" max="2563" width="9" style="409"/>
    <col min="2564" max="2564" width="5.08984375" style="409" customWidth="1"/>
    <col min="2565" max="2570" width="9" style="409"/>
    <col min="2571" max="2571" width="8.26953125" style="409" customWidth="1"/>
    <col min="2572" max="2816" width="9" style="409"/>
    <col min="2817" max="2817" width="5.08984375" style="409" customWidth="1"/>
    <col min="2818" max="2819" width="9" style="409"/>
    <col min="2820" max="2820" width="5.08984375" style="409" customWidth="1"/>
    <col min="2821" max="2826" width="9" style="409"/>
    <col min="2827" max="2827" width="8.26953125" style="409" customWidth="1"/>
    <col min="2828" max="3072" width="9" style="409"/>
    <col min="3073" max="3073" width="5.08984375" style="409" customWidth="1"/>
    <col min="3074" max="3075" width="9" style="409"/>
    <col min="3076" max="3076" width="5.08984375" style="409" customWidth="1"/>
    <col min="3077" max="3082" width="9" style="409"/>
    <col min="3083" max="3083" width="8.26953125" style="409" customWidth="1"/>
    <col min="3084" max="3328" width="9" style="409"/>
    <col min="3329" max="3329" width="5.08984375" style="409" customWidth="1"/>
    <col min="3330" max="3331" width="9" style="409"/>
    <col min="3332" max="3332" width="5.08984375" style="409" customWidth="1"/>
    <col min="3333" max="3338" width="9" style="409"/>
    <col min="3339" max="3339" width="8.26953125" style="409" customWidth="1"/>
    <col min="3340" max="3584" width="9" style="409"/>
    <col min="3585" max="3585" width="5.08984375" style="409" customWidth="1"/>
    <col min="3586" max="3587" width="9" style="409"/>
    <col min="3588" max="3588" width="5.08984375" style="409" customWidth="1"/>
    <col min="3589" max="3594" width="9" style="409"/>
    <col min="3595" max="3595" width="8.26953125" style="409" customWidth="1"/>
    <col min="3596" max="3840" width="9" style="409"/>
    <col min="3841" max="3841" width="5.08984375" style="409" customWidth="1"/>
    <col min="3842" max="3843" width="9" style="409"/>
    <col min="3844" max="3844" width="5.08984375" style="409" customWidth="1"/>
    <col min="3845" max="3850" width="9" style="409"/>
    <col min="3851" max="3851" width="8.26953125" style="409" customWidth="1"/>
    <col min="3852" max="4096" width="9" style="409"/>
    <col min="4097" max="4097" width="5.08984375" style="409" customWidth="1"/>
    <col min="4098" max="4099" width="9" style="409"/>
    <col min="4100" max="4100" width="5.08984375" style="409" customWidth="1"/>
    <col min="4101" max="4106" width="9" style="409"/>
    <col min="4107" max="4107" width="8.26953125" style="409" customWidth="1"/>
    <col min="4108" max="4352" width="9" style="409"/>
    <col min="4353" max="4353" width="5.08984375" style="409" customWidth="1"/>
    <col min="4354" max="4355" width="9" style="409"/>
    <col min="4356" max="4356" width="5.08984375" style="409" customWidth="1"/>
    <col min="4357" max="4362" width="9" style="409"/>
    <col min="4363" max="4363" width="8.26953125" style="409" customWidth="1"/>
    <col min="4364" max="4608" width="9" style="409"/>
    <col min="4609" max="4609" width="5.08984375" style="409" customWidth="1"/>
    <col min="4610" max="4611" width="9" style="409"/>
    <col min="4612" max="4612" width="5.08984375" style="409" customWidth="1"/>
    <col min="4613" max="4618" width="9" style="409"/>
    <col min="4619" max="4619" width="8.26953125" style="409" customWidth="1"/>
    <col min="4620" max="4864" width="9" style="409"/>
    <col min="4865" max="4865" width="5.08984375" style="409" customWidth="1"/>
    <col min="4866" max="4867" width="9" style="409"/>
    <col min="4868" max="4868" width="5.08984375" style="409" customWidth="1"/>
    <col min="4869" max="4874" width="9" style="409"/>
    <col min="4875" max="4875" width="8.26953125" style="409" customWidth="1"/>
    <col min="4876" max="5120" width="9" style="409"/>
    <col min="5121" max="5121" width="5.08984375" style="409" customWidth="1"/>
    <col min="5122" max="5123" width="9" style="409"/>
    <col min="5124" max="5124" width="5.08984375" style="409" customWidth="1"/>
    <col min="5125" max="5130" width="9" style="409"/>
    <col min="5131" max="5131" width="8.26953125" style="409" customWidth="1"/>
    <col min="5132" max="5376" width="9" style="409"/>
    <col min="5377" max="5377" width="5.08984375" style="409" customWidth="1"/>
    <col min="5378" max="5379" width="9" style="409"/>
    <col min="5380" max="5380" width="5.08984375" style="409" customWidth="1"/>
    <col min="5381" max="5386" width="9" style="409"/>
    <col min="5387" max="5387" width="8.26953125" style="409" customWidth="1"/>
    <col min="5388" max="5632" width="9" style="409"/>
    <col min="5633" max="5633" width="5.08984375" style="409" customWidth="1"/>
    <col min="5634" max="5635" width="9" style="409"/>
    <col min="5636" max="5636" width="5.08984375" style="409" customWidth="1"/>
    <col min="5637" max="5642" width="9" style="409"/>
    <col min="5643" max="5643" width="8.26953125" style="409" customWidth="1"/>
    <col min="5644" max="5888" width="9" style="409"/>
    <col min="5889" max="5889" width="5.08984375" style="409" customWidth="1"/>
    <col min="5890" max="5891" width="9" style="409"/>
    <col min="5892" max="5892" width="5.08984375" style="409" customWidth="1"/>
    <col min="5893" max="5898" width="9" style="409"/>
    <col min="5899" max="5899" width="8.26953125" style="409" customWidth="1"/>
    <col min="5900" max="6144" width="9" style="409"/>
    <col min="6145" max="6145" width="5.08984375" style="409" customWidth="1"/>
    <col min="6146" max="6147" width="9" style="409"/>
    <col min="6148" max="6148" width="5.08984375" style="409" customWidth="1"/>
    <col min="6149" max="6154" width="9" style="409"/>
    <col min="6155" max="6155" width="8.26953125" style="409" customWidth="1"/>
    <col min="6156" max="6400" width="9" style="409"/>
    <col min="6401" max="6401" width="5.08984375" style="409" customWidth="1"/>
    <col min="6402" max="6403" width="9" style="409"/>
    <col min="6404" max="6404" width="5.08984375" style="409" customWidth="1"/>
    <col min="6405" max="6410" width="9" style="409"/>
    <col min="6411" max="6411" width="8.26953125" style="409" customWidth="1"/>
    <col min="6412" max="6656" width="9" style="409"/>
    <col min="6657" max="6657" width="5.08984375" style="409" customWidth="1"/>
    <col min="6658" max="6659" width="9" style="409"/>
    <col min="6660" max="6660" width="5.08984375" style="409" customWidth="1"/>
    <col min="6661" max="6666" width="9" style="409"/>
    <col min="6667" max="6667" width="8.26953125" style="409" customWidth="1"/>
    <col min="6668" max="6912" width="9" style="409"/>
    <col min="6913" max="6913" width="5.08984375" style="409" customWidth="1"/>
    <col min="6914" max="6915" width="9" style="409"/>
    <col min="6916" max="6916" width="5.08984375" style="409" customWidth="1"/>
    <col min="6917" max="6922" width="9" style="409"/>
    <col min="6923" max="6923" width="8.26953125" style="409" customWidth="1"/>
    <col min="6924" max="7168" width="9" style="409"/>
    <col min="7169" max="7169" width="5.08984375" style="409" customWidth="1"/>
    <col min="7170" max="7171" width="9" style="409"/>
    <col min="7172" max="7172" width="5.08984375" style="409" customWidth="1"/>
    <col min="7173" max="7178" width="9" style="409"/>
    <col min="7179" max="7179" width="8.26953125" style="409" customWidth="1"/>
    <col min="7180" max="7424" width="9" style="409"/>
    <col min="7425" max="7425" width="5.08984375" style="409" customWidth="1"/>
    <col min="7426" max="7427" width="9" style="409"/>
    <col min="7428" max="7428" width="5.08984375" style="409" customWidth="1"/>
    <col min="7429" max="7434" width="9" style="409"/>
    <col min="7435" max="7435" width="8.26953125" style="409" customWidth="1"/>
    <col min="7436" max="7680" width="9" style="409"/>
    <col min="7681" max="7681" width="5.08984375" style="409" customWidth="1"/>
    <col min="7682" max="7683" width="9" style="409"/>
    <col min="7684" max="7684" width="5.08984375" style="409" customWidth="1"/>
    <col min="7685" max="7690" width="9" style="409"/>
    <col min="7691" max="7691" width="8.26953125" style="409" customWidth="1"/>
    <col min="7692" max="7936" width="9" style="409"/>
    <col min="7937" max="7937" width="5.08984375" style="409" customWidth="1"/>
    <col min="7938" max="7939" width="9" style="409"/>
    <col min="7940" max="7940" width="5.08984375" style="409" customWidth="1"/>
    <col min="7941" max="7946" width="9" style="409"/>
    <col min="7947" max="7947" width="8.26953125" style="409" customWidth="1"/>
    <col min="7948" max="8192" width="9" style="409"/>
    <col min="8193" max="8193" width="5.08984375" style="409" customWidth="1"/>
    <col min="8194" max="8195" width="9" style="409"/>
    <col min="8196" max="8196" width="5.08984375" style="409" customWidth="1"/>
    <col min="8197" max="8202" width="9" style="409"/>
    <col min="8203" max="8203" width="8.26953125" style="409" customWidth="1"/>
    <col min="8204" max="8448" width="9" style="409"/>
    <col min="8449" max="8449" width="5.08984375" style="409" customWidth="1"/>
    <col min="8450" max="8451" width="9" style="409"/>
    <col min="8452" max="8452" width="5.08984375" style="409" customWidth="1"/>
    <col min="8453" max="8458" width="9" style="409"/>
    <col min="8459" max="8459" width="8.26953125" style="409" customWidth="1"/>
    <col min="8460" max="8704" width="9" style="409"/>
    <col min="8705" max="8705" width="5.08984375" style="409" customWidth="1"/>
    <col min="8706" max="8707" width="9" style="409"/>
    <col min="8708" max="8708" width="5.08984375" style="409" customWidth="1"/>
    <col min="8709" max="8714" width="9" style="409"/>
    <col min="8715" max="8715" width="8.26953125" style="409" customWidth="1"/>
    <col min="8716" max="8960" width="9" style="409"/>
    <col min="8961" max="8961" width="5.08984375" style="409" customWidth="1"/>
    <col min="8962" max="8963" width="9" style="409"/>
    <col min="8964" max="8964" width="5.08984375" style="409" customWidth="1"/>
    <col min="8965" max="8970" width="9" style="409"/>
    <col min="8971" max="8971" width="8.26953125" style="409" customWidth="1"/>
    <col min="8972" max="9216" width="9" style="409"/>
    <col min="9217" max="9217" width="5.08984375" style="409" customWidth="1"/>
    <col min="9218" max="9219" width="9" style="409"/>
    <col min="9220" max="9220" width="5.08984375" style="409" customWidth="1"/>
    <col min="9221" max="9226" width="9" style="409"/>
    <col min="9227" max="9227" width="8.26953125" style="409" customWidth="1"/>
    <col min="9228" max="9472" width="9" style="409"/>
    <col min="9473" max="9473" width="5.08984375" style="409" customWidth="1"/>
    <col min="9474" max="9475" width="9" style="409"/>
    <col min="9476" max="9476" width="5.08984375" style="409" customWidth="1"/>
    <col min="9477" max="9482" width="9" style="409"/>
    <col min="9483" max="9483" width="8.26953125" style="409" customWidth="1"/>
    <col min="9484" max="9728" width="9" style="409"/>
    <col min="9729" max="9729" width="5.08984375" style="409" customWidth="1"/>
    <col min="9730" max="9731" width="9" style="409"/>
    <col min="9732" max="9732" width="5.08984375" style="409" customWidth="1"/>
    <col min="9733" max="9738" width="9" style="409"/>
    <col min="9739" max="9739" width="8.26953125" style="409" customWidth="1"/>
    <col min="9740" max="9984" width="9" style="409"/>
    <col min="9985" max="9985" width="5.08984375" style="409" customWidth="1"/>
    <col min="9986" max="9987" width="9" style="409"/>
    <col min="9988" max="9988" width="5.08984375" style="409" customWidth="1"/>
    <col min="9989" max="9994" width="9" style="409"/>
    <col min="9995" max="9995" width="8.26953125" style="409" customWidth="1"/>
    <col min="9996" max="10240" width="9" style="409"/>
    <col min="10241" max="10241" width="5.08984375" style="409" customWidth="1"/>
    <col min="10242" max="10243" width="9" style="409"/>
    <col min="10244" max="10244" width="5.08984375" style="409" customWidth="1"/>
    <col min="10245" max="10250" width="9" style="409"/>
    <col min="10251" max="10251" width="8.26953125" style="409" customWidth="1"/>
    <col min="10252" max="10496" width="9" style="409"/>
    <col min="10497" max="10497" width="5.08984375" style="409" customWidth="1"/>
    <col min="10498" max="10499" width="9" style="409"/>
    <col min="10500" max="10500" width="5.08984375" style="409" customWidth="1"/>
    <col min="10501" max="10506" width="9" style="409"/>
    <col min="10507" max="10507" width="8.26953125" style="409" customWidth="1"/>
    <col min="10508" max="10752" width="9" style="409"/>
    <col min="10753" max="10753" width="5.08984375" style="409" customWidth="1"/>
    <col min="10754" max="10755" width="9" style="409"/>
    <col min="10756" max="10756" width="5.08984375" style="409" customWidth="1"/>
    <col min="10757" max="10762" width="9" style="409"/>
    <col min="10763" max="10763" width="8.26953125" style="409" customWidth="1"/>
    <col min="10764" max="11008" width="9" style="409"/>
    <col min="11009" max="11009" width="5.08984375" style="409" customWidth="1"/>
    <col min="11010" max="11011" width="9" style="409"/>
    <col min="11012" max="11012" width="5.08984375" style="409" customWidth="1"/>
    <col min="11013" max="11018" width="9" style="409"/>
    <col min="11019" max="11019" width="8.26953125" style="409" customWidth="1"/>
    <col min="11020" max="11264" width="9" style="409"/>
    <col min="11265" max="11265" width="5.08984375" style="409" customWidth="1"/>
    <col min="11266" max="11267" width="9" style="409"/>
    <col min="11268" max="11268" width="5.08984375" style="409" customWidth="1"/>
    <col min="11269" max="11274" width="9" style="409"/>
    <col min="11275" max="11275" width="8.26953125" style="409" customWidth="1"/>
    <col min="11276" max="11520" width="9" style="409"/>
    <col min="11521" max="11521" width="5.08984375" style="409" customWidth="1"/>
    <col min="11522" max="11523" width="9" style="409"/>
    <col min="11524" max="11524" width="5.08984375" style="409" customWidth="1"/>
    <col min="11525" max="11530" width="9" style="409"/>
    <col min="11531" max="11531" width="8.26953125" style="409" customWidth="1"/>
    <col min="11532" max="11776" width="9" style="409"/>
    <col min="11777" max="11777" width="5.08984375" style="409" customWidth="1"/>
    <col min="11778" max="11779" width="9" style="409"/>
    <col min="11780" max="11780" width="5.08984375" style="409" customWidth="1"/>
    <col min="11781" max="11786" width="9" style="409"/>
    <col min="11787" max="11787" width="8.26953125" style="409" customWidth="1"/>
    <col min="11788" max="12032" width="9" style="409"/>
    <col min="12033" max="12033" width="5.08984375" style="409" customWidth="1"/>
    <col min="12034" max="12035" width="9" style="409"/>
    <col min="12036" max="12036" width="5.08984375" style="409" customWidth="1"/>
    <col min="12037" max="12042" width="9" style="409"/>
    <col min="12043" max="12043" width="8.26953125" style="409" customWidth="1"/>
    <col min="12044" max="12288" width="9" style="409"/>
    <col min="12289" max="12289" width="5.08984375" style="409" customWidth="1"/>
    <col min="12290" max="12291" width="9" style="409"/>
    <col min="12292" max="12292" width="5.08984375" style="409" customWidth="1"/>
    <col min="12293" max="12298" width="9" style="409"/>
    <col min="12299" max="12299" width="8.26953125" style="409" customWidth="1"/>
    <col min="12300" max="12544" width="9" style="409"/>
    <col min="12545" max="12545" width="5.08984375" style="409" customWidth="1"/>
    <col min="12546" max="12547" width="9" style="409"/>
    <col min="12548" max="12548" width="5.08984375" style="409" customWidth="1"/>
    <col min="12549" max="12554" width="9" style="409"/>
    <col min="12555" max="12555" width="8.26953125" style="409" customWidth="1"/>
    <col min="12556" max="12800" width="9" style="409"/>
    <col min="12801" max="12801" width="5.08984375" style="409" customWidth="1"/>
    <col min="12802" max="12803" width="9" style="409"/>
    <col min="12804" max="12804" width="5.08984375" style="409" customWidth="1"/>
    <col min="12805" max="12810" width="9" style="409"/>
    <col min="12811" max="12811" width="8.26953125" style="409" customWidth="1"/>
    <col min="12812" max="13056" width="9" style="409"/>
    <col min="13057" max="13057" width="5.08984375" style="409" customWidth="1"/>
    <col min="13058" max="13059" width="9" style="409"/>
    <col min="13060" max="13060" width="5.08984375" style="409" customWidth="1"/>
    <col min="13061" max="13066" width="9" style="409"/>
    <col min="13067" max="13067" width="8.26953125" style="409" customWidth="1"/>
    <col min="13068" max="13312" width="9" style="409"/>
    <col min="13313" max="13313" width="5.08984375" style="409" customWidth="1"/>
    <col min="13314" max="13315" width="9" style="409"/>
    <col min="13316" max="13316" width="5.08984375" style="409" customWidth="1"/>
    <col min="13317" max="13322" width="9" style="409"/>
    <col min="13323" max="13323" width="8.26953125" style="409" customWidth="1"/>
    <col min="13324" max="13568" width="9" style="409"/>
    <col min="13569" max="13569" width="5.08984375" style="409" customWidth="1"/>
    <col min="13570" max="13571" width="9" style="409"/>
    <col min="13572" max="13572" width="5.08984375" style="409" customWidth="1"/>
    <col min="13573" max="13578" width="9" style="409"/>
    <col min="13579" max="13579" width="8.26953125" style="409" customWidth="1"/>
    <col min="13580" max="13824" width="9" style="409"/>
    <col min="13825" max="13825" width="5.08984375" style="409" customWidth="1"/>
    <col min="13826" max="13827" width="9" style="409"/>
    <col min="13828" max="13828" width="5.08984375" style="409" customWidth="1"/>
    <col min="13829" max="13834" width="9" style="409"/>
    <col min="13835" max="13835" width="8.26953125" style="409" customWidth="1"/>
    <col min="13836" max="14080" width="9" style="409"/>
    <col min="14081" max="14081" width="5.08984375" style="409" customWidth="1"/>
    <col min="14082" max="14083" width="9" style="409"/>
    <col min="14084" max="14084" width="5.08984375" style="409" customWidth="1"/>
    <col min="14085" max="14090" width="9" style="409"/>
    <col min="14091" max="14091" width="8.26953125" style="409" customWidth="1"/>
    <col min="14092" max="14336" width="9" style="409"/>
    <col min="14337" max="14337" width="5.08984375" style="409" customWidth="1"/>
    <col min="14338" max="14339" width="9" style="409"/>
    <col min="14340" max="14340" width="5.08984375" style="409" customWidth="1"/>
    <col min="14341" max="14346" width="9" style="409"/>
    <col min="14347" max="14347" width="8.26953125" style="409" customWidth="1"/>
    <col min="14348" max="14592" width="9" style="409"/>
    <col min="14593" max="14593" width="5.08984375" style="409" customWidth="1"/>
    <col min="14594" max="14595" width="9" style="409"/>
    <col min="14596" max="14596" width="5.08984375" style="409" customWidth="1"/>
    <col min="14597" max="14602" width="9" style="409"/>
    <col min="14603" max="14603" width="8.26953125" style="409" customWidth="1"/>
    <col min="14604" max="14848" width="9" style="409"/>
    <col min="14849" max="14849" width="5.08984375" style="409" customWidth="1"/>
    <col min="14850" max="14851" width="9" style="409"/>
    <col min="14852" max="14852" width="5.08984375" style="409" customWidth="1"/>
    <col min="14853" max="14858" width="9" style="409"/>
    <col min="14859" max="14859" width="8.26953125" style="409" customWidth="1"/>
    <col min="14860" max="15104" width="9" style="409"/>
    <col min="15105" max="15105" width="5.08984375" style="409" customWidth="1"/>
    <col min="15106" max="15107" width="9" style="409"/>
    <col min="15108" max="15108" width="5.08984375" style="409" customWidth="1"/>
    <col min="15109" max="15114" width="9" style="409"/>
    <col min="15115" max="15115" width="8.26953125" style="409" customWidth="1"/>
    <col min="15116" max="15360" width="9" style="409"/>
    <col min="15361" max="15361" width="5.08984375" style="409" customWidth="1"/>
    <col min="15362" max="15363" width="9" style="409"/>
    <col min="15364" max="15364" width="5.08984375" style="409" customWidth="1"/>
    <col min="15365" max="15370" width="9" style="409"/>
    <col min="15371" max="15371" width="8.26953125" style="409" customWidth="1"/>
    <col min="15372" max="15616" width="9" style="409"/>
    <col min="15617" max="15617" width="5.08984375" style="409" customWidth="1"/>
    <col min="15618" max="15619" width="9" style="409"/>
    <col min="15620" max="15620" width="5.08984375" style="409" customWidth="1"/>
    <col min="15621" max="15626" width="9" style="409"/>
    <col min="15627" max="15627" width="8.26953125" style="409" customWidth="1"/>
    <col min="15628" max="15872" width="9" style="409"/>
    <col min="15873" max="15873" width="5.08984375" style="409" customWidth="1"/>
    <col min="15874" max="15875" width="9" style="409"/>
    <col min="15876" max="15876" width="5.08984375" style="409" customWidth="1"/>
    <col min="15877" max="15882" width="9" style="409"/>
    <col min="15883" max="15883" width="8.26953125" style="409" customWidth="1"/>
    <col min="15884" max="16128" width="9" style="409"/>
    <col min="16129" max="16129" width="5.08984375" style="409" customWidth="1"/>
    <col min="16130" max="16131" width="9" style="409"/>
    <col min="16132" max="16132" width="5.08984375" style="409" customWidth="1"/>
    <col min="16133" max="16138" width="9" style="409"/>
    <col min="16139" max="16139" width="8.26953125" style="409" customWidth="1"/>
    <col min="16140" max="16384" width="9" style="409"/>
  </cols>
  <sheetData>
    <row r="1" spans="1:13" ht="5.15" customHeight="1">
      <c r="I1" s="410"/>
      <c r="J1" s="410"/>
      <c r="K1" s="410"/>
    </row>
    <row r="2" spans="1:13" ht="39.75" customHeight="1">
      <c r="A2" s="545" t="s">
        <v>1745</v>
      </c>
      <c r="B2" s="545"/>
      <c r="C2" s="545"/>
      <c r="D2" s="545"/>
      <c r="E2" s="545"/>
      <c r="F2" s="545"/>
      <c r="G2" s="545"/>
      <c r="H2" s="545"/>
      <c r="I2" s="545"/>
      <c r="J2" s="545"/>
      <c r="K2" s="545"/>
    </row>
    <row r="3" spans="1:13" ht="8" customHeight="1">
      <c r="A3" s="411"/>
      <c r="B3" s="411"/>
      <c r="C3" s="411"/>
      <c r="D3" s="411"/>
      <c r="E3" s="411"/>
      <c r="F3" s="411"/>
      <c r="G3" s="411"/>
      <c r="H3" s="412"/>
      <c r="I3" s="546"/>
      <c r="J3" s="546"/>
      <c r="K3" s="546"/>
    </row>
    <row r="4" spans="1:13" ht="20.149999999999999" customHeight="1">
      <c r="A4" s="547" t="s">
        <v>112</v>
      </c>
      <c r="B4" s="547"/>
      <c r="C4" s="547"/>
      <c r="D4" s="547"/>
      <c r="E4" s="547"/>
      <c r="F4" s="547"/>
      <c r="G4" s="547"/>
      <c r="H4" s="547"/>
      <c r="I4" s="547"/>
      <c r="J4" s="547"/>
      <c r="K4" s="547"/>
    </row>
    <row r="5" spans="1:13" ht="20.149999999999999" customHeight="1">
      <c r="A5" s="538" t="s">
        <v>2301</v>
      </c>
      <c r="B5" s="538"/>
      <c r="C5" s="538"/>
      <c r="D5" s="538"/>
      <c r="E5" s="538"/>
      <c r="F5" s="538"/>
      <c r="G5" s="538"/>
      <c r="H5" s="538"/>
      <c r="I5" s="538"/>
      <c r="J5" s="538"/>
      <c r="K5" s="538"/>
    </row>
    <row r="6" spans="1:13" ht="20.149999999999999" customHeight="1">
      <c r="A6" s="538" t="s">
        <v>2300</v>
      </c>
      <c r="B6" s="538"/>
      <c r="C6" s="538"/>
      <c r="D6" s="538"/>
      <c r="E6" s="538"/>
      <c r="F6" s="538"/>
      <c r="G6" s="538"/>
      <c r="H6" s="538"/>
      <c r="I6" s="538"/>
      <c r="J6" s="538"/>
      <c r="K6" s="538"/>
    </row>
    <row r="7" spans="1:13" ht="20.149999999999999" customHeight="1">
      <c r="A7" s="538" t="s">
        <v>1742</v>
      </c>
      <c r="B7" s="538"/>
      <c r="C7" s="538"/>
      <c r="D7" s="538"/>
      <c r="E7" s="538"/>
      <c r="F7" s="538"/>
      <c r="G7" s="538"/>
      <c r="H7" s="538"/>
      <c r="I7" s="538"/>
      <c r="J7" s="538"/>
      <c r="K7" s="538"/>
    </row>
    <row r="8" spans="1:13" ht="20.149999999999999" customHeight="1">
      <c r="A8" s="549" t="s">
        <v>1743</v>
      </c>
      <c r="B8" s="549"/>
      <c r="C8" s="549"/>
      <c r="D8" s="549"/>
      <c r="E8" s="549"/>
      <c r="F8" s="549"/>
      <c r="G8" s="549"/>
      <c r="H8" s="549"/>
      <c r="I8" s="549"/>
      <c r="J8" s="549"/>
      <c r="K8" s="549"/>
    </row>
    <row r="9" spans="1:13" ht="20.149999999999999" customHeight="1">
      <c r="A9" s="548" t="s">
        <v>2302</v>
      </c>
      <c r="B9" s="548"/>
      <c r="C9" s="548"/>
      <c r="D9" s="548"/>
      <c r="E9" s="548"/>
      <c r="F9" s="548"/>
      <c r="G9" s="548"/>
      <c r="H9" s="548"/>
      <c r="I9" s="548"/>
      <c r="J9" s="548"/>
      <c r="K9" s="548"/>
    </row>
    <row r="10" spans="1:13">
      <c r="A10" s="548" t="s">
        <v>2303</v>
      </c>
      <c r="B10" s="548"/>
      <c r="C10" s="548"/>
      <c r="D10" s="548"/>
      <c r="E10" s="548"/>
      <c r="F10" s="548"/>
      <c r="G10" s="548"/>
      <c r="H10" s="548"/>
      <c r="I10" s="548"/>
      <c r="J10" s="548"/>
      <c r="K10" s="548"/>
    </row>
    <row r="11" spans="1:13">
      <c r="A11" s="417" t="s">
        <v>2304</v>
      </c>
      <c r="B11" s="433"/>
      <c r="C11" s="433"/>
      <c r="D11" s="433"/>
      <c r="E11" s="433"/>
      <c r="F11" s="433"/>
      <c r="G11" s="433"/>
      <c r="H11" s="433"/>
      <c r="I11" s="433"/>
      <c r="J11" s="433"/>
      <c r="K11" s="433"/>
    </row>
    <row r="12" spans="1:13" ht="20.149999999999999" customHeight="1">
      <c r="A12" s="552" t="s">
        <v>2305</v>
      </c>
      <c r="B12" s="552"/>
      <c r="C12" s="552"/>
      <c r="D12" s="552"/>
      <c r="E12" s="552"/>
      <c r="F12" s="552"/>
      <c r="G12" s="552"/>
      <c r="H12" s="552"/>
      <c r="I12" s="552"/>
      <c r="J12" s="552"/>
      <c r="K12" s="552"/>
    </row>
    <row r="13" spans="1:13" ht="20.149999999999999" customHeight="1">
      <c r="A13" s="538" t="s">
        <v>1744</v>
      </c>
      <c r="B13" s="538"/>
      <c r="C13" s="538"/>
      <c r="D13" s="538"/>
      <c r="E13" s="538"/>
      <c r="F13" s="538"/>
      <c r="G13" s="538"/>
      <c r="H13" s="538"/>
      <c r="I13" s="538"/>
      <c r="J13" s="538"/>
      <c r="K13" s="538"/>
    </row>
    <row r="14" spans="1:13" ht="20.149999999999999" customHeight="1">
      <c r="A14" s="417" t="s">
        <v>2306</v>
      </c>
      <c r="B14" s="413"/>
      <c r="C14" s="413"/>
      <c r="D14" s="413"/>
      <c r="E14" s="413"/>
      <c r="F14" s="413"/>
      <c r="G14" s="413"/>
      <c r="H14" s="413"/>
      <c r="I14" s="413"/>
      <c r="J14" s="413"/>
      <c r="K14" s="413"/>
    </row>
    <row r="15" spans="1:13">
      <c r="A15" s="553" t="s">
        <v>2307</v>
      </c>
      <c r="B15" s="553"/>
      <c r="C15" s="553"/>
      <c r="D15" s="553"/>
      <c r="E15" s="553"/>
      <c r="F15" s="553"/>
      <c r="G15" s="553"/>
      <c r="H15" s="553"/>
      <c r="I15" s="553"/>
      <c r="J15" s="553"/>
      <c r="K15" s="553"/>
      <c r="M15" s="434"/>
    </row>
    <row r="16" spans="1:13">
      <c r="A16" s="551" t="s">
        <v>2308</v>
      </c>
      <c r="B16" s="551"/>
      <c r="C16" s="551"/>
      <c r="D16" s="551"/>
      <c r="E16" s="551"/>
      <c r="F16" s="551"/>
      <c r="G16" s="551"/>
      <c r="H16" s="551"/>
      <c r="I16" s="551"/>
      <c r="J16" s="551"/>
      <c r="K16" s="551"/>
    </row>
    <row r="17" spans="1:11">
      <c r="A17" s="550" t="s">
        <v>2311</v>
      </c>
      <c r="B17" s="550"/>
      <c r="C17" s="550"/>
      <c r="D17" s="550"/>
      <c r="E17" s="550"/>
      <c r="F17" s="550"/>
      <c r="G17" s="550"/>
      <c r="H17" s="550"/>
      <c r="I17" s="550"/>
      <c r="J17" s="550"/>
      <c r="K17" s="550"/>
    </row>
    <row r="18" spans="1:11">
      <c r="A18" s="551" t="s">
        <v>2312</v>
      </c>
      <c r="B18" s="551"/>
      <c r="C18" s="551"/>
      <c r="D18" s="551"/>
      <c r="E18" s="551"/>
      <c r="F18" s="551"/>
      <c r="G18" s="551"/>
      <c r="H18" s="551"/>
      <c r="I18" s="551"/>
      <c r="J18" s="551"/>
      <c r="K18" s="551"/>
    </row>
    <row r="19" spans="1:11" ht="17.25" customHeight="1">
      <c r="A19" s="550" t="s">
        <v>2309</v>
      </c>
      <c r="B19" s="550"/>
      <c r="C19" s="550"/>
      <c r="D19" s="550"/>
      <c r="E19" s="550"/>
      <c r="F19" s="550"/>
      <c r="G19" s="550"/>
      <c r="H19" s="550"/>
      <c r="I19" s="550"/>
      <c r="J19" s="550"/>
      <c r="K19" s="550"/>
    </row>
    <row r="20" spans="1:11" ht="17.25" customHeight="1">
      <c r="A20" s="550" t="s">
        <v>2310</v>
      </c>
      <c r="B20" s="550"/>
      <c r="C20" s="550"/>
      <c r="D20" s="550"/>
      <c r="E20" s="550"/>
      <c r="F20" s="550"/>
      <c r="G20" s="550"/>
      <c r="H20" s="550"/>
      <c r="I20" s="550"/>
      <c r="J20" s="550"/>
      <c r="K20" s="550"/>
    </row>
    <row r="21" spans="1:11" ht="17.25" customHeight="1">
      <c r="A21" s="554" t="s">
        <v>2313</v>
      </c>
      <c r="B21" s="554"/>
      <c r="C21" s="554"/>
      <c r="D21" s="554"/>
      <c r="E21" s="554"/>
      <c r="F21" s="554"/>
      <c r="G21" s="554"/>
      <c r="H21" s="554"/>
      <c r="I21" s="554"/>
      <c r="J21" s="554"/>
      <c r="K21" s="554"/>
    </row>
    <row r="22" spans="1:11" ht="17.25" customHeight="1">
      <c r="A22" s="434" t="s">
        <v>2314</v>
      </c>
      <c r="B22" s="435"/>
      <c r="C22" s="435"/>
      <c r="D22" s="435"/>
      <c r="E22" s="435"/>
      <c r="F22" s="435"/>
      <c r="G22" s="435"/>
      <c r="H22" s="435"/>
      <c r="I22" s="435"/>
      <c r="J22" s="435"/>
      <c r="K22" s="435"/>
    </row>
    <row r="23" spans="1:11">
      <c r="A23" s="538" t="s">
        <v>2315</v>
      </c>
      <c r="B23" s="538"/>
      <c r="C23" s="538"/>
      <c r="D23" s="538"/>
      <c r="E23" s="538"/>
      <c r="F23" s="538"/>
      <c r="G23" s="538"/>
      <c r="H23" s="538"/>
      <c r="I23" s="538"/>
      <c r="J23" s="538"/>
      <c r="K23" s="538"/>
    </row>
    <row r="24" spans="1:11" ht="20.149999999999999" customHeight="1">
      <c r="A24" s="538" t="s">
        <v>2316</v>
      </c>
      <c r="B24" s="538"/>
      <c r="C24" s="538"/>
      <c r="D24" s="538"/>
      <c r="E24" s="538"/>
      <c r="F24" s="538"/>
      <c r="G24" s="538"/>
      <c r="H24" s="538"/>
      <c r="I24" s="538"/>
      <c r="J24" s="538"/>
      <c r="K24" s="538"/>
    </row>
    <row r="25" spans="1:11" ht="20.149999999999999" customHeight="1">
      <c r="A25" s="538" t="s">
        <v>2317</v>
      </c>
      <c r="B25" s="538"/>
      <c r="C25" s="538"/>
      <c r="D25" s="538"/>
      <c r="E25" s="538"/>
      <c r="F25" s="538"/>
      <c r="G25" s="538"/>
      <c r="H25" s="538"/>
      <c r="I25" s="538"/>
      <c r="J25" s="538"/>
      <c r="K25" s="538"/>
    </row>
    <row r="26" spans="1:11" ht="12.5" customHeight="1">
      <c r="A26" s="414"/>
      <c r="B26" s="414"/>
      <c r="C26" s="414"/>
      <c r="D26" s="414"/>
      <c r="E26" s="414"/>
      <c r="F26" s="414"/>
      <c r="G26" s="414"/>
      <c r="H26" s="414"/>
      <c r="I26" s="414"/>
      <c r="J26" s="414"/>
      <c r="K26" s="414"/>
    </row>
    <row r="27" spans="1:11" ht="14" customHeight="1">
      <c r="A27" s="411"/>
      <c r="B27" s="411"/>
      <c r="C27" s="411"/>
      <c r="D27" s="411"/>
      <c r="E27" s="411"/>
      <c r="F27" s="411"/>
      <c r="G27" s="411"/>
      <c r="H27" s="411"/>
      <c r="I27" s="411"/>
      <c r="J27" s="411"/>
      <c r="K27" s="411"/>
    </row>
    <row r="28" spans="1:11" ht="30.75" customHeight="1">
      <c r="A28" s="541"/>
      <c r="B28" s="541"/>
      <c r="C28" s="541"/>
      <c r="D28" s="541"/>
      <c r="E28" s="541"/>
      <c r="F28" s="541"/>
      <c r="G28" s="411"/>
      <c r="H28" s="411"/>
      <c r="I28" s="411"/>
      <c r="J28" s="411"/>
      <c r="K28" s="411"/>
    </row>
    <row r="29" spans="1:11" ht="30.75" customHeight="1">
      <c r="A29" s="415"/>
      <c r="B29" s="415"/>
      <c r="C29" s="415"/>
      <c r="D29" s="415"/>
      <c r="E29" s="415"/>
      <c r="F29" s="415"/>
      <c r="G29" s="411"/>
      <c r="H29" s="411"/>
      <c r="I29" s="411"/>
      <c r="J29" s="411"/>
      <c r="K29" s="411"/>
    </row>
    <row r="30" spans="1:11" ht="30.75" customHeight="1">
      <c r="A30" s="415"/>
      <c r="B30" s="415"/>
      <c r="C30" s="415"/>
      <c r="D30" s="415"/>
      <c r="E30" s="415"/>
      <c r="F30" s="415"/>
      <c r="G30" s="411"/>
      <c r="H30" s="411"/>
      <c r="I30" s="411"/>
      <c r="J30" s="411"/>
      <c r="K30" s="411"/>
    </row>
    <row r="31" spans="1:11" ht="30.75" customHeight="1">
      <c r="A31" s="415"/>
      <c r="B31" s="415"/>
      <c r="C31" s="415"/>
      <c r="D31" s="415"/>
      <c r="E31" s="415"/>
      <c r="F31" s="415"/>
      <c r="G31" s="411"/>
      <c r="H31" s="411"/>
      <c r="I31" s="411"/>
      <c r="J31" s="411"/>
      <c r="K31" s="411"/>
    </row>
    <row r="32" spans="1:11" ht="21.75" customHeight="1">
      <c r="A32" s="415"/>
      <c r="B32" s="415"/>
      <c r="C32" s="415"/>
      <c r="D32" s="415"/>
      <c r="E32" s="415"/>
      <c r="F32" s="415"/>
      <c r="G32" s="411"/>
      <c r="H32" s="411"/>
      <c r="I32" s="411"/>
      <c r="J32" s="411"/>
      <c r="K32" s="411"/>
    </row>
    <row r="33" spans="1:11" ht="21.75" customHeight="1">
      <c r="A33" s="415"/>
      <c r="B33" s="415"/>
      <c r="C33" s="415"/>
      <c r="D33" s="415"/>
      <c r="E33" s="415"/>
      <c r="F33" s="415"/>
      <c r="G33" s="411"/>
      <c r="H33" s="411"/>
      <c r="I33" s="411"/>
      <c r="J33" s="411"/>
      <c r="K33" s="411"/>
    </row>
    <row r="34" spans="1:11" ht="18" customHeight="1">
      <c r="A34" s="415"/>
      <c r="B34" s="415"/>
      <c r="C34" s="415"/>
      <c r="D34" s="415"/>
      <c r="E34" s="415"/>
      <c r="F34" s="415"/>
      <c r="G34" s="411"/>
      <c r="H34" s="411"/>
      <c r="I34" s="411"/>
      <c r="J34" s="411"/>
      <c r="K34" s="411"/>
    </row>
    <row r="35" spans="1:11" s="416" customFormat="1" ht="20.149999999999999" customHeight="1">
      <c r="A35" s="542" t="s">
        <v>113</v>
      </c>
      <c r="B35" s="542"/>
      <c r="C35" s="542"/>
      <c r="D35" s="542"/>
      <c r="E35" s="542"/>
      <c r="F35" s="542"/>
      <c r="G35" s="542"/>
      <c r="H35" s="542"/>
      <c r="I35" s="542"/>
      <c r="J35" s="542"/>
      <c r="K35" s="411"/>
    </row>
    <row r="36" spans="1:11" ht="21.75" customHeight="1">
      <c r="A36" s="543" t="s">
        <v>2318</v>
      </c>
      <c r="B36" s="543"/>
      <c r="C36" s="543"/>
      <c r="D36" s="543"/>
      <c r="E36" s="543"/>
      <c r="F36" s="543"/>
      <c r="G36" s="543"/>
      <c r="H36" s="543"/>
      <c r="I36" s="543"/>
      <c r="J36" s="543"/>
      <c r="K36" s="543"/>
    </row>
    <row r="37" spans="1:11" ht="13.5" customHeight="1">
      <c r="A37" s="544"/>
      <c r="B37" s="544"/>
      <c r="C37" s="544"/>
      <c r="D37" s="544"/>
      <c r="E37" s="544"/>
      <c r="F37" s="544"/>
      <c r="G37" s="544"/>
      <c r="H37" s="544"/>
      <c r="I37" s="544"/>
      <c r="J37" s="544"/>
      <c r="K37" s="544"/>
    </row>
    <row r="38" spans="1:11" ht="19.5" customHeight="1">
      <c r="A38" s="417"/>
      <c r="B38" s="418"/>
      <c r="C38" s="532"/>
      <c r="D38" s="533"/>
      <c r="E38" s="533"/>
      <c r="F38" s="533"/>
      <c r="G38" s="533"/>
      <c r="H38" s="534" t="s">
        <v>158</v>
      </c>
      <c r="I38" s="535"/>
      <c r="J38" s="535"/>
      <c r="K38" s="417"/>
    </row>
    <row r="39" spans="1:11" ht="20.25" customHeight="1">
      <c r="A39" s="419"/>
      <c r="B39" s="418"/>
      <c r="C39" s="537" t="s">
        <v>2319</v>
      </c>
      <c r="D39" s="538"/>
      <c r="E39" s="538"/>
      <c r="F39" s="538"/>
      <c r="G39" s="538"/>
      <c r="H39" s="536"/>
      <c r="I39" s="535"/>
      <c r="J39" s="535"/>
      <c r="K39" s="419"/>
    </row>
    <row r="40" spans="1:11" ht="20.149999999999999" customHeight="1">
      <c r="A40" s="420"/>
      <c r="B40" s="418"/>
      <c r="C40" s="539"/>
      <c r="D40" s="540"/>
      <c r="E40" s="540"/>
      <c r="F40" s="540"/>
      <c r="G40" s="540"/>
      <c r="H40" s="536"/>
      <c r="I40" s="535"/>
      <c r="J40" s="535"/>
      <c r="K40" s="411"/>
    </row>
    <row r="41" spans="1:11" ht="20.149999999999999" customHeight="1"/>
    <row r="42" spans="1:11" ht="20.149999999999999" customHeight="1"/>
    <row r="43" spans="1:11" ht="20.149999999999999" customHeight="1"/>
  </sheetData>
  <sheetProtection algorithmName="SHA-512" hashValue="Vlb8kMzvtj7YEOkttS+P7XiPmHsly/P/9bezEMYcOFwm+lUpIGTwrIpeNYmG/RMLVtjkqDagsr3C12A9UclZwA==" saltValue="ZBxJ7EaYt9y0iIJJLjidew==" spinCount="100000" sheet="1" objects="1" scenarios="1"/>
  <mergeCells count="29">
    <mergeCell ref="A10:K10"/>
    <mergeCell ref="A8:K8"/>
    <mergeCell ref="A25:K25"/>
    <mergeCell ref="A17:K17"/>
    <mergeCell ref="A18:K18"/>
    <mergeCell ref="A24:K24"/>
    <mergeCell ref="A13:K13"/>
    <mergeCell ref="A12:K12"/>
    <mergeCell ref="A15:K15"/>
    <mergeCell ref="A16:K16"/>
    <mergeCell ref="A19:K19"/>
    <mergeCell ref="A20:K20"/>
    <mergeCell ref="A23:K23"/>
    <mergeCell ref="A9:K9"/>
    <mergeCell ref="A21:K21"/>
    <mergeCell ref="A7:K7"/>
    <mergeCell ref="A2:K2"/>
    <mergeCell ref="I3:K3"/>
    <mergeCell ref="A4:K4"/>
    <mergeCell ref="A6:K6"/>
    <mergeCell ref="A5:K5"/>
    <mergeCell ref="C38:G38"/>
    <mergeCell ref="H38:J40"/>
    <mergeCell ref="C39:G39"/>
    <mergeCell ref="C40:G40"/>
    <mergeCell ref="A28:F28"/>
    <mergeCell ref="A35:J35"/>
    <mergeCell ref="A36:K36"/>
    <mergeCell ref="A37:K37"/>
  </mergeCells>
  <phoneticPr fontId="1"/>
  <hyperlinks>
    <hyperlink ref="H38" r:id="rId1" xr:uid="{6576D89D-A3D5-4C89-A490-8D7EADF224F5}"/>
  </hyperlinks>
  <printOptions horizontalCentered="1"/>
  <pageMargins left="0.59055118110236227" right="0.59055118110236227" top="0.98425196850393704" bottom="0.98425196850393704" header="0.51181102362204722" footer="0.51181102362204722"/>
  <pageSetup paperSize="9" scale="9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BD9-7860-4DA2-9B1D-C22A063B7E02}">
  <sheetPr codeName="Sheet4">
    <tabColor rgb="FFFF0000"/>
  </sheetPr>
  <dimension ref="A1:AI75"/>
  <sheetViews>
    <sheetView zoomScale="80" zoomScaleNormal="80" zoomScaleSheetLayoutView="100" workbookViewId="0">
      <selection activeCell="D3" sqref="D3:I3"/>
    </sheetView>
  </sheetViews>
  <sheetFormatPr defaultColWidth="9" defaultRowHeight="27" customHeight="1"/>
  <cols>
    <col min="1" max="1" width="3.08984375" style="222" customWidth="1"/>
    <col min="2" max="2" width="5" style="222" customWidth="1"/>
    <col min="3" max="3" width="27.453125" style="222" customWidth="1"/>
    <col min="4" max="4" width="20.26953125" style="222" customWidth="1"/>
    <col min="5" max="5" width="10.26953125" style="222" customWidth="1"/>
    <col min="6" max="17" width="6.90625" style="222" customWidth="1"/>
    <col min="18" max="18" width="9" style="222"/>
    <col min="19" max="19" width="12.08984375" style="222" customWidth="1"/>
    <col min="20" max="20" width="9" style="222"/>
    <col min="21" max="21" width="0" style="436" hidden="1" customWidth="1"/>
    <col min="22" max="22" width="9" style="436" hidden="1" customWidth="1"/>
    <col min="23" max="24" width="0" style="222" hidden="1" customWidth="1"/>
    <col min="25" max="26" width="0" style="436" hidden="1" customWidth="1"/>
    <col min="27" max="16384" width="9" style="222"/>
  </cols>
  <sheetData>
    <row r="1" spans="2:35" ht="27" customHeight="1">
      <c r="B1" s="228" t="s">
        <v>445</v>
      </c>
      <c r="AE1" s="229"/>
      <c r="AF1" s="229"/>
      <c r="AG1" s="229"/>
      <c r="AH1" s="229"/>
      <c r="AI1" s="229"/>
    </row>
    <row r="2" spans="2:35" ht="27" customHeight="1">
      <c r="U2" s="436" t="s">
        <v>2326</v>
      </c>
      <c r="Y2" s="436" t="s">
        <v>2326</v>
      </c>
      <c r="AE2" s="229"/>
      <c r="AF2" s="229"/>
      <c r="AG2" s="229"/>
      <c r="AH2" s="229"/>
      <c r="AI2" s="229"/>
    </row>
    <row r="3" spans="2:35" ht="27" customHeight="1">
      <c r="C3" s="230" t="s">
        <v>446</v>
      </c>
      <c r="D3" s="566"/>
      <c r="E3" s="567"/>
      <c r="F3" s="567"/>
      <c r="G3" s="567"/>
      <c r="H3" s="567"/>
      <c r="I3" s="567"/>
      <c r="L3" s="568" t="s">
        <v>1432</v>
      </c>
      <c r="M3" s="569"/>
      <c r="N3" s="569"/>
      <c r="U3" s="438" t="s">
        <v>2320</v>
      </c>
      <c r="V3" s="439" t="s">
        <v>1825</v>
      </c>
      <c r="Y3" s="438" t="s">
        <v>2320</v>
      </c>
      <c r="Z3" s="439" t="s">
        <v>1825</v>
      </c>
      <c r="AE3" s="229"/>
      <c r="AF3" s="229"/>
      <c r="AG3" s="229"/>
      <c r="AH3" s="229"/>
      <c r="AI3" s="229"/>
    </row>
    <row r="4" spans="2:35" ht="27" customHeight="1">
      <c r="C4" s="230" t="s">
        <v>447</v>
      </c>
      <c r="D4" s="567"/>
      <c r="E4" s="567"/>
      <c r="F4" s="567"/>
      <c r="G4" s="567"/>
      <c r="H4" s="567"/>
      <c r="I4" s="567"/>
      <c r="L4" s="570"/>
      <c r="M4" s="570"/>
      <c r="N4" s="570"/>
      <c r="U4" s="438" t="s">
        <v>2321</v>
      </c>
      <c r="V4" s="439" t="s">
        <v>208</v>
      </c>
      <c r="Y4" s="438" t="s">
        <v>2321</v>
      </c>
      <c r="Z4" s="437" t="s">
        <v>1826</v>
      </c>
      <c r="AE4" s="229"/>
      <c r="AF4" s="229"/>
      <c r="AG4" s="229"/>
      <c r="AH4" s="229"/>
      <c r="AI4" s="229"/>
    </row>
    <row r="5" spans="2:35" ht="27" customHeight="1">
      <c r="C5" s="230" t="s">
        <v>1999</v>
      </c>
      <c r="D5" s="567"/>
      <c r="E5" s="567"/>
      <c r="F5" s="567"/>
      <c r="G5" s="567"/>
      <c r="H5" s="567"/>
      <c r="I5" s="567"/>
      <c r="L5" s="571" t="e">
        <f>IF(EXACT(VLOOKUP(D5,補助金用基本データ!C5:S313,5,FALSE),ASC(①基本情報【名簿入力前に必須入力】!L4))=TRUE,"OK","パスワードが違います")</f>
        <v>#N/A</v>
      </c>
      <c r="M5" s="571"/>
      <c r="N5" s="571"/>
      <c r="P5" s="222" t="e">
        <f>IF(L5="OK",VLOOKUP(D5,補助金用基本データ!C5:S313,2,FALSE),"")</f>
        <v>#N/A</v>
      </c>
      <c r="U5" s="438" t="s">
        <v>2322</v>
      </c>
      <c r="V5" s="439" t="s">
        <v>209</v>
      </c>
      <c r="Y5" s="438" t="s">
        <v>2322</v>
      </c>
      <c r="Z5" s="437" t="s">
        <v>207</v>
      </c>
      <c r="AE5" s="229"/>
      <c r="AF5" s="229"/>
      <c r="AG5" s="229"/>
      <c r="AH5" s="229"/>
      <c r="AI5" s="229"/>
    </row>
    <row r="6" spans="2:35" ht="27" customHeight="1">
      <c r="C6" s="231"/>
      <c r="D6" s="232" t="s">
        <v>449</v>
      </c>
      <c r="I6" s="218" t="e">
        <f>IF(VLOOKUP(P5,補助金用基本データ!D5:W313,8)="","",VLOOKUP(P5,補助金用基本データ!D5:W313,8))</f>
        <v>#N/A</v>
      </c>
      <c r="U6" s="438" t="s">
        <v>2323</v>
      </c>
      <c r="V6" s="439" t="s">
        <v>1830</v>
      </c>
      <c r="Y6" s="438" t="s">
        <v>2323</v>
      </c>
      <c r="Z6" s="437" t="s">
        <v>1827</v>
      </c>
      <c r="AE6" s="229"/>
      <c r="AF6" s="229"/>
      <c r="AG6" s="229"/>
      <c r="AH6" s="229"/>
      <c r="AI6" s="229"/>
    </row>
    <row r="7" spans="2:35" ht="27" customHeight="1">
      <c r="L7" s="572" t="s">
        <v>450</v>
      </c>
      <c r="M7" s="573"/>
      <c r="N7" s="574"/>
      <c r="O7" s="572" t="s">
        <v>451</v>
      </c>
      <c r="P7" s="573"/>
      <c r="Q7" s="574"/>
      <c r="U7" s="438" t="s">
        <v>2324</v>
      </c>
      <c r="V7" s="437"/>
      <c r="Y7" s="438" t="s">
        <v>2324</v>
      </c>
      <c r="Z7" s="437" t="s">
        <v>1828</v>
      </c>
      <c r="AE7" s="229"/>
      <c r="AF7" s="229"/>
      <c r="AG7" s="229"/>
      <c r="AH7" s="229"/>
      <c r="AI7" s="229"/>
    </row>
    <row r="8" spans="2:35" ht="27" customHeight="1">
      <c r="L8" s="575"/>
      <c r="M8" s="576"/>
      <c r="N8" s="576"/>
      <c r="O8" s="577"/>
      <c r="P8" s="578"/>
      <c r="Q8" s="578"/>
      <c r="U8" s="438" t="s">
        <v>2325</v>
      </c>
      <c r="V8" s="437"/>
      <c r="Y8" s="438" t="s">
        <v>2325</v>
      </c>
      <c r="Z8" s="437" t="s">
        <v>1829</v>
      </c>
    </row>
    <row r="9" spans="2:35" ht="27" customHeight="1">
      <c r="C9" s="579" t="s">
        <v>1741</v>
      </c>
      <c r="D9" s="579"/>
      <c r="E9" s="579"/>
      <c r="F9" s="579"/>
      <c r="G9" s="579"/>
      <c r="H9" s="579"/>
      <c r="I9" s="579"/>
      <c r="L9" s="427"/>
      <c r="M9" s="428"/>
      <c r="N9" s="428"/>
      <c r="O9" s="429"/>
      <c r="P9" s="430"/>
      <c r="Q9" s="430"/>
      <c r="V9" s="439"/>
      <c r="Z9" s="439" t="s">
        <v>208</v>
      </c>
    </row>
    <row r="10" spans="2:35" ht="27" customHeight="1">
      <c r="C10" s="579"/>
      <c r="D10" s="579"/>
      <c r="E10" s="579"/>
      <c r="F10" s="579"/>
      <c r="G10" s="579"/>
      <c r="H10" s="579"/>
      <c r="I10" s="579"/>
      <c r="L10" s="428"/>
      <c r="M10" s="428"/>
      <c r="N10" s="428"/>
      <c r="O10" s="430"/>
      <c r="P10" s="430"/>
      <c r="Q10" s="430"/>
      <c r="S10" s="233"/>
      <c r="V10" s="439"/>
      <c r="Z10" s="439" t="s">
        <v>209</v>
      </c>
    </row>
    <row r="11" spans="2:35" ht="27" customHeight="1">
      <c r="C11" s="278" t="s">
        <v>1456</v>
      </c>
      <c r="D11" s="562"/>
      <c r="E11" s="563"/>
      <c r="F11" s="563"/>
      <c r="G11" s="563"/>
      <c r="H11" s="563"/>
      <c r="I11" s="563"/>
      <c r="L11" s="428"/>
      <c r="M11" s="428"/>
      <c r="N11" s="428"/>
      <c r="O11" s="430"/>
      <c r="P11" s="430"/>
      <c r="Q11" s="430"/>
      <c r="S11" s="222">
        <f>_xlfn.IFS(D11="①手当額は、１年を通して対象者全員が同額",1,D11="②各職員・各月により手当額が異なる",2,D11="",0)</f>
        <v>0</v>
      </c>
      <c r="V11" s="439"/>
      <c r="Z11" s="439" t="s">
        <v>1830</v>
      </c>
    </row>
    <row r="12" spans="2:35" ht="27" customHeight="1">
      <c r="D12" s="237" t="s">
        <v>2299</v>
      </c>
      <c r="L12" s="428"/>
      <c r="M12" s="428"/>
      <c r="N12" s="428"/>
      <c r="O12" s="430"/>
      <c r="P12" s="430"/>
      <c r="Q12" s="430"/>
      <c r="V12" s="437"/>
      <c r="Z12" s="437" t="s">
        <v>1831</v>
      </c>
    </row>
    <row r="13" spans="2:35" ht="27" customHeight="1">
      <c r="D13" s="237" t="s">
        <v>1492</v>
      </c>
      <c r="L13" s="428"/>
      <c r="M13" s="428"/>
      <c r="N13" s="428"/>
      <c r="O13" s="430"/>
      <c r="P13" s="430"/>
      <c r="Q13" s="430"/>
      <c r="V13" s="437"/>
      <c r="Z13" s="437" t="s">
        <v>1832</v>
      </c>
    </row>
    <row r="14" spans="2:35" ht="27" customHeight="1">
      <c r="D14" s="278" t="s">
        <v>1493</v>
      </c>
      <c r="L14" s="428"/>
      <c r="M14" s="428"/>
      <c r="N14" s="428"/>
      <c r="O14" s="430"/>
      <c r="P14" s="430"/>
      <c r="Q14" s="430"/>
      <c r="V14" s="437"/>
      <c r="Z14" s="437" t="s">
        <v>1833</v>
      </c>
    </row>
    <row r="15" spans="2:35" ht="27" customHeight="1">
      <c r="C15" s="432" t="s">
        <v>1457</v>
      </c>
      <c r="D15" s="426" t="s">
        <v>1458</v>
      </c>
      <c r="E15" s="564"/>
      <c r="F15" s="565"/>
      <c r="G15" s="233" t="s">
        <v>1455</v>
      </c>
      <c r="H15" s="234" t="s">
        <v>2000</v>
      </c>
      <c r="L15" s="428"/>
      <c r="M15" s="428"/>
      <c r="N15" s="428"/>
      <c r="O15" s="430"/>
      <c r="P15" s="430"/>
      <c r="Q15" s="430"/>
    </row>
    <row r="16" spans="2:35" ht="27" customHeight="1">
      <c r="C16" s="233"/>
      <c r="D16" s="233"/>
      <c r="L16" s="428"/>
      <c r="M16" s="428"/>
      <c r="N16" s="428"/>
      <c r="O16" s="430"/>
      <c r="P16" s="430"/>
      <c r="Q16" s="430"/>
    </row>
    <row r="17" spans="3:19" ht="27" customHeight="1">
      <c r="D17" s="233"/>
      <c r="L17" s="428"/>
      <c r="M17" s="428"/>
      <c r="N17" s="428"/>
      <c r="O17" s="430"/>
      <c r="P17" s="430"/>
      <c r="Q17" s="430"/>
    </row>
    <row r="18" spans="3:19" ht="27" customHeight="1">
      <c r="C18" s="233"/>
      <c r="D18" s="235"/>
      <c r="E18" s="560"/>
      <c r="F18" s="560"/>
      <c r="G18" s="233"/>
      <c r="H18" s="234"/>
      <c r="L18" s="428"/>
      <c r="M18" s="428"/>
      <c r="N18" s="428"/>
      <c r="O18" s="430"/>
      <c r="P18" s="430"/>
      <c r="Q18" s="430"/>
    </row>
    <row r="19" spans="3:19" ht="27" customHeight="1">
      <c r="F19" s="236"/>
      <c r="G19" s="236"/>
      <c r="H19" s="236"/>
      <c r="I19" s="236"/>
      <c r="J19" s="236"/>
      <c r="K19" s="236"/>
      <c r="L19" s="236"/>
      <c r="M19" s="236"/>
      <c r="N19" s="236"/>
      <c r="O19" s="236"/>
      <c r="P19" s="236"/>
      <c r="Q19" s="236"/>
      <c r="S19" s="222" t="s">
        <v>452</v>
      </c>
    </row>
    <row r="20" spans="3:19" ht="27" customHeight="1">
      <c r="C20" s="233"/>
      <c r="E20" s="233"/>
      <c r="F20" s="233"/>
    </row>
    <row r="22" spans="3:19" ht="27" customHeight="1">
      <c r="C22" s="233"/>
      <c r="E22" s="561"/>
      <c r="F22" s="561"/>
      <c r="G22" s="561"/>
      <c r="H22" s="561"/>
      <c r="I22" s="561"/>
      <c r="J22" s="561"/>
      <c r="K22" s="561"/>
      <c r="L22" s="561"/>
    </row>
    <row r="24" spans="3:19" ht="27" customHeight="1">
      <c r="E24" s="228"/>
      <c r="F24" s="228"/>
      <c r="G24" s="228"/>
      <c r="H24" s="228"/>
      <c r="I24" s="228"/>
      <c r="J24" s="228"/>
      <c r="K24" s="228"/>
    </row>
    <row r="25" spans="3:19" ht="27" customHeight="1">
      <c r="C25" s="233"/>
      <c r="E25" s="228"/>
      <c r="F25" s="228"/>
      <c r="G25" s="228"/>
      <c r="H25" s="228"/>
      <c r="I25" s="228"/>
      <c r="J25" s="228"/>
      <c r="K25" s="228"/>
    </row>
    <row r="26" spans="3:19" ht="27" customHeight="1">
      <c r="E26" s="228"/>
      <c r="F26" s="228"/>
      <c r="G26" s="228"/>
      <c r="H26" s="228"/>
      <c r="I26" s="228"/>
      <c r="J26" s="228"/>
      <c r="K26" s="228"/>
    </row>
    <row r="27" spans="3:19" ht="27" customHeight="1">
      <c r="E27" s="228"/>
      <c r="F27" s="228"/>
      <c r="G27" s="228"/>
      <c r="H27" s="228"/>
      <c r="I27" s="228"/>
      <c r="J27" s="228"/>
      <c r="K27" s="228"/>
    </row>
    <row r="28" spans="3:19" ht="27" customHeight="1">
      <c r="E28" s="228"/>
      <c r="F28" s="228"/>
      <c r="G28" s="228"/>
      <c r="H28" s="228"/>
      <c r="I28" s="228"/>
      <c r="J28" s="228"/>
      <c r="K28" s="228"/>
    </row>
    <row r="29" spans="3:19" ht="27" customHeight="1">
      <c r="E29" s="228"/>
      <c r="F29" s="228"/>
      <c r="G29" s="228"/>
      <c r="H29" s="228"/>
      <c r="I29" s="228"/>
      <c r="J29" s="228"/>
      <c r="K29" s="228"/>
    </row>
    <row r="42" spans="1:29" ht="27" customHeight="1">
      <c r="A42" s="557"/>
      <c r="B42" s="557"/>
      <c r="C42" s="557"/>
      <c r="D42" s="424"/>
      <c r="E42" s="424"/>
    </row>
    <row r="43" spans="1:29" ht="27" customHeight="1">
      <c r="B43" s="559"/>
      <c r="C43" s="558"/>
      <c r="D43" s="425"/>
      <c r="E43" s="425"/>
      <c r="F43" s="426"/>
      <c r="G43" s="426"/>
      <c r="H43" s="426"/>
      <c r="I43" s="426"/>
      <c r="J43" s="426"/>
      <c r="K43" s="426"/>
      <c r="L43" s="426"/>
      <c r="M43" s="426"/>
      <c r="N43" s="426"/>
      <c r="O43" s="426"/>
      <c r="P43" s="426"/>
      <c r="Q43" s="426"/>
    </row>
    <row r="44" spans="1:29" ht="27" customHeight="1">
      <c r="B44" s="559"/>
      <c r="C44" s="558"/>
      <c r="D44" s="425"/>
      <c r="E44" s="425"/>
      <c r="F44" s="426"/>
      <c r="G44" s="426"/>
      <c r="H44" s="426"/>
      <c r="I44" s="426"/>
      <c r="J44" s="426"/>
      <c r="K44" s="426"/>
      <c r="L44" s="426"/>
      <c r="M44" s="426"/>
      <c r="N44" s="426"/>
      <c r="O44" s="426"/>
      <c r="P44" s="426"/>
      <c r="Q44" s="426"/>
    </row>
    <row r="45" spans="1:29" ht="27" customHeight="1">
      <c r="B45" s="558"/>
      <c r="C45" s="558"/>
      <c r="D45" s="425"/>
      <c r="E45" s="425"/>
      <c r="F45" s="426"/>
      <c r="G45" s="426"/>
      <c r="H45" s="426"/>
      <c r="I45" s="426"/>
      <c r="J45" s="426"/>
      <c r="K45" s="426"/>
      <c r="L45" s="426"/>
      <c r="M45" s="426"/>
      <c r="N45" s="426"/>
      <c r="O45" s="426"/>
      <c r="P45" s="426"/>
      <c r="Q45" s="426"/>
    </row>
    <row r="46" spans="1:29" ht="27" customHeight="1">
      <c r="B46" s="558"/>
      <c r="C46" s="558"/>
      <c r="D46" s="425"/>
      <c r="E46" s="425"/>
      <c r="F46" s="426"/>
      <c r="G46" s="426"/>
      <c r="H46" s="426"/>
      <c r="I46" s="426"/>
      <c r="J46" s="426"/>
      <c r="K46" s="426"/>
      <c r="L46" s="426"/>
      <c r="M46" s="426"/>
      <c r="N46" s="426"/>
      <c r="O46" s="426"/>
      <c r="P46" s="426"/>
      <c r="Q46" s="426"/>
      <c r="S46" s="237"/>
      <c r="T46" s="237"/>
      <c r="W46" s="237"/>
      <c r="X46" s="237"/>
      <c r="AA46" s="237"/>
      <c r="AB46" s="237"/>
      <c r="AC46" s="237"/>
    </row>
    <row r="47" spans="1:29" ht="27" customHeight="1">
      <c r="B47" s="558"/>
      <c r="C47" s="558"/>
      <c r="D47" s="425"/>
      <c r="E47" s="425"/>
      <c r="F47" s="426"/>
      <c r="G47" s="426"/>
      <c r="H47" s="426"/>
      <c r="I47" s="426"/>
      <c r="J47" s="426"/>
      <c r="K47" s="426"/>
      <c r="L47" s="426"/>
      <c r="M47" s="426"/>
      <c r="N47" s="426"/>
      <c r="O47" s="426"/>
      <c r="P47" s="426"/>
      <c r="Q47" s="426"/>
      <c r="S47" s="237"/>
      <c r="T47" s="237"/>
      <c r="W47" s="237"/>
      <c r="X47" s="237"/>
      <c r="AA47" s="237"/>
      <c r="AB47" s="237"/>
      <c r="AC47" s="237"/>
    </row>
    <row r="48" spans="1:29" ht="27" customHeight="1">
      <c r="S48" s="556"/>
      <c r="T48" s="556"/>
      <c r="U48" s="556"/>
      <c r="V48" s="556"/>
      <c r="W48" s="556"/>
      <c r="X48" s="556"/>
      <c r="Y48" s="556"/>
      <c r="Z48" s="556"/>
      <c r="AA48" s="556"/>
      <c r="AB48" s="556"/>
      <c r="AC48" s="556"/>
    </row>
    <row r="49" spans="1:29" ht="27" customHeight="1">
      <c r="A49" s="557"/>
      <c r="B49" s="557"/>
      <c r="C49" s="557"/>
      <c r="D49" s="424"/>
      <c r="E49" s="424"/>
      <c r="S49" s="237"/>
      <c r="T49" s="237"/>
      <c r="W49" s="237"/>
      <c r="X49" s="237"/>
      <c r="AA49" s="237"/>
      <c r="AB49" s="237"/>
      <c r="AC49" s="237"/>
    </row>
    <row r="50" spans="1:29" ht="27" customHeight="1">
      <c r="B50" s="559"/>
      <c r="C50" s="558"/>
      <c r="D50" s="425"/>
      <c r="E50" s="425"/>
      <c r="F50" s="426"/>
      <c r="G50" s="426"/>
      <c r="H50" s="426"/>
      <c r="I50" s="426"/>
      <c r="J50" s="426"/>
      <c r="K50" s="426"/>
      <c r="L50" s="426"/>
      <c r="M50" s="426"/>
      <c r="N50" s="426"/>
      <c r="O50" s="426"/>
      <c r="P50" s="426"/>
      <c r="Q50" s="426"/>
      <c r="S50" s="556"/>
      <c r="T50" s="556"/>
      <c r="U50" s="556"/>
      <c r="V50" s="556"/>
      <c r="W50" s="556"/>
      <c r="X50" s="556"/>
      <c r="Y50" s="556"/>
      <c r="Z50" s="556"/>
      <c r="AA50" s="556"/>
      <c r="AB50" s="556"/>
      <c r="AC50" s="556"/>
    </row>
    <row r="51" spans="1:29" ht="27" customHeight="1">
      <c r="B51" s="558"/>
      <c r="C51" s="558"/>
      <c r="D51" s="425"/>
      <c r="E51" s="425"/>
      <c r="F51" s="426"/>
      <c r="G51" s="426"/>
      <c r="H51" s="426"/>
      <c r="I51" s="426"/>
      <c r="J51" s="426"/>
      <c r="K51" s="426"/>
      <c r="L51" s="426"/>
      <c r="M51" s="426"/>
      <c r="N51" s="426"/>
      <c r="O51" s="426"/>
      <c r="P51" s="426"/>
      <c r="Q51" s="426"/>
      <c r="S51" s="556"/>
      <c r="T51" s="556"/>
      <c r="U51" s="556"/>
      <c r="V51" s="556"/>
      <c r="W51" s="556"/>
      <c r="X51" s="556"/>
      <c r="Y51" s="556"/>
      <c r="Z51" s="556"/>
      <c r="AA51" s="556"/>
      <c r="AB51" s="556"/>
      <c r="AC51" s="556"/>
    </row>
    <row r="52" spans="1:29" ht="27" customHeight="1">
      <c r="B52" s="558"/>
      <c r="C52" s="558"/>
      <c r="D52" s="425"/>
      <c r="E52" s="425"/>
      <c r="F52" s="426"/>
      <c r="G52" s="426"/>
      <c r="H52" s="426"/>
      <c r="I52" s="426"/>
      <c r="J52" s="426"/>
      <c r="K52" s="426"/>
      <c r="L52" s="426"/>
      <c r="M52" s="426"/>
      <c r="N52" s="426"/>
      <c r="O52" s="426"/>
      <c r="P52" s="426"/>
      <c r="Q52" s="426"/>
      <c r="S52" s="556"/>
      <c r="T52" s="556"/>
      <c r="U52" s="556"/>
      <c r="V52" s="556"/>
      <c r="W52" s="556"/>
      <c r="X52" s="556"/>
      <c r="Y52" s="556"/>
      <c r="Z52" s="556"/>
      <c r="AA52" s="556"/>
      <c r="AB52" s="556"/>
      <c r="AC52" s="556"/>
    </row>
    <row r="53" spans="1:29" ht="27" customHeight="1">
      <c r="B53" s="558"/>
      <c r="C53" s="558"/>
      <c r="D53" s="425"/>
      <c r="E53" s="425"/>
      <c r="F53" s="426"/>
      <c r="G53" s="426"/>
      <c r="H53" s="426"/>
      <c r="I53" s="426"/>
      <c r="J53" s="426"/>
      <c r="K53" s="426"/>
      <c r="L53" s="426"/>
      <c r="M53" s="426"/>
      <c r="N53" s="426"/>
      <c r="O53" s="426"/>
      <c r="P53" s="426"/>
      <c r="Q53" s="426"/>
      <c r="S53" s="556"/>
      <c r="T53" s="556"/>
      <c r="U53" s="556"/>
      <c r="V53" s="556"/>
      <c r="W53" s="556"/>
      <c r="X53" s="556"/>
      <c r="Y53" s="556"/>
      <c r="Z53" s="556"/>
      <c r="AA53" s="556"/>
      <c r="AB53" s="556"/>
      <c r="AC53" s="556"/>
    </row>
    <row r="54" spans="1:29" ht="27" customHeight="1">
      <c r="S54" s="556"/>
      <c r="T54" s="556"/>
      <c r="U54" s="556"/>
      <c r="V54" s="556"/>
      <c r="W54" s="556"/>
      <c r="X54" s="556"/>
      <c r="Y54" s="556"/>
      <c r="Z54" s="556"/>
      <c r="AA54" s="556"/>
      <c r="AB54" s="556"/>
      <c r="AC54" s="556"/>
    </row>
    <row r="55" spans="1:29" ht="27" customHeight="1">
      <c r="S55" s="556"/>
      <c r="T55" s="556"/>
      <c r="U55" s="556"/>
      <c r="V55" s="556"/>
      <c r="W55" s="556"/>
      <c r="X55" s="556"/>
      <c r="Y55" s="556"/>
      <c r="Z55" s="556"/>
      <c r="AA55" s="556"/>
      <c r="AB55" s="556"/>
      <c r="AC55" s="556"/>
    </row>
    <row r="56" spans="1:29" ht="27" customHeight="1">
      <c r="S56" s="555"/>
      <c r="T56" s="555"/>
      <c r="U56" s="556"/>
      <c r="V56" s="556"/>
      <c r="W56" s="556"/>
      <c r="X56" s="556"/>
      <c r="Y56" s="556"/>
      <c r="Z56" s="556"/>
      <c r="AA56" s="556"/>
      <c r="AB56" s="556"/>
      <c r="AC56" s="556"/>
    </row>
    <row r="57" spans="1:29" ht="27" customHeight="1">
      <c r="S57" s="555"/>
      <c r="T57" s="555"/>
      <c r="U57" s="556"/>
      <c r="V57" s="556"/>
      <c r="W57" s="556"/>
      <c r="X57" s="556"/>
      <c r="Y57" s="556"/>
      <c r="Z57" s="556"/>
      <c r="AA57" s="556"/>
      <c r="AB57" s="556"/>
      <c r="AC57" s="556"/>
    </row>
    <row r="58" spans="1:29" ht="27" customHeight="1">
      <c r="S58" s="555"/>
      <c r="T58" s="555"/>
      <c r="U58" s="556"/>
      <c r="V58" s="556"/>
      <c r="W58" s="556"/>
      <c r="X58" s="556"/>
      <c r="Y58" s="556"/>
      <c r="Z58" s="556"/>
      <c r="AA58" s="556"/>
      <c r="AB58" s="556"/>
      <c r="AC58" s="556"/>
    </row>
    <row r="59" spans="1:29" ht="27" customHeight="1">
      <c r="S59" s="555"/>
      <c r="T59" s="555"/>
      <c r="U59" s="556"/>
      <c r="V59" s="556"/>
      <c r="W59" s="556"/>
      <c r="X59" s="556"/>
      <c r="Y59" s="556"/>
      <c r="Z59" s="556"/>
      <c r="AA59" s="556"/>
      <c r="AB59" s="556"/>
      <c r="AC59" s="556"/>
    </row>
    <row r="60" spans="1:29" ht="27" customHeight="1">
      <c r="S60" s="555"/>
      <c r="T60" s="555"/>
      <c r="U60" s="556"/>
      <c r="V60" s="556"/>
      <c r="W60" s="556"/>
      <c r="X60" s="556"/>
      <c r="Y60" s="556"/>
      <c r="Z60" s="556"/>
      <c r="AA60" s="556"/>
      <c r="AB60" s="556"/>
      <c r="AC60" s="556"/>
    </row>
    <row r="61" spans="1:29" ht="27" customHeight="1">
      <c r="S61" s="555"/>
      <c r="T61" s="555"/>
      <c r="U61" s="556"/>
      <c r="V61" s="556"/>
      <c r="W61" s="556"/>
      <c r="X61" s="556"/>
      <c r="Y61" s="556"/>
      <c r="Z61" s="556"/>
      <c r="AA61" s="556"/>
      <c r="AB61" s="556"/>
      <c r="AC61" s="556"/>
    </row>
    <row r="62" spans="1:29" ht="27" customHeight="1">
      <c r="S62" s="555"/>
      <c r="T62" s="555"/>
      <c r="U62" s="556"/>
      <c r="V62" s="556"/>
      <c r="W62" s="556"/>
      <c r="X62" s="556"/>
      <c r="Y62" s="556"/>
      <c r="Z62" s="556"/>
      <c r="AA62" s="556"/>
      <c r="AB62" s="556"/>
      <c r="AC62" s="556"/>
    </row>
    <row r="63" spans="1:29" ht="27" customHeight="1">
      <c r="S63" s="555"/>
      <c r="T63" s="555"/>
      <c r="U63" s="556"/>
      <c r="V63" s="556"/>
      <c r="W63" s="556"/>
      <c r="X63" s="556"/>
      <c r="Y63" s="556"/>
      <c r="Z63" s="556"/>
      <c r="AA63" s="556"/>
      <c r="AB63" s="556"/>
      <c r="AC63" s="556"/>
    </row>
    <row r="64" spans="1:29" ht="27" customHeight="1">
      <c r="S64" s="555"/>
      <c r="T64" s="555"/>
      <c r="U64" s="556"/>
      <c r="V64" s="556"/>
      <c r="W64" s="556"/>
      <c r="X64" s="556"/>
      <c r="Y64" s="556"/>
      <c r="Z64" s="556"/>
      <c r="AA64" s="556"/>
      <c r="AB64" s="556"/>
      <c r="AC64" s="556"/>
    </row>
    <row r="65" spans="19:29" ht="27" customHeight="1">
      <c r="S65" s="555"/>
      <c r="T65" s="555"/>
      <c r="U65" s="556"/>
      <c r="V65" s="556"/>
      <c r="W65" s="556"/>
      <c r="X65" s="556"/>
      <c r="Y65" s="556"/>
      <c r="Z65" s="556"/>
      <c r="AA65" s="556"/>
      <c r="AB65" s="556"/>
      <c r="AC65" s="556"/>
    </row>
    <row r="66" spans="19:29" ht="27" customHeight="1">
      <c r="S66" s="555"/>
      <c r="T66" s="555"/>
      <c r="U66" s="556"/>
      <c r="V66" s="556"/>
      <c r="W66" s="556"/>
      <c r="X66" s="556"/>
      <c r="Y66" s="556"/>
      <c r="Z66" s="556"/>
      <c r="AA66" s="556"/>
      <c r="AB66" s="556"/>
      <c r="AC66" s="556"/>
    </row>
    <row r="67" spans="19:29" ht="27" customHeight="1">
      <c r="S67" s="555"/>
      <c r="T67" s="555"/>
      <c r="U67" s="556"/>
      <c r="V67" s="556"/>
      <c r="W67" s="556"/>
      <c r="X67" s="556"/>
      <c r="Y67" s="556"/>
      <c r="Z67" s="556"/>
      <c r="AA67" s="556"/>
      <c r="AB67" s="556"/>
      <c r="AC67" s="556"/>
    </row>
    <row r="68" spans="19:29" ht="27" customHeight="1">
      <c r="S68" s="555"/>
      <c r="T68" s="555"/>
      <c r="U68" s="556"/>
      <c r="V68" s="556"/>
      <c r="W68" s="556"/>
      <c r="X68" s="556"/>
      <c r="Y68" s="556"/>
      <c r="Z68" s="556"/>
      <c r="AA68" s="556"/>
      <c r="AB68" s="556"/>
      <c r="AC68" s="556"/>
    </row>
    <row r="69" spans="19:29" ht="27" customHeight="1">
      <c r="S69" s="555"/>
      <c r="T69" s="555"/>
      <c r="U69" s="556"/>
      <c r="V69" s="556"/>
      <c r="W69" s="556"/>
      <c r="X69" s="556"/>
      <c r="Y69" s="556"/>
      <c r="Z69" s="556"/>
      <c r="AA69" s="556"/>
      <c r="AB69" s="556"/>
      <c r="AC69" s="556"/>
    </row>
    <row r="70" spans="19:29" ht="27" customHeight="1">
      <c r="S70" s="555"/>
      <c r="T70" s="555"/>
      <c r="U70" s="556"/>
      <c r="V70" s="556"/>
      <c r="W70" s="556"/>
      <c r="X70" s="556"/>
      <c r="Y70" s="556"/>
      <c r="Z70" s="556"/>
      <c r="AA70" s="556"/>
      <c r="AB70" s="556"/>
      <c r="AC70" s="556"/>
    </row>
    <row r="71" spans="19:29" ht="27" customHeight="1">
      <c r="S71" s="555"/>
      <c r="T71" s="555"/>
      <c r="U71" s="556"/>
      <c r="V71" s="556"/>
      <c r="W71" s="556"/>
      <c r="X71" s="556"/>
      <c r="Y71" s="556"/>
      <c r="Z71" s="556"/>
      <c r="AA71" s="556"/>
      <c r="AB71" s="556"/>
      <c r="AC71" s="556"/>
    </row>
    <row r="72" spans="19:29" ht="27" customHeight="1">
      <c r="S72" s="555"/>
      <c r="T72" s="555"/>
      <c r="U72" s="556"/>
      <c r="V72" s="556"/>
      <c r="W72" s="556"/>
      <c r="X72" s="556"/>
      <c r="Y72" s="556"/>
      <c r="Z72" s="556"/>
      <c r="AA72" s="556"/>
      <c r="AB72" s="556"/>
      <c r="AC72" s="556"/>
    </row>
    <row r="73" spans="19:29" ht="27" customHeight="1">
      <c r="S73" s="555"/>
      <c r="T73" s="555"/>
      <c r="U73" s="556"/>
      <c r="V73" s="556"/>
      <c r="W73" s="556"/>
      <c r="X73" s="556"/>
      <c r="Y73" s="556"/>
      <c r="Z73" s="556"/>
      <c r="AA73" s="556"/>
      <c r="AB73" s="556"/>
      <c r="AC73" s="556"/>
    </row>
    <row r="74" spans="19:29" ht="27" customHeight="1">
      <c r="S74" s="555"/>
      <c r="T74" s="555"/>
      <c r="U74" s="556"/>
      <c r="V74" s="556"/>
      <c r="W74" s="556"/>
      <c r="X74" s="556"/>
      <c r="Y74" s="556"/>
      <c r="Z74" s="556"/>
      <c r="AA74" s="556"/>
      <c r="AB74" s="556"/>
      <c r="AC74" s="556"/>
    </row>
    <row r="75" spans="19:29" ht="27" customHeight="1">
      <c r="S75" s="555"/>
      <c r="T75" s="555"/>
      <c r="U75" s="556"/>
      <c r="V75" s="556"/>
      <c r="W75" s="556"/>
      <c r="X75" s="556"/>
      <c r="Y75" s="556"/>
      <c r="Z75" s="556"/>
      <c r="AA75" s="556"/>
      <c r="AB75" s="556"/>
      <c r="AC75" s="556"/>
    </row>
  </sheetData>
  <sheetProtection algorithmName="SHA-512" hashValue="slGSQbR6PG7LGzj0FV5TJUIM6PYDoMnsZN6bG1pfXoXY0dc1IqVI8Sy66VnbGNTkFvgYl71aFcVHxXL9tsGwlA==" saltValue="xWWuPePaNl5qyzs1KyKVYA==" spinCount="100000" sheet="1" selectLockedCells="1"/>
  <mergeCells count="79">
    <mergeCell ref="S48:AC48"/>
    <mergeCell ref="D3:I3"/>
    <mergeCell ref="L3:N3"/>
    <mergeCell ref="D4:I4"/>
    <mergeCell ref="L4:N4"/>
    <mergeCell ref="D5:I5"/>
    <mergeCell ref="L5:N5"/>
    <mergeCell ref="L7:N7"/>
    <mergeCell ref="O7:Q7"/>
    <mergeCell ref="L8:N8"/>
    <mergeCell ref="O8:Q8"/>
    <mergeCell ref="C9:I10"/>
    <mergeCell ref="B43:C43"/>
    <mergeCell ref="B44:C44"/>
    <mergeCell ref="B45:C45"/>
    <mergeCell ref="B46:C46"/>
    <mergeCell ref="B47:C47"/>
    <mergeCell ref="A42:C42"/>
    <mergeCell ref="E18:F18"/>
    <mergeCell ref="E22:L22"/>
    <mergeCell ref="D11:I11"/>
    <mergeCell ref="E15:F15"/>
    <mergeCell ref="A49:C49"/>
    <mergeCell ref="B52:C52"/>
    <mergeCell ref="B53:C53"/>
    <mergeCell ref="S54:T54"/>
    <mergeCell ref="U54:AC54"/>
    <mergeCell ref="B50:C50"/>
    <mergeCell ref="S50:T50"/>
    <mergeCell ref="U50:AC50"/>
    <mergeCell ref="B51:C51"/>
    <mergeCell ref="S51:T51"/>
    <mergeCell ref="U51:AC51"/>
    <mergeCell ref="U53:AC53"/>
    <mergeCell ref="S53:T53"/>
    <mergeCell ref="U52:AC52"/>
    <mergeCell ref="S52:T52"/>
    <mergeCell ref="S55:T55"/>
    <mergeCell ref="U55:AC55"/>
    <mergeCell ref="S56:T56"/>
    <mergeCell ref="U56:AC56"/>
    <mergeCell ref="S57:T57"/>
    <mergeCell ref="U57:AC57"/>
    <mergeCell ref="S58:T58"/>
    <mergeCell ref="U58:AC58"/>
    <mergeCell ref="S59:T59"/>
    <mergeCell ref="U59:AC59"/>
    <mergeCell ref="S60:T60"/>
    <mergeCell ref="U60:AC60"/>
    <mergeCell ref="S61:T61"/>
    <mergeCell ref="U61:AC61"/>
    <mergeCell ref="S62:T62"/>
    <mergeCell ref="U62:AC62"/>
    <mergeCell ref="S63:T63"/>
    <mergeCell ref="U63:AC63"/>
    <mergeCell ref="S64:T64"/>
    <mergeCell ref="U64:AC64"/>
    <mergeCell ref="S65:T65"/>
    <mergeCell ref="U65:AC65"/>
    <mergeCell ref="S66:T66"/>
    <mergeCell ref="U66:AC66"/>
    <mergeCell ref="S67:T67"/>
    <mergeCell ref="U67:AC67"/>
    <mergeCell ref="S68:T68"/>
    <mergeCell ref="U68:AC68"/>
    <mergeCell ref="S69:T69"/>
    <mergeCell ref="U69:AC69"/>
    <mergeCell ref="S70:T70"/>
    <mergeCell ref="U70:AC70"/>
    <mergeCell ref="S71:T71"/>
    <mergeCell ref="U71:AC71"/>
    <mergeCell ref="S75:T75"/>
    <mergeCell ref="U75:AC75"/>
    <mergeCell ref="S72:T72"/>
    <mergeCell ref="U72:AC72"/>
    <mergeCell ref="S73:T73"/>
    <mergeCell ref="U73:AC73"/>
    <mergeCell ref="S74:T74"/>
    <mergeCell ref="U74:AC74"/>
  </mergeCells>
  <phoneticPr fontId="1"/>
  <conditionalFormatting sqref="D3:I5">
    <cfRule type="containsBlanks" dxfId="16" priority="17">
      <formula>LEN(TRIM(D3))=0</formula>
    </cfRule>
  </conditionalFormatting>
  <conditionalFormatting sqref="E30:H35 L31:N31 L33:N33 L35:N35">
    <cfRule type="expression" priority="10">
      <formula>$I$6="○"</formula>
    </cfRule>
  </conditionalFormatting>
  <conditionalFormatting sqref="E32:H37 L33:N33 L35:N35 L37:N37">
    <cfRule type="expression" priority="11">
      <formula>B1="○"</formula>
    </cfRule>
  </conditionalFormatting>
  <conditionalFormatting sqref="F31:I36 W31:X36 M32:O32 AD32:AF32 M34:O34 AD34:AF34 M36:O36 AD36:AF36">
    <cfRule type="expression" priority="15">
      <formula>$D$4="地方裁量型認定こども園・保育所型認定こども園"</formula>
    </cfRule>
  </conditionalFormatting>
  <conditionalFormatting sqref="F31:I36">
    <cfRule type="expression" priority="13">
      <formula>$D$4="地方裁量型認定こども園"</formula>
    </cfRule>
  </conditionalFormatting>
  <conditionalFormatting sqref="F29:V31">
    <cfRule type="expression" priority="22">
      <formula>I6=○</formula>
    </cfRule>
  </conditionalFormatting>
  <conditionalFormatting sqref="F32:V32">
    <cfRule type="expression" priority="31">
      <formula>#REF!=○</formula>
    </cfRule>
  </conditionalFormatting>
  <conditionalFormatting sqref="F33:V34">
    <cfRule type="expression" priority="27">
      <formula>#REF!=○</formula>
    </cfRule>
  </conditionalFormatting>
  <conditionalFormatting sqref="F35:V37">
    <cfRule type="expression" priority="23">
      <formula>#REF!=○</formula>
    </cfRule>
  </conditionalFormatting>
  <conditionalFormatting sqref="F38:V44">
    <cfRule type="expression" priority="12">
      <formula>I19=○</formula>
    </cfRule>
  </conditionalFormatting>
  <conditionalFormatting sqref="L4">
    <cfRule type="containsBlanks" dxfId="15" priority="16">
      <formula>LEN(TRIM(L4))=0</formula>
    </cfRule>
  </conditionalFormatting>
  <conditionalFormatting sqref="L8">
    <cfRule type="containsBlanks" dxfId="14" priority="8">
      <formula>LEN(TRIM(L8))=0</formula>
    </cfRule>
  </conditionalFormatting>
  <conditionalFormatting sqref="L66:R89">
    <cfRule type="expression" priority="9">
      <formula>$I$6="○"</formula>
    </cfRule>
  </conditionalFormatting>
  <conditionalFormatting sqref="O8">
    <cfRule type="containsBlanks" dxfId="13" priority="7">
      <formula>LEN(TRIM(O8))=0</formula>
    </cfRule>
  </conditionalFormatting>
  <conditionalFormatting sqref="W31:X36 M32:O32 AD32:AF32 M34:O34 AD34:AF34 M36:O36 AD36:AF36">
    <cfRule type="expression" priority="14">
      <formula>$D$4="地方裁量型認定こども園"</formula>
    </cfRule>
  </conditionalFormatting>
  <conditionalFormatting sqref="Y29:Z31">
    <cfRule type="expression" priority="2">
      <formula>AB6=○</formula>
    </cfRule>
  </conditionalFormatting>
  <conditionalFormatting sqref="Y32:Z32">
    <cfRule type="expression" priority="5">
      <formula>#REF!=○</formula>
    </cfRule>
  </conditionalFormatting>
  <conditionalFormatting sqref="Y33:Z34">
    <cfRule type="expression" priority="4">
      <formula>#REF!=○</formula>
    </cfRule>
  </conditionalFormatting>
  <conditionalFormatting sqref="Y35:Z37">
    <cfRule type="expression" priority="3">
      <formula>#REF!=○</formula>
    </cfRule>
  </conditionalFormatting>
  <conditionalFormatting sqref="Y38:Z44">
    <cfRule type="expression" priority="1">
      <formula>AB19=○</formula>
    </cfRule>
  </conditionalFormatting>
  <dataValidations count="5">
    <dataValidation type="list" allowBlank="1" showInputMessage="1" showErrorMessage="1" sqref="D4:I4" xr:uid="{4015A89B-1999-4CC2-933D-67AE6BF0AFAF}">
      <formula1>$V$3:$V$6</formula1>
    </dataValidation>
    <dataValidation type="list" allowBlank="1" showInputMessage="1" showErrorMessage="1" sqref="D3:I3" xr:uid="{8794C348-8B64-493F-9D83-0D04C158AF3E}">
      <formula1>$U$3:$U$8</formula1>
    </dataValidation>
    <dataValidation type="list" allowBlank="1" showInputMessage="1" showErrorMessage="1" sqref="F43:Q47 F50:Q53" xr:uid="{40A4BE07-442E-40A5-A685-0393E6A4B0C7}">
      <formula1>$S$19:$S$20</formula1>
    </dataValidation>
    <dataValidation type="list" allowBlank="1" showInputMessage="1" showErrorMessage="1" sqref="D5:I5" xr:uid="{1CB682B7-EA43-4D57-A20D-B07BA2163AB6}">
      <formula1>INDIRECT(TEXT($D$3&amp;$D$4,"@"))</formula1>
    </dataValidation>
    <dataValidation type="list" allowBlank="1" showInputMessage="1" showErrorMessage="1" sqref="D11:I11" xr:uid="{D01BC9AB-90C1-4A4B-9C5A-4A368539CB6F}">
      <formula1>"①手当額は、１年を通して対象者全員が同額,②各職員・各月により手当額が異なる"</formula1>
    </dataValidation>
  </dataValidations>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5F8D-9957-4EED-8DFF-E622E5F3B171}">
  <sheetPr>
    <tabColor rgb="FF002060"/>
  </sheetPr>
  <dimension ref="A1:P52"/>
  <sheetViews>
    <sheetView view="pageBreakPreview" zoomScale="70" zoomScaleNormal="85" zoomScaleSheetLayoutView="70" workbookViewId="0">
      <selection activeCell="E9" sqref="E9"/>
    </sheetView>
  </sheetViews>
  <sheetFormatPr defaultColWidth="8" defaultRowHeight="13"/>
  <cols>
    <col min="1" max="1" width="2.08984375" style="137" customWidth="1"/>
    <col min="2" max="2" width="11.36328125" style="137" customWidth="1"/>
    <col min="3" max="3" width="5.7265625" style="137" customWidth="1"/>
    <col min="4" max="4" width="5" style="137" customWidth="1"/>
    <col min="5" max="5" width="12.26953125" style="137" customWidth="1"/>
    <col min="6" max="6" width="5" style="137" customWidth="1"/>
    <col min="7" max="7" width="5.26953125" style="137" customWidth="1"/>
    <col min="8" max="8" width="6.6328125" style="137" customWidth="1"/>
    <col min="9" max="9" width="6.90625" style="137" customWidth="1"/>
    <col min="10" max="12" width="7.6328125" style="137" customWidth="1"/>
    <col min="13" max="13" width="8.7265625" style="137" customWidth="1"/>
    <col min="14" max="16" width="5.36328125" style="137" customWidth="1"/>
    <col min="17" max="231" width="8" style="137"/>
    <col min="232" max="232" width="3.36328125" style="137" customWidth="1"/>
    <col min="233" max="233" width="8.36328125" style="137" customWidth="1"/>
    <col min="234" max="234" width="7" style="137" customWidth="1"/>
    <col min="235" max="235" width="5" style="137" customWidth="1"/>
    <col min="236" max="236" width="19.36328125" style="137" customWidth="1"/>
    <col min="237" max="237" width="5.26953125" style="137" bestFit="1" customWidth="1"/>
    <col min="238" max="238" width="5.26953125" style="137" customWidth="1"/>
    <col min="239" max="239" width="6.6328125" style="137" customWidth="1"/>
    <col min="240" max="240" width="6.90625" style="137" customWidth="1"/>
    <col min="241" max="242" width="9.453125" style="137" customWidth="1"/>
    <col min="243" max="243" width="8.7265625" style="137" customWidth="1"/>
    <col min="244" max="487" width="8" style="137"/>
    <col min="488" max="488" width="3.36328125" style="137" customWidth="1"/>
    <col min="489" max="489" width="8.36328125" style="137" customWidth="1"/>
    <col min="490" max="490" width="7" style="137" customWidth="1"/>
    <col min="491" max="491" width="5" style="137" customWidth="1"/>
    <col min="492" max="492" width="19.36328125" style="137" customWidth="1"/>
    <col min="493" max="493" width="5.26953125" style="137" bestFit="1" customWidth="1"/>
    <col min="494" max="494" width="5.26953125" style="137" customWidth="1"/>
    <col min="495" max="495" width="6.6328125" style="137" customWidth="1"/>
    <col min="496" max="496" width="6.90625" style="137" customWidth="1"/>
    <col min="497" max="498" width="9.453125" style="137" customWidth="1"/>
    <col min="499" max="499" width="8.7265625" style="137" customWidth="1"/>
    <col min="500" max="743" width="8" style="137"/>
    <col min="744" max="744" width="3.36328125" style="137" customWidth="1"/>
    <col min="745" max="745" width="8.36328125" style="137" customWidth="1"/>
    <col min="746" max="746" width="7" style="137" customWidth="1"/>
    <col min="747" max="747" width="5" style="137" customWidth="1"/>
    <col min="748" max="748" width="19.36328125" style="137" customWidth="1"/>
    <col min="749" max="749" width="5.26953125" style="137" bestFit="1" customWidth="1"/>
    <col min="750" max="750" width="5.26953125" style="137" customWidth="1"/>
    <col min="751" max="751" width="6.6328125" style="137" customWidth="1"/>
    <col min="752" max="752" width="6.90625" style="137" customWidth="1"/>
    <col min="753" max="754" width="9.453125" style="137" customWidth="1"/>
    <col min="755" max="755" width="8.7265625" style="137" customWidth="1"/>
    <col min="756" max="999" width="8" style="137"/>
    <col min="1000" max="1000" width="3.36328125" style="137" customWidth="1"/>
    <col min="1001" max="1001" width="8.36328125" style="137" customWidth="1"/>
    <col min="1002" max="1002" width="7" style="137" customWidth="1"/>
    <col min="1003" max="1003" width="5" style="137" customWidth="1"/>
    <col min="1004" max="1004" width="19.36328125" style="137" customWidth="1"/>
    <col min="1005" max="1005" width="5.26953125" style="137" bestFit="1" customWidth="1"/>
    <col min="1006" max="1006" width="5.26953125" style="137" customWidth="1"/>
    <col min="1007" max="1007" width="6.6328125" style="137" customWidth="1"/>
    <col min="1008" max="1008" width="6.90625" style="137" customWidth="1"/>
    <col min="1009" max="1010" width="9.453125" style="137" customWidth="1"/>
    <col min="1011" max="1011" width="8.7265625" style="137" customWidth="1"/>
    <col min="1012" max="1255" width="8" style="137"/>
    <col min="1256" max="1256" width="3.36328125" style="137" customWidth="1"/>
    <col min="1257" max="1257" width="8.36328125" style="137" customWidth="1"/>
    <col min="1258" max="1258" width="7" style="137" customWidth="1"/>
    <col min="1259" max="1259" width="5" style="137" customWidth="1"/>
    <col min="1260" max="1260" width="19.36328125" style="137" customWidth="1"/>
    <col min="1261" max="1261" width="5.26953125" style="137" bestFit="1" customWidth="1"/>
    <col min="1262" max="1262" width="5.26953125" style="137" customWidth="1"/>
    <col min="1263" max="1263" width="6.6328125" style="137" customWidth="1"/>
    <col min="1264" max="1264" width="6.90625" style="137" customWidth="1"/>
    <col min="1265" max="1266" width="9.453125" style="137" customWidth="1"/>
    <col min="1267" max="1267" width="8.7265625" style="137" customWidth="1"/>
    <col min="1268" max="1511" width="8" style="137"/>
    <col min="1512" max="1512" width="3.36328125" style="137" customWidth="1"/>
    <col min="1513" max="1513" width="8.36328125" style="137" customWidth="1"/>
    <col min="1514" max="1514" width="7" style="137" customWidth="1"/>
    <col min="1515" max="1515" width="5" style="137" customWidth="1"/>
    <col min="1516" max="1516" width="19.36328125" style="137" customWidth="1"/>
    <col min="1517" max="1517" width="5.26953125" style="137" bestFit="1" customWidth="1"/>
    <col min="1518" max="1518" width="5.26953125" style="137" customWidth="1"/>
    <col min="1519" max="1519" width="6.6328125" style="137" customWidth="1"/>
    <col min="1520" max="1520" width="6.90625" style="137" customWidth="1"/>
    <col min="1521" max="1522" width="9.453125" style="137" customWidth="1"/>
    <col min="1523" max="1523" width="8.7265625" style="137" customWidth="1"/>
    <col min="1524" max="1767" width="8" style="137"/>
    <col min="1768" max="1768" width="3.36328125" style="137" customWidth="1"/>
    <col min="1769" max="1769" width="8.36328125" style="137" customWidth="1"/>
    <col min="1770" max="1770" width="7" style="137" customWidth="1"/>
    <col min="1771" max="1771" width="5" style="137" customWidth="1"/>
    <col min="1772" max="1772" width="19.36328125" style="137" customWidth="1"/>
    <col min="1773" max="1773" width="5.26953125" style="137" bestFit="1" customWidth="1"/>
    <col min="1774" max="1774" width="5.26953125" style="137" customWidth="1"/>
    <col min="1775" max="1775" width="6.6328125" style="137" customWidth="1"/>
    <col min="1776" max="1776" width="6.90625" style="137" customWidth="1"/>
    <col min="1777" max="1778" width="9.453125" style="137" customWidth="1"/>
    <col min="1779" max="1779" width="8.7265625" style="137" customWidth="1"/>
    <col min="1780" max="2023" width="8" style="137"/>
    <col min="2024" max="2024" width="3.36328125" style="137" customWidth="1"/>
    <col min="2025" max="2025" width="8.36328125" style="137" customWidth="1"/>
    <col min="2026" max="2026" width="7" style="137" customWidth="1"/>
    <col min="2027" max="2027" width="5" style="137" customWidth="1"/>
    <col min="2028" max="2028" width="19.36328125" style="137" customWidth="1"/>
    <col min="2029" max="2029" width="5.26953125" style="137" bestFit="1" customWidth="1"/>
    <col min="2030" max="2030" width="5.26953125" style="137" customWidth="1"/>
    <col min="2031" max="2031" width="6.6328125" style="137" customWidth="1"/>
    <col min="2032" max="2032" width="6.90625" style="137" customWidth="1"/>
    <col min="2033" max="2034" width="9.453125" style="137" customWidth="1"/>
    <col min="2035" max="2035" width="8.7265625" style="137" customWidth="1"/>
    <col min="2036" max="2279" width="8" style="137"/>
    <col min="2280" max="2280" width="3.36328125" style="137" customWidth="1"/>
    <col min="2281" max="2281" width="8.36328125" style="137" customWidth="1"/>
    <col min="2282" max="2282" width="7" style="137" customWidth="1"/>
    <col min="2283" max="2283" width="5" style="137" customWidth="1"/>
    <col min="2284" max="2284" width="19.36328125" style="137" customWidth="1"/>
    <col min="2285" max="2285" width="5.26953125" style="137" bestFit="1" customWidth="1"/>
    <col min="2286" max="2286" width="5.26953125" style="137" customWidth="1"/>
    <col min="2287" max="2287" width="6.6328125" style="137" customWidth="1"/>
    <col min="2288" max="2288" width="6.90625" style="137" customWidth="1"/>
    <col min="2289" max="2290" width="9.453125" style="137" customWidth="1"/>
    <col min="2291" max="2291" width="8.7265625" style="137" customWidth="1"/>
    <col min="2292" max="2535" width="8" style="137"/>
    <col min="2536" max="2536" width="3.36328125" style="137" customWidth="1"/>
    <col min="2537" max="2537" width="8.36328125" style="137" customWidth="1"/>
    <col min="2538" max="2538" width="7" style="137" customWidth="1"/>
    <col min="2539" max="2539" width="5" style="137" customWidth="1"/>
    <col min="2540" max="2540" width="19.36328125" style="137" customWidth="1"/>
    <col min="2541" max="2541" width="5.26953125" style="137" bestFit="1" customWidth="1"/>
    <col min="2542" max="2542" width="5.26953125" style="137" customWidth="1"/>
    <col min="2543" max="2543" width="6.6328125" style="137" customWidth="1"/>
    <col min="2544" max="2544" width="6.90625" style="137" customWidth="1"/>
    <col min="2545" max="2546" width="9.453125" style="137" customWidth="1"/>
    <col min="2547" max="2547" width="8.7265625" style="137" customWidth="1"/>
    <col min="2548" max="2791" width="8" style="137"/>
    <col min="2792" max="2792" width="3.36328125" style="137" customWidth="1"/>
    <col min="2793" max="2793" width="8.36328125" style="137" customWidth="1"/>
    <col min="2794" max="2794" width="7" style="137" customWidth="1"/>
    <col min="2795" max="2795" width="5" style="137" customWidth="1"/>
    <col min="2796" max="2796" width="19.36328125" style="137" customWidth="1"/>
    <col min="2797" max="2797" width="5.26953125" style="137" bestFit="1" customWidth="1"/>
    <col min="2798" max="2798" width="5.26953125" style="137" customWidth="1"/>
    <col min="2799" max="2799" width="6.6328125" style="137" customWidth="1"/>
    <col min="2800" max="2800" width="6.90625" style="137" customWidth="1"/>
    <col min="2801" max="2802" width="9.453125" style="137" customWidth="1"/>
    <col min="2803" max="2803" width="8.7265625" style="137" customWidth="1"/>
    <col min="2804" max="3047" width="8" style="137"/>
    <col min="3048" max="3048" width="3.36328125" style="137" customWidth="1"/>
    <col min="3049" max="3049" width="8.36328125" style="137" customWidth="1"/>
    <col min="3050" max="3050" width="7" style="137" customWidth="1"/>
    <col min="3051" max="3051" width="5" style="137" customWidth="1"/>
    <col min="3052" max="3052" width="19.36328125" style="137" customWidth="1"/>
    <col min="3053" max="3053" width="5.26953125" style="137" bestFit="1" customWidth="1"/>
    <col min="3054" max="3054" width="5.26953125" style="137" customWidth="1"/>
    <col min="3055" max="3055" width="6.6328125" style="137" customWidth="1"/>
    <col min="3056" max="3056" width="6.90625" style="137" customWidth="1"/>
    <col min="3057" max="3058" width="9.453125" style="137" customWidth="1"/>
    <col min="3059" max="3059" width="8.7265625" style="137" customWidth="1"/>
    <col min="3060" max="3303" width="8" style="137"/>
    <col min="3304" max="3304" width="3.36328125" style="137" customWidth="1"/>
    <col min="3305" max="3305" width="8.36328125" style="137" customWidth="1"/>
    <col min="3306" max="3306" width="7" style="137" customWidth="1"/>
    <col min="3307" max="3307" width="5" style="137" customWidth="1"/>
    <col min="3308" max="3308" width="19.36328125" style="137" customWidth="1"/>
    <col min="3309" max="3309" width="5.26953125" style="137" bestFit="1" customWidth="1"/>
    <col min="3310" max="3310" width="5.26953125" style="137" customWidth="1"/>
    <col min="3311" max="3311" width="6.6328125" style="137" customWidth="1"/>
    <col min="3312" max="3312" width="6.90625" style="137" customWidth="1"/>
    <col min="3313" max="3314" width="9.453125" style="137" customWidth="1"/>
    <col min="3315" max="3315" width="8.7265625" style="137" customWidth="1"/>
    <col min="3316" max="3559" width="8" style="137"/>
    <col min="3560" max="3560" width="3.36328125" style="137" customWidth="1"/>
    <col min="3561" max="3561" width="8.36328125" style="137" customWidth="1"/>
    <col min="3562" max="3562" width="7" style="137" customWidth="1"/>
    <col min="3563" max="3563" width="5" style="137" customWidth="1"/>
    <col min="3564" max="3564" width="19.36328125" style="137" customWidth="1"/>
    <col min="3565" max="3565" width="5.26953125" style="137" bestFit="1" customWidth="1"/>
    <col min="3566" max="3566" width="5.26953125" style="137" customWidth="1"/>
    <col min="3567" max="3567" width="6.6328125" style="137" customWidth="1"/>
    <col min="3568" max="3568" width="6.90625" style="137" customWidth="1"/>
    <col min="3569" max="3570" width="9.453125" style="137" customWidth="1"/>
    <col min="3571" max="3571" width="8.7265625" style="137" customWidth="1"/>
    <col min="3572" max="3815" width="8" style="137"/>
    <col min="3816" max="3816" width="3.36328125" style="137" customWidth="1"/>
    <col min="3817" max="3817" width="8.36328125" style="137" customWidth="1"/>
    <col min="3818" max="3818" width="7" style="137" customWidth="1"/>
    <col min="3819" max="3819" width="5" style="137" customWidth="1"/>
    <col min="3820" max="3820" width="19.36328125" style="137" customWidth="1"/>
    <col min="3821" max="3821" width="5.26953125" style="137" bestFit="1" customWidth="1"/>
    <col min="3822" max="3822" width="5.26953125" style="137" customWidth="1"/>
    <col min="3823" max="3823" width="6.6328125" style="137" customWidth="1"/>
    <col min="3824" max="3824" width="6.90625" style="137" customWidth="1"/>
    <col min="3825" max="3826" width="9.453125" style="137" customWidth="1"/>
    <col min="3827" max="3827" width="8.7265625" style="137" customWidth="1"/>
    <col min="3828" max="4071" width="8" style="137"/>
    <col min="4072" max="4072" width="3.36328125" style="137" customWidth="1"/>
    <col min="4073" max="4073" width="8.36328125" style="137" customWidth="1"/>
    <col min="4074" max="4074" width="7" style="137" customWidth="1"/>
    <col min="4075" max="4075" width="5" style="137" customWidth="1"/>
    <col min="4076" max="4076" width="19.36328125" style="137" customWidth="1"/>
    <col min="4077" max="4077" width="5.26953125" style="137" bestFit="1" customWidth="1"/>
    <col min="4078" max="4078" width="5.26953125" style="137" customWidth="1"/>
    <col min="4079" max="4079" width="6.6328125" style="137" customWidth="1"/>
    <col min="4080" max="4080" width="6.90625" style="137" customWidth="1"/>
    <col min="4081" max="4082" width="9.453125" style="137" customWidth="1"/>
    <col min="4083" max="4083" width="8.7265625" style="137" customWidth="1"/>
    <col min="4084" max="4327" width="8" style="137"/>
    <col min="4328" max="4328" width="3.36328125" style="137" customWidth="1"/>
    <col min="4329" max="4329" width="8.36328125" style="137" customWidth="1"/>
    <col min="4330" max="4330" width="7" style="137" customWidth="1"/>
    <col min="4331" max="4331" width="5" style="137" customWidth="1"/>
    <col min="4332" max="4332" width="19.36328125" style="137" customWidth="1"/>
    <col min="4333" max="4333" width="5.26953125" style="137" bestFit="1" customWidth="1"/>
    <col min="4334" max="4334" width="5.26953125" style="137" customWidth="1"/>
    <col min="4335" max="4335" width="6.6328125" style="137" customWidth="1"/>
    <col min="4336" max="4336" width="6.90625" style="137" customWidth="1"/>
    <col min="4337" max="4338" width="9.453125" style="137" customWidth="1"/>
    <col min="4339" max="4339" width="8.7265625" style="137" customWidth="1"/>
    <col min="4340" max="4583" width="8" style="137"/>
    <col min="4584" max="4584" width="3.36328125" style="137" customWidth="1"/>
    <col min="4585" max="4585" width="8.36328125" style="137" customWidth="1"/>
    <col min="4586" max="4586" width="7" style="137" customWidth="1"/>
    <col min="4587" max="4587" width="5" style="137" customWidth="1"/>
    <col min="4588" max="4588" width="19.36328125" style="137" customWidth="1"/>
    <col min="4589" max="4589" width="5.26953125" style="137" bestFit="1" customWidth="1"/>
    <col min="4590" max="4590" width="5.26953125" style="137" customWidth="1"/>
    <col min="4591" max="4591" width="6.6328125" style="137" customWidth="1"/>
    <col min="4592" max="4592" width="6.90625" style="137" customWidth="1"/>
    <col min="4593" max="4594" width="9.453125" style="137" customWidth="1"/>
    <col min="4595" max="4595" width="8.7265625" style="137" customWidth="1"/>
    <col min="4596" max="4839" width="8" style="137"/>
    <col min="4840" max="4840" width="3.36328125" style="137" customWidth="1"/>
    <col min="4841" max="4841" width="8.36328125" style="137" customWidth="1"/>
    <col min="4842" max="4842" width="7" style="137" customWidth="1"/>
    <col min="4843" max="4843" width="5" style="137" customWidth="1"/>
    <col min="4844" max="4844" width="19.36328125" style="137" customWidth="1"/>
    <col min="4845" max="4845" width="5.26953125" style="137" bestFit="1" customWidth="1"/>
    <col min="4846" max="4846" width="5.26953125" style="137" customWidth="1"/>
    <col min="4847" max="4847" width="6.6328125" style="137" customWidth="1"/>
    <col min="4848" max="4848" width="6.90625" style="137" customWidth="1"/>
    <col min="4849" max="4850" width="9.453125" style="137" customWidth="1"/>
    <col min="4851" max="4851" width="8.7265625" style="137" customWidth="1"/>
    <col min="4852" max="5095" width="8" style="137"/>
    <col min="5096" max="5096" width="3.36328125" style="137" customWidth="1"/>
    <col min="5097" max="5097" width="8.36328125" style="137" customWidth="1"/>
    <col min="5098" max="5098" width="7" style="137" customWidth="1"/>
    <col min="5099" max="5099" width="5" style="137" customWidth="1"/>
    <col min="5100" max="5100" width="19.36328125" style="137" customWidth="1"/>
    <col min="5101" max="5101" width="5.26953125" style="137" bestFit="1" customWidth="1"/>
    <col min="5102" max="5102" width="5.26953125" style="137" customWidth="1"/>
    <col min="5103" max="5103" width="6.6328125" style="137" customWidth="1"/>
    <col min="5104" max="5104" width="6.90625" style="137" customWidth="1"/>
    <col min="5105" max="5106" width="9.453125" style="137" customWidth="1"/>
    <col min="5107" max="5107" width="8.7265625" style="137" customWidth="1"/>
    <col min="5108" max="5351" width="8" style="137"/>
    <col min="5352" max="5352" width="3.36328125" style="137" customWidth="1"/>
    <col min="5353" max="5353" width="8.36328125" style="137" customWidth="1"/>
    <col min="5354" max="5354" width="7" style="137" customWidth="1"/>
    <col min="5355" max="5355" width="5" style="137" customWidth="1"/>
    <col min="5356" max="5356" width="19.36328125" style="137" customWidth="1"/>
    <col min="5357" max="5357" width="5.26953125" style="137" bestFit="1" customWidth="1"/>
    <col min="5358" max="5358" width="5.26953125" style="137" customWidth="1"/>
    <col min="5359" max="5359" width="6.6328125" style="137" customWidth="1"/>
    <col min="5360" max="5360" width="6.90625" style="137" customWidth="1"/>
    <col min="5361" max="5362" width="9.453125" style="137" customWidth="1"/>
    <col min="5363" max="5363" width="8.7265625" style="137" customWidth="1"/>
    <col min="5364" max="5607" width="8" style="137"/>
    <col min="5608" max="5608" width="3.36328125" style="137" customWidth="1"/>
    <col min="5609" max="5609" width="8.36328125" style="137" customWidth="1"/>
    <col min="5610" max="5610" width="7" style="137" customWidth="1"/>
    <col min="5611" max="5611" width="5" style="137" customWidth="1"/>
    <col min="5612" max="5612" width="19.36328125" style="137" customWidth="1"/>
    <col min="5613" max="5613" width="5.26953125" style="137" bestFit="1" customWidth="1"/>
    <col min="5614" max="5614" width="5.26953125" style="137" customWidth="1"/>
    <col min="5615" max="5615" width="6.6328125" style="137" customWidth="1"/>
    <col min="5616" max="5616" width="6.90625" style="137" customWidth="1"/>
    <col min="5617" max="5618" width="9.453125" style="137" customWidth="1"/>
    <col min="5619" max="5619" width="8.7265625" style="137" customWidth="1"/>
    <col min="5620" max="5863" width="8" style="137"/>
    <col min="5864" max="5864" width="3.36328125" style="137" customWidth="1"/>
    <col min="5865" max="5865" width="8.36328125" style="137" customWidth="1"/>
    <col min="5866" max="5866" width="7" style="137" customWidth="1"/>
    <col min="5867" max="5867" width="5" style="137" customWidth="1"/>
    <col min="5868" max="5868" width="19.36328125" style="137" customWidth="1"/>
    <col min="5869" max="5869" width="5.26953125" style="137" bestFit="1" customWidth="1"/>
    <col min="5870" max="5870" width="5.26953125" style="137" customWidth="1"/>
    <col min="5871" max="5871" width="6.6328125" style="137" customWidth="1"/>
    <col min="5872" max="5872" width="6.90625" style="137" customWidth="1"/>
    <col min="5873" max="5874" width="9.453125" style="137" customWidth="1"/>
    <col min="5875" max="5875" width="8.7265625" style="137" customWidth="1"/>
    <col min="5876" max="6119" width="8" style="137"/>
    <col min="6120" max="6120" width="3.36328125" style="137" customWidth="1"/>
    <col min="6121" max="6121" width="8.36328125" style="137" customWidth="1"/>
    <col min="6122" max="6122" width="7" style="137" customWidth="1"/>
    <col min="6123" max="6123" width="5" style="137" customWidth="1"/>
    <col min="6124" max="6124" width="19.36328125" style="137" customWidth="1"/>
    <col min="6125" max="6125" width="5.26953125" style="137" bestFit="1" customWidth="1"/>
    <col min="6126" max="6126" width="5.26953125" style="137" customWidth="1"/>
    <col min="6127" max="6127" width="6.6328125" style="137" customWidth="1"/>
    <col min="6128" max="6128" width="6.90625" style="137" customWidth="1"/>
    <col min="6129" max="6130" width="9.453125" style="137" customWidth="1"/>
    <col min="6131" max="6131" width="8.7265625" style="137" customWidth="1"/>
    <col min="6132" max="6375" width="8" style="137"/>
    <col min="6376" max="6376" width="3.36328125" style="137" customWidth="1"/>
    <col min="6377" max="6377" width="8.36328125" style="137" customWidth="1"/>
    <col min="6378" max="6378" width="7" style="137" customWidth="1"/>
    <col min="6379" max="6379" width="5" style="137" customWidth="1"/>
    <col min="6380" max="6380" width="19.36328125" style="137" customWidth="1"/>
    <col min="6381" max="6381" width="5.26953125" style="137" bestFit="1" customWidth="1"/>
    <col min="6382" max="6382" width="5.26953125" style="137" customWidth="1"/>
    <col min="6383" max="6383" width="6.6328125" style="137" customWidth="1"/>
    <col min="6384" max="6384" width="6.90625" style="137" customWidth="1"/>
    <col min="6385" max="6386" width="9.453125" style="137" customWidth="1"/>
    <col min="6387" max="6387" width="8.7265625" style="137" customWidth="1"/>
    <col min="6388" max="6631" width="8" style="137"/>
    <col min="6632" max="6632" width="3.36328125" style="137" customWidth="1"/>
    <col min="6633" max="6633" width="8.36328125" style="137" customWidth="1"/>
    <col min="6634" max="6634" width="7" style="137" customWidth="1"/>
    <col min="6635" max="6635" width="5" style="137" customWidth="1"/>
    <col min="6636" max="6636" width="19.36328125" style="137" customWidth="1"/>
    <col min="6637" max="6637" width="5.26953125" style="137" bestFit="1" customWidth="1"/>
    <col min="6638" max="6638" width="5.26953125" style="137" customWidth="1"/>
    <col min="6639" max="6639" width="6.6328125" style="137" customWidth="1"/>
    <col min="6640" max="6640" width="6.90625" style="137" customWidth="1"/>
    <col min="6641" max="6642" width="9.453125" style="137" customWidth="1"/>
    <col min="6643" max="6643" width="8.7265625" style="137" customWidth="1"/>
    <col min="6644" max="6887" width="8" style="137"/>
    <col min="6888" max="6888" width="3.36328125" style="137" customWidth="1"/>
    <col min="6889" max="6889" width="8.36328125" style="137" customWidth="1"/>
    <col min="6890" max="6890" width="7" style="137" customWidth="1"/>
    <col min="6891" max="6891" width="5" style="137" customWidth="1"/>
    <col min="6892" max="6892" width="19.36328125" style="137" customWidth="1"/>
    <col min="6893" max="6893" width="5.26953125" style="137" bestFit="1" customWidth="1"/>
    <col min="6894" max="6894" width="5.26953125" style="137" customWidth="1"/>
    <col min="6895" max="6895" width="6.6328125" style="137" customWidth="1"/>
    <col min="6896" max="6896" width="6.90625" style="137" customWidth="1"/>
    <col min="6897" max="6898" width="9.453125" style="137" customWidth="1"/>
    <col min="6899" max="6899" width="8.7265625" style="137" customWidth="1"/>
    <col min="6900" max="7143" width="8" style="137"/>
    <col min="7144" max="7144" width="3.36328125" style="137" customWidth="1"/>
    <col min="7145" max="7145" width="8.36328125" style="137" customWidth="1"/>
    <col min="7146" max="7146" width="7" style="137" customWidth="1"/>
    <col min="7147" max="7147" width="5" style="137" customWidth="1"/>
    <col min="7148" max="7148" width="19.36328125" style="137" customWidth="1"/>
    <col min="7149" max="7149" width="5.26953125" style="137" bestFit="1" customWidth="1"/>
    <col min="7150" max="7150" width="5.26953125" style="137" customWidth="1"/>
    <col min="7151" max="7151" width="6.6328125" style="137" customWidth="1"/>
    <col min="7152" max="7152" width="6.90625" style="137" customWidth="1"/>
    <col min="7153" max="7154" width="9.453125" style="137" customWidth="1"/>
    <col min="7155" max="7155" width="8.7265625" style="137" customWidth="1"/>
    <col min="7156" max="7399" width="8" style="137"/>
    <col min="7400" max="7400" width="3.36328125" style="137" customWidth="1"/>
    <col min="7401" max="7401" width="8.36328125" style="137" customWidth="1"/>
    <col min="7402" max="7402" width="7" style="137" customWidth="1"/>
    <col min="7403" max="7403" width="5" style="137" customWidth="1"/>
    <col min="7404" max="7404" width="19.36328125" style="137" customWidth="1"/>
    <col min="7405" max="7405" width="5.26953125" style="137" bestFit="1" customWidth="1"/>
    <col min="7406" max="7406" width="5.26953125" style="137" customWidth="1"/>
    <col min="7407" max="7407" width="6.6328125" style="137" customWidth="1"/>
    <col min="7408" max="7408" width="6.90625" style="137" customWidth="1"/>
    <col min="7409" max="7410" width="9.453125" style="137" customWidth="1"/>
    <col min="7411" max="7411" width="8.7265625" style="137" customWidth="1"/>
    <col min="7412" max="7655" width="8" style="137"/>
    <col min="7656" max="7656" width="3.36328125" style="137" customWidth="1"/>
    <col min="7657" max="7657" width="8.36328125" style="137" customWidth="1"/>
    <col min="7658" max="7658" width="7" style="137" customWidth="1"/>
    <col min="7659" max="7659" width="5" style="137" customWidth="1"/>
    <col min="7660" max="7660" width="19.36328125" style="137" customWidth="1"/>
    <col min="7661" max="7661" width="5.26953125" style="137" bestFit="1" customWidth="1"/>
    <col min="7662" max="7662" width="5.26953125" style="137" customWidth="1"/>
    <col min="7663" max="7663" width="6.6328125" style="137" customWidth="1"/>
    <col min="7664" max="7664" width="6.90625" style="137" customWidth="1"/>
    <col min="7665" max="7666" width="9.453125" style="137" customWidth="1"/>
    <col min="7667" max="7667" width="8.7265625" style="137" customWidth="1"/>
    <col min="7668" max="7911" width="8" style="137"/>
    <col min="7912" max="7912" width="3.36328125" style="137" customWidth="1"/>
    <col min="7913" max="7913" width="8.36328125" style="137" customWidth="1"/>
    <col min="7914" max="7914" width="7" style="137" customWidth="1"/>
    <col min="7915" max="7915" width="5" style="137" customWidth="1"/>
    <col min="7916" max="7916" width="19.36328125" style="137" customWidth="1"/>
    <col min="7917" max="7917" width="5.26953125" style="137" bestFit="1" customWidth="1"/>
    <col min="7918" max="7918" width="5.26953125" style="137" customWidth="1"/>
    <col min="7919" max="7919" width="6.6328125" style="137" customWidth="1"/>
    <col min="7920" max="7920" width="6.90625" style="137" customWidth="1"/>
    <col min="7921" max="7922" width="9.453125" style="137" customWidth="1"/>
    <col min="7923" max="7923" width="8.7265625" style="137" customWidth="1"/>
    <col min="7924" max="8167" width="8" style="137"/>
    <col min="8168" max="8168" width="3.36328125" style="137" customWidth="1"/>
    <col min="8169" max="8169" width="8.36328125" style="137" customWidth="1"/>
    <col min="8170" max="8170" width="7" style="137" customWidth="1"/>
    <col min="8171" max="8171" width="5" style="137" customWidth="1"/>
    <col min="8172" max="8172" width="19.36328125" style="137" customWidth="1"/>
    <col min="8173" max="8173" width="5.26953125" style="137" bestFit="1" customWidth="1"/>
    <col min="8174" max="8174" width="5.26953125" style="137" customWidth="1"/>
    <col min="8175" max="8175" width="6.6328125" style="137" customWidth="1"/>
    <col min="8176" max="8176" width="6.90625" style="137" customWidth="1"/>
    <col min="8177" max="8178" width="9.453125" style="137" customWidth="1"/>
    <col min="8179" max="8179" width="8.7265625" style="137" customWidth="1"/>
    <col min="8180" max="8423" width="8" style="137"/>
    <col min="8424" max="8424" width="3.36328125" style="137" customWidth="1"/>
    <col min="8425" max="8425" width="8.36328125" style="137" customWidth="1"/>
    <col min="8426" max="8426" width="7" style="137" customWidth="1"/>
    <col min="8427" max="8427" width="5" style="137" customWidth="1"/>
    <col min="8428" max="8428" width="19.36328125" style="137" customWidth="1"/>
    <col min="8429" max="8429" width="5.26953125" style="137" bestFit="1" customWidth="1"/>
    <col min="8430" max="8430" width="5.26953125" style="137" customWidth="1"/>
    <col min="8431" max="8431" width="6.6328125" style="137" customWidth="1"/>
    <col min="8432" max="8432" width="6.90625" style="137" customWidth="1"/>
    <col min="8433" max="8434" width="9.453125" style="137" customWidth="1"/>
    <col min="8435" max="8435" width="8.7265625" style="137" customWidth="1"/>
    <col min="8436" max="8679" width="8" style="137"/>
    <col min="8680" max="8680" width="3.36328125" style="137" customWidth="1"/>
    <col min="8681" max="8681" width="8.36328125" style="137" customWidth="1"/>
    <col min="8682" max="8682" width="7" style="137" customWidth="1"/>
    <col min="8683" max="8683" width="5" style="137" customWidth="1"/>
    <col min="8684" max="8684" width="19.36328125" style="137" customWidth="1"/>
    <col min="8685" max="8685" width="5.26953125" style="137" bestFit="1" customWidth="1"/>
    <col min="8686" max="8686" width="5.26953125" style="137" customWidth="1"/>
    <col min="8687" max="8687" width="6.6328125" style="137" customWidth="1"/>
    <col min="8688" max="8688" width="6.90625" style="137" customWidth="1"/>
    <col min="8689" max="8690" width="9.453125" style="137" customWidth="1"/>
    <col min="8691" max="8691" width="8.7265625" style="137" customWidth="1"/>
    <col min="8692" max="8935" width="8" style="137"/>
    <col min="8936" max="8936" width="3.36328125" style="137" customWidth="1"/>
    <col min="8937" max="8937" width="8.36328125" style="137" customWidth="1"/>
    <col min="8938" max="8938" width="7" style="137" customWidth="1"/>
    <col min="8939" max="8939" width="5" style="137" customWidth="1"/>
    <col min="8940" max="8940" width="19.36328125" style="137" customWidth="1"/>
    <col min="8941" max="8941" width="5.26953125" style="137" bestFit="1" customWidth="1"/>
    <col min="8942" max="8942" width="5.26953125" style="137" customWidth="1"/>
    <col min="8943" max="8943" width="6.6328125" style="137" customWidth="1"/>
    <col min="8944" max="8944" width="6.90625" style="137" customWidth="1"/>
    <col min="8945" max="8946" width="9.453125" style="137" customWidth="1"/>
    <col min="8947" max="8947" width="8.7265625" style="137" customWidth="1"/>
    <col min="8948" max="9191" width="8" style="137"/>
    <col min="9192" max="9192" width="3.36328125" style="137" customWidth="1"/>
    <col min="9193" max="9193" width="8.36328125" style="137" customWidth="1"/>
    <col min="9194" max="9194" width="7" style="137" customWidth="1"/>
    <col min="9195" max="9195" width="5" style="137" customWidth="1"/>
    <col min="9196" max="9196" width="19.36328125" style="137" customWidth="1"/>
    <col min="9197" max="9197" width="5.26953125" style="137" bestFit="1" customWidth="1"/>
    <col min="9198" max="9198" width="5.26953125" style="137" customWidth="1"/>
    <col min="9199" max="9199" width="6.6328125" style="137" customWidth="1"/>
    <col min="9200" max="9200" width="6.90625" style="137" customWidth="1"/>
    <col min="9201" max="9202" width="9.453125" style="137" customWidth="1"/>
    <col min="9203" max="9203" width="8.7265625" style="137" customWidth="1"/>
    <col min="9204" max="9447" width="8" style="137"/>
    <col min="9448" max="9448" width="3.36328125" style="137" customWidth="1"/>
    <col min="9449" max="9449" width="8.36328125" style="137" customWidth="1"/>
    <col min="9450" max="9450" width="7" style="137" customWidth="1"/>
    <col min="9451" max="9451" width="5" style="137" customWidth="1"/>
    <col min="9452" max="9452" width="19.36328125" style="137" customWidth="1"/>
    <col min="9453" max="9453" width="5.26953125" style="137" bestFit="1" customWidth="1"/>
    <col min="9454" max="9454" width="5.26953125" style="137" customWidth="1"/>
    <col min="9455" max="9455" width="6.6328125" style="137" customWidth="1"/>
    <col min="9456" max="9456" width="6.90625" style="137" customWidth="1"/>
    <col min="9457" max="9458" width="9.453125" style="137" customWidth="1"/>
    <col min="9459" max="9459" width="8.7265625" style="137" customWidth="1"/>
    <col min="9460" max="9703" width="8" style="137"/>
    <col min="9704" max="9704" width="3.36328125" style="137" customWidth="1"/>
    <col min="9705" max="9705" width="8.36328125" style="137" customWidth="1"/>
    <col min="9706" max="9706" width="7" style="137" customWidth="1"/>
    <col min="9707" max="9707" width="5" style="137" customWidth="1"/>
    <col min="9708" max="9708" width="19.36328125" style="137" customWidth="1"/>
    <col min="9709" max="9709" width="5.26953125" style="137" bestFit="1" customWidth="1"/>
    <col min="9710" max="9710" width="5.26953125" style="137" customWidth="1"/>
    <col min="9711" max="9711" width="6.6328125" style="137" customWidth="1"/>
    <col min="9712" max="9712" width="6.90625" style="137" customWidth="1"/>
    <col min="9713" max="9714" width="9.453125" style="137" customWidth="1"/>
    <col min="9715" max="9715" width="8.7265625" style="137" customWidth="1"/>
    <col min="9716" max="9959" width="8" style="137"/>
    <col min="9960" max="9960" width="3.36328125" style="137" customWidth="1"/>
    <col min="9961" max="9961" width="8.36328125" style="137" customWidth="1"/>
    <col min="9962" max="9962" width="7" style="137" customWidth="1"/>
    <col min="9963" max="9963" width="5" style="137" customWidth="1"/>
    <col min="9964" max="9964" width="19.36328125" style="137" customWidth="1"/>
    <col min="9965" max="9965" width="5.26953125" style="137" bestFit="1" customWidth="1"/>
    <col min="9966" max="9966" width="5.26953125" style="137" customWidth="1"/>
    <col min="9967" max="9967" width="6.6328125" style="137" customWidth="1"/>
    <col min="9968" max="9968" width="6.90625" style="137" customWidth="1"/>
    <col min="9969" max="9970" width="9.453125" style="137" customWidth="1"/>
    <col min="9971" max="9971" width="8.7265625" style="137" customWidth="1"/>
    <col min="9972" max="10215" width="8" style="137"/>
    <col min="10216" max="10216" width="3.36328125" style="137" customWidth="1"/>
    <col min="10217" max="10217" width="8.36328125" style="137" customWidth="1"/>
    <col min="10218" max="10218" width="7" style="137" customWidth="1"/>
    <col min="10219" max="10219" width="5" style="137" customWidth="1"/>
    <col min="10220" max="10220" width="19.36328125" style="137" customWidth="1"/>
    <col min="10221" max="10221" width="5.26953125" style="137" bestFit="1" customWidth="1"/>
    <col min="10222" max="10222" width="5.26953125" style="137" customWidth="1"/>
    <col min="10223" max="10223" width="6.6328125" style="137" customWidth="1"/>
    <col min="10224" max="10224" width="6.90625" style="137" customWidth="1"/>
    <col min="10225" max="10226" width="9.453125" style="137" customWidth="1"/>
    <col min="10227" max="10227" width="8.7265625" style="137" customWidth="1"/>
    <col min="10228" max="10471" width="8" style="137"/>
    <col min="10472" max="10472" width="3.36328125" style="137" customWidth="1"/>
    <col min="10473" max="10473" width="8.36328125" style="137" customWidth="1"/>
    <col min="10474" max="10474" width="7" style="137" customWidth="1"/>
    <col min="10475" max="10475" width="5" style="137" customWidth="1"/>
    <col min="10476" max="10476" width="19.36328125" style="137" customWidth="1"/>
    <col min="10477" max="10477" width="5.26953125" style="137" bestFit="1" customWidth="1"/>
    <col min="10478" max="10478" width="5.26953125" style="137" customWidth="1"/>
    <col min="10479" max="10479" width="6.6328125" style="137" customWidth="1"/>
    <col min="10480" max="10480" width="6.90625" style="137" customWidth="1"/>
    <col min="10481" max="10482" width="9.453125" style="137" customWidth="1"/>
    <col min="10483" max="10483" width="8.7265625" style="137" customWidth="1"/>
    <col min="10484" max="10727" width="8" style="137"/>
    <col min="10728" max="10728" width="3.36328125" style="137" customWidth="1"/>
    <col min="10729" max="10729" width="8.36328125" style="137" customWidth="1"/>
    <col min="10730" max="10730" width="7" style="137" customWidth="1"/>
    <col min="10731" max="10731" width="5" style="137" customWidth="1"/>
    <col min="10732" max="10732" width="19.36328125" style="137" customWidth="1"/>
    <col min="10733" max="10733" width="5.26953125" style="137" bestFit="1" customWidth="1"/>
    <col min="10734" max="10734" width="5.26953125" style="137" customWidth="1"/>
    <col min="10735" max="10735" width="6.6328125" style="137" customWidth="1"/>
    <col min="10736" max="10736" width="6.90625" style="137" customWidth="1"/>
    <col min="10737" max="10738" width="9.453125" style="137" customWidth="1"/>
    <col min="10739" max="10739" width="8.7265625" style="137" customWidth="1"/>
    <col min="10740" max="10983" width="8" style="137"/>
    <col min="10984" max="10984" width="3.36328125" style="137" customWidth="1"/>
    <col min="10985" max="10985" width="8.36328125" style="137" customWidth="1"/>
    <col min="10986" max="10986" width="7" style="137" customWidth="1"/>
    <col min="10987" max="10987" width="5" style="137" customWidth="1"/>
    <col min="10988" max="10988" width="19.36328125" style="137" customWidth="1"/>
    <col min="10989" max="10989" width="5.26953125" style="137" bestFit="1" customWidth="1"/>
    <col min="10990" max="10990" width="5.26953125" style="137" customWidth="1"/>
    <col min="10991" max="10991" width="6.6328125" style="137" customWidth="1"/>
    <col min="10992" max="10992" width="6.90625" style="137" customWidth="1"/>
    <col min="10993" max="10994" width="9.453125" style="137" customWidth="1"/>
    <col min="10995" max="10995" width="8.7265625" style="137" customWidth="1"/>
    <col min="10996" max="11239" width="8" style="137"/>
    <col min="11240" max="11240" width="3.36328125" style="137" customWidth="1"/>
    <col min="11241" max="11241" width="8.36328125" style="137" customWidth="1"/>
    <col min="11242" max="11242" width="7" style="137" customWidth="1"/>
    <col min="11243" max="11243" width="5" style="137" customWidth="1"/>
    <col min="11244" max="11244" width="19.36328125" style="137" customWidth="1"/>
    <col min="11245" max="11245" width="5.26953125" style="137" bestFit="1" customWidth="1"/>
    <col min="11246" max="11246" width="5.26953125" style="137" customWidth="1"/>
    <col min="11247" max="11247" width="6.6328125" style="137" customWidth="1"/>
    <col min="11248" max="11248" width="6.90625" style="137" customWidth="1"/>
    <col min="11249" max="11250" width="9.453125" style="137" customWidth="1"/>
    <col min="11251" max="11251" width="8.7265625" style="137" customWidth="1"/>
    <col min="11252" max="11495" width="8" style="137"/>
    <col min="11496" max="11496" width="3.36328125" style="137" customWidth="1"/>
    <col min="11497" max="11497" width="8.36328125" style="137" customWidth="1"/>
    <col min="11498" max="11498" width="7" style="137" customWidth="1"/>
    <col min="11499" max="11499" width="5" style="137" customWidth="1"/>
    <col min="11500" max="11500" width="19.36328125" style="137" customWidth="1"/>
    <col min="11501" max="11501" width="5.26953125" style="137" bestFit="1" customWidth="1"/>
    <col min="11502" max="11502" width="5.26953125" style="137" customWidth="1"/>
    <col min="11503" max="11503" width="6.6328125" style="137" customWidth="1"/>
    <col min="11504" max="11504" width="6.90625" style="137" customWidth="1"/>
    <col min="11505" max="11506" width="9.453125" style="137" customWidth="1"/>
    <col min="11507" max="11507" width="8.7265625" style="137" customWidth="1"/>
    <col min="11508" max="11751" width="8" style="137"/>
    <col min="11752" max="11752" width="3.36328125" style="137" customWidth="1"/>
    <col min="11753" max="11753" width="8.36328125" style="137" customWidth="1"/>
    <col min="11754" max="11754" width="7" style="137" customWidth="1"/>
    <col min="11755" max="11755" width="5" style="137" customWidth="1"/>
    <col min="11756" max="11756" width="19.36328125" style="137" customWidth="1"/>
    <col min="11757" max="11757" width="5.26953125" style="137" bestFit="1" customWidth="1"/>
    <col min="11758" max="11758" width="5.26953125" style="137" customWidth="1"/>
    <col min="11759" max="11759" width="6.6328125" style="137" customWidth="1"/>
    <col min="11760" max="11760" width="6.90625" style="137" customWidth="1"/>
    <col min="11761" max="11762" width="9.453125" style="137" customWidth="1"/>
    <col min="11763" max="11763" width="8.7265625" style="137" customWidth="1"/>
    <col min="11764" max="12007" width="8" style="137"/>
    <col min="12008" max="12008" width="3.36328125" style="137" customWidth="1"/>
    <col min="12009" max="12009" width="8.36328125" style="137" customWidth="1"/>
    <col min="12010" max="12010" width="7" style="137" customWidth="1"/>
    <col min="12011" max="12011" width="5" style="137" customWidth="1"/>
    <col min="12012" max="12012" width="19.36328125" style="137" customWidth="1"/>
    <col min="12013" max="12013" width="5.26953125" style="137" bestFit="1" customWidth="1"/>
    <col min="12014" max="12014" width="5.26953125" style="137" customWidth="1"/>
    <col min="12015" max="12015" width="6.6328125" style="137" customWidth="1"/>
    <col min="12016" max="12016" width="6.90625" style="137" customWidth="1"/>
    <col min="12017" max="12018" width="9.453125" style="137" customWidth="1"/>
    <col min="12019" max="12019" width="8.7265625" style="137" customWidth="1"/>
    <col min="12020" max="12263" width="8" style="137"/>
    <col min="12264" max="12264" width="3.36328125" style="137" customWidth="1"/>
    <col min="12265" max="12265" width="8.36328125" style="137" customWidth="1"/>
    <col min="12266" max="12266" width="7" style="137" customWidth="1"/>
    <col min="12267" max="12267" width="5" style="137" customWidth="1"/>
    <col min="12268" max="12268" width="19.36328125" style="137" customWidth="1"/>
    <col min="12269" max="12269" width="5.26953125" style="137" bestFit="1" customWidth="1"/>
    <col min="12270" max="12270" width="5.26953125" style="137" customWidth="1"/>
    <col min="12271" max="12271" width="6.6328125" style="137" customWidth="1"/>
    <col min="12272" max="12272" width="6.90625" style="137" customWidth="1"/>
    <col min="12273" max="12274" width="9.453125" style="137" customWidth="1"/>
    <col min="12275" max="12275" width="8.7265625" style="137" customWidth="1"/>
    <col min="12276" max="12519" width="8" style="137"/>
    <col min="12520" max="12520" width="3.36328125" style="137" customWidth="1"/>
    <col min="12521" max="12521" width="8.36328125" style="137" customWidth="1"/>
    <col min="12522" max="12522" width="7" style="137" customWidth="1"/>
    <col min="12523" max="12523" width="5" style="137" customWidth="1"/>
    <col min="12524" max="12524" width="19.36328125" style="137" customWidth="1"/>
    <col min="12525" max="12525" width="5.26953125" style="137" bestFit="1" customWidth="1"/>
    <col min="12526" max="12526" width="5.26953125" style="137" customWidth="1"/>
    <col min="12527" max="12527" width="6.6328125" style="137" customWidth="1"/>
    <col min="12528" max="12528" width="6.90625" style="137" customWidth="1"/>
    <col min="12529" max="12530" width="9.453125" style="137" customWidth="1"/>
    <col min="12531" max="12531" width="8.7265625" style="137" customWidth="1"/>
    <col min="12532" max="12775" width="8" style="137"/>
    <col min="12776" max="12776" width="3.36328125" style="137" customWidth="1"/>
    <col min="12777" max="12777" width="8.36328125" style="137" customWidth="1"/>
    <col min="12778" max="12778" width="7" style="137" customWidth="1"/>
    <col min="12779" max="12779" width="5" style="137" customWidth="1"/>
    <col min="12780" max="12780" width="19.36328125" style="137" customWidth="1"/>
    <col min="12781" max="12781" width="5.26953125" style="137" bestFit="1" customWidth="1"/>
    <col min="12782" max="12782" width="5.26953125" style="137" customWidth="1"/>
    <col min="12783" max="12783" width="6.6328125" style="137" customWidth="1"/>
    <col min="12784" max="12784" width="6.90625" style="137" customWidth="1"/>
    <col min="12785" max="12786" width="9.453125" style="137" customWidth="1"/>
    <col min="12787" max="12787" width="8.7265625" style="137" customWidth="1"/>
    <col min="12788" max="13031" width="8" style="137"/>
    <col min="13032" max="13032" width="3.36328125" style="137" customWidth="1"/>
    <col min="13033" max="13033" width="8.36328125" style="137" customWidth="1"/>
    <col min="13034" max="13034" width="7" style="137" customWidth="1"/>
    <col min="13035" max="13035" width="5" style="137" customWidth="1"/>
    <col min="13036" max="13036" width="19.36328125" style="137" customWidth="1"/>
    <col min="13037" max="13037" width="5.26953125" style="137" bestFit="1" customWidth="1"/>
    <col min="13038" max="13038" width="5.26953125" style="137" customWidth="1"/>
    <col min="13039" max="13039" width="6.6328125" style="137" customWidth="1"/>
    <col min="13040" max="13040" width="6.90625" style="137" customWidth="1"/>
    <col min="13041" max="13042" width="9.453125" style="137" customWidth="1"/>
    <col min="13043" max="13043" width="8.7265625" style="137" customWidth="1"/>
    <col min="13044" max="13287" width="8" style="137"/>
    <col min="13288" max="13288" width="3.36328125" style="137" customWidth="1"/>
    <col min="13289" max="13289" width="8.36328125" style="137" customWidth="1"/>
    <col min="13290" max="13290" width="7" style="137" customWidth="1"/>
    <col min="13291" max="13291" width="5" style="137" customWidth="1"/>
    <col min="13292" max="13292" width="19.36328125" style="137" customWidth="1"/>
    <col min="13293" max="13293" width="5.26953125" style="137" bestFit="1" customWidth="1"/>
    <col min="13294" max="13294" width="5.26953125" style="137" customWidth="1"/>
    <col min="13295" max="13295" width="6.6328125" style="137" customWidth="1"/>
    <col min="13296" max="13296" width="6.90625" style="137" customWidth="1"/>
    <col min="13297" max="13298" width="9.453125" style="137" customWidth="1"/>
    <col min="13299" max="13299" width="8.7265625" style="137" customWidth="1"/>
    <col min="13300" max="13543" width="8" style="137"/>
    <col min="13544" max="13544" width="3.36328125" style="137" customWidth="1"/>
    <col min="13545" max="13545" width="8.36328125" style="137" customWidth="1"/>
    <col min="13546" max="13546" width="7" style="137" customWidth="1"/>
    <col min="13547" max="13547" width="5" style="137" customWidth="1"/>
    <col min="13548" max="13548" width="19.36328125" style="137" customWidth="1"/>
    <col min="13549" max="13549" width="5.26953125" style="137" bestFit="1" customWidth="1"/>
    <col min="13550" max="13550" width="5.26953125" style="137" customWidth="1"/>
    <col min="13551" max="13551" width="6.6328125" style="137" customWidth="1"/>
    <col min="13552" max="13552" width="6.90625" style="137" customWidth="1"/>
    <col min="13553" max="13554" width="9.453125" style="137" customWidth="1"/>
    <col min="13555" max="13555" width="8.7265625" style="137" customWidth="1"/>
    <col min="13556" max="13799" width="8" style="137"/>
    <col min="13800" max="13800" width="3.36328125" style="137" customWidth="1"/>
    <col min="13801" max="13801" width="8.36328125" style="137" customWidth="1"/>
    <col min="13802" max="13802" width="7" style="137" customWidth="1"/>
    <col min="13803" max="13803" width="5" style="137" customWidth="1"/>
    <col min="13804" max="13804" width="19.36328125" style="137" customWidth="1"/>
    <col min="13805" max="13805" width="5.26953125" style="137" bestFit="1" customWidth="1"/>
    <col min="13806" max="13806" width="5.26953125" style="137" customWidth="1"/>
    <col min="13807" max="13807" width="6.6328125" style="137" customWidth="1"/>
    <col min="13808" max="13808" width="6.90625" style="137" customWidth="1"/>
    <col min="13809" max="13810" width="9.453125" style="137" customWidth="1"/>
    <col min="13811" max="13811" width="8.7265625" style="137" customWidth="1"/>
    <col min="13812" max="14055" width="8" style="137"/>
    <col min="14056" max="14056" width="3.36328125" style="137" customWidth="1"/>
    <col min="14057" max="14057" width="8.36328125" style="137" customWidth="1"/>
    <col min="14058" max="14058" width="7" style="137" customWidth="1"/>
    <col min="14059" max="14059" width="5" style="137" customWidth="1"/>
    <col min="14060" max="14060" width="19.36328125" style="137" customWidth="1"/>
    <col min="14061" max="14061" width="5.26953125" style="137" bestFit="1" customWidth="1"/>
    <col min="14062" max="14062" width="5.26953125" style="137" customWidth="1"/>
    <col min="14063" max="14063" width="6.6328125" style="137" customWidth="1"/>
    <col min="14064" max="14064" width="6.90625" style="137" customWidth="1"/>
    <col min="14065" max="14066" width="9.453125" style="137" customWidth="1"/>
    <col min="14067" max="14067" width="8.7265625" style="137" customWidth="1"/>
    <col min="14068" max="14311" width="8" style="137"/>
    <col min="14312" max="14312" width="3.36328125" style="137" customWidth="1"/>
    <col min="14313" max="14313" width="8.36328125" style="137" customWidth="1"/>
    <col min="14314" max="14314" width="7" style="137" customWidth="1"/>
    <col min="14315" max="14315" width="5" style="137" customWidth="1"/>
    <col min="14316" max="14316" width="19.36328125" style="137" customWidth="1"/>
    <col min="14317" max="14317" width="5.26953125" style="137" bestFit="1" customWidth="1"/>
    <col min="14318" max="14318" width="5.26953125" style="137" customWidth="1"/>
    <col min="14319" max="14319" width="6.6328125" style="137" customWidth="1"/>
    <col min="14320" max="14320" width="6.90625" style="137" customWidth="1"/>
    <col min="14321" max="14322" width="9.453125" style="137" customWidth="1"/>
    <col min="14323" max="14323" width="8.7265625" style="137" customWidth="1"/>
    <col min="14324" max="14567" width="8" style="137"/>
    <col min="14568" max="14568" width="3.36328125" style="137" customWidth="1"/>
    <col min="14569" max="14569" width="8.36328125" style="137" customWidth="1"/>
    <col min="14570" max="14570" width="7" style="137" customWidth="1"/>
    <col min="14571" max="14571" width="5" style="137" customWidth="1"/>
    <col min="14572" max="14572" width="19.36328125" style="137" customWidth="1"/>
    <col min="14573" max="14573" width="5.26953125" style="137" bestFit="1" customWidth="1"/>
    <col min="14574" max="14574" width="5.26953125" style="137" customWidth="1"/>
    <col min="14575" max="14575" width="6.6328125" style="137" customWidth="1"/>
    <col min="14576" max="14576" width="6.90625" style="137" customWidth="1"/>
    <col min="14577" max="14578" width="9.453125" style="137" customWidth="1"/>
    <col min="14579" max="14579" width="8.7265625" style="137" customWidth="1"/>
    <col min="14580" max="14823" width="8" style="137"/>
    <col min="14824" max="14824" width="3.36328125" style="137" customWidth="1"/>
    <col min="14825" max="14825" width="8.36328125" style="137" customWidth="1"/>
    <col min="14826" max="14826" width="7" style="137" customWidth="1"/>
    <col min="14827" max="14827" width="5" style="137" customWidth="1"/>
    <col min="14828" max="14828" width="19.36328125" style="137" customWidth="1"/>
    <col min="14829" max="14829" width="5.26953125" style="137" bestFit="1" customWidth="1"/>
    <col min="14830" max="14830" width="5.26953125" style="137" customWidth="1"/>
    <col min="14831" max="14831" width="6.6328125" style="137" customWidth="1"/>
    <col min="14832" max="14832" width="6.90625" style="137" customWidth="1"/>
    <col min="14833" max="14834" width="9.453125" style="137" customWidth="1"/>
    <col min="14835" max="14835" width="8.7265625" style="137" customWidth="1"/>
    <col min="14836" max="15079" width="8" style="137"/>
    <col min="15080" max="15080" width="3.36328125" style="137" customWidth="1"/>
    <col min="15081" max="15081" width="8.36328125" style="137" customWidth="1"/>
    <col min="15082" max="15082" width="7" style="137" customWidth="1"/>
    <col min="15083" max="15083" width="5" style="137" customWidth="1"/>
    <col min="15084" max="15084" width="19.36328125" style="137" customWidth="1"/>
    <col min="15085" max="15085" width="5.26953125" style="137" bestFit="1" customWidth="1"/>
    <col min="15086" max="15086" width="5.26953125" style="137" customWidth="1"/>
    <col min="15087" max="15087" width="6.6328125" style="137" customWidth="1"/>
    <col min="15088" max="15088" width="6.90625" style="137" customWidth="1"/>
    <col min="15089" max="15090" width="9.453125" style="137" customWidth="1"/>
    <col min="15091" max="15091" width="8.7265625" style="137" customWidth="1"/>
    <col min="15092" max="15335" width="8" style="137"/>
    <col min="15336" max="15336" width="3.36328125" style="137" customWidth="1"/>
    <col min="15337" max="15337" width="8.36328125" style="137" customWidth="1"/>
    <col min="15338" max="15338" width="7" style="137" customWidth="1"/>
    <col min="15339" max="15339" width="5" style="137" customWidth="1"/>
    <col min="15340" max="15340" width="19.36328125" style="137" customWidth="1"/>
    <col min="15341" max="15341" width="5.26953125" style="137" bestFit="1" customWidth="1"/>
    <col min="15342" max="15342" width="5.26953125" style="137" customWidth="1"/>
    <col min="15343" max="15343" width="6.6328125" style="137" customWidth="1"/>
    <col min="15344" max="15344" width="6.90625" style="137" customWidth="1"/>
    <col min="15345" max="15346" width="9.453125" style="137" customWidth="1"/>
    <col min="15347" max="15347" width="8.7265625" style="137" customWidth="1"/>
    <col min="15348" max="15591" width="8" style="137"/>
    <col min="15592" max="15592" width="3.36328125" style="137" customWidth="1"/>
    <col min="15593" max="15593" width="8.36328125" style="137" customWidth="1"/>
    <col min="15594" max="15594" width="7" style="137" customWidth="1"/>
    <col min="15595" max="15595" width="5" style="137" customWidth="1"/>
    <col min="15596" max="15596" width="19.36328125" style="137" customWidth="1"/>
    <col min="15597" max="15597" width="5.26953125" style="137" bestFit="1" customWidth="1"/>
    <col min="15598" max="15598" width="5.26953125" style="137" customWidth="1"/>
    <col min="15599" max="15599" width="6.6328125" style="137" customWidth="1"/>
    <col min="15600" max="15600" width="6.90625" style="137" customWidth="1"/>
    <col min="15601" max="15602" width="9.453125" style="137" customWidth="1"/>
    <col min="15603" max="15603" width="8.7265625" style="137" customWidth="1"/>
    <col min="15604" max="15847" width="8" style="137"/>
    <col min="15848" max="15848" width="3.36328125" style="137" customWidth="1"/>
    <col min="15849" max="15849" width="8.36328125" style="137" customWidth="1"/>
    <col min="15850" max="15850" width="7" style="137" customWidth="1"/>
    <col min="15851" max="15851" width="5" style="137" customWidth="1"/>
    <col min="15852" max="15852" width="19.36328125" style="137" customWidth="1"/>
    <col min="15853" max="15853" width="5.26953125" style="137" bestFit="1" customWidth="1"/>
    <col min="15854" max="15854" width="5.26953125" style="137" customWidth="1"/>
    <col min="15855" max="15855" width="6.6328125" style="137" customWidth="1"/>
    <col min="15856" max="15856" width="6.90625" style="137" customWidth="1"/>
    <col min="15857" max="15858" width="9.453125" style="137" customWidth="1"/>
    <col min="15859" max="15859" width="8.7265625" style="137" customWidth="1"/>
    <col min="15860" max="16103" width="8" style="137"/>
    <col min="16104" max="16104" width="3.36328125" style="137" customWidth="1"/>
    <col min="16105" max="16105" width="8.36328125" style="137" customWidth="1"/>
    <col min="16106" max="16106" width="7" style="137" customWidth="1"/>
    <col min="16107" max="16107" width="5" style="137" customWidth="1"/>
    <col min="16108" max="16108" width="19.36328125" style="137" customWidth="1"/>
    <col min="16109" max="16109" width="5.26953125" style="137" bestFit="1" customWidth="1"/>
    <col min="16110" max="16110" width="5.26953125" style="137" customWidth="1"/>
    <col min="16111" max="16111" width="6.6328125" style="137" customWidth="1"/>
    <col min="16112" max="16112" width="6.90625" style="137" customWidth="1"/>
    <col min="16113" max="16114" width="9.453125" style="137" customWidth="1"/>
    <col min="16115" max="16115" width="8.7265625" style="137" customWidth="1"/>
    <col min="16116" max="16384" width="8" style="137"/>
  </cols>
  <sheetData>
    <row r="1" spans="1:16" s="163" customFormat="1" ht="52.5" customHeight="1">
      <c r="A1" s="580" t="s">
        <v>111</v>
      </c>
      <c r="B1" s="580"/>
      <c r="C1" s="580"/>
      <c r="D1" s="580"/>
      <c r="E1" s="580"/>
      <c r="F1" s="580"/>
      <c r="G1" s="580"/>
      <c r="H1" s="580"/>
      <c r="I1" s="580"/>
      <c r="J1" s="580"/>
      <c r="K1" s="580"/>
      <c r="L1" s="580"/>
      <c r="M1" s="580"/>
      <c r="N1" s="264"/>
      <c r="O1" s="264"/>
      <c r="P1" s="264"/>
    </row>
    <row r="2" spans="1:16" s="163" customFormat="1" ht="22.5" customHeight="1">
      <c r="A2" s="264"/>
      <c r="B2" s="264"/>
      <c r="C2" s="264"/>
      <c r="D2" s="264"/>
      <c r="E2" s="264"/>
      <c r="F2" s="264"/>
      <c r="G2" s="264"/>
      <c r="H2" s="264"/>
      <c r="I2" s="264"/>
      <c r="J2" s="264"/>
      <c r="K2" s="264"/>
      <c r="L2" s="264"/>
      <c r="M2" s="264"/>
      <c r="N2" s="264"/>
      <c r="O2" s="264"/>
      <c r="P2" s="264"/>
    </row>
    <row r="3" spans="1:16" ht="27.75" customHeight="1">
      <c r="A3" s="164" t="s">
        <v>2327</v>
      </c>
      <c r="B3" s="164"/>
      <c r="C3" s="164"/>
      <c r="D3" s="164"/>
      <c r="E3" s="165"/>
      <c r="F3" s="581"/>
      <c r="G3" s="581"/>
      <c r="H3" s="581"/>
      <c r="I3" s="166"/>
      <c r="J3" s="165"/>
      <c r="K3" s="165"/>
      <c r="L3" s="165"/>
      <c r="M3" s="165"/>
      <c r="N3" s="165"/>
      <c r="O3" s="165"/>
      <c r="P3" s="165"/>
    </row>
    <row r="4" spans="1:16" ht="18" customHeight="1">
      <c r="A4" s="164"/>
      <c r="B4" s="582"/>
      <c r="C4" s="582"/>
      <c r="D4" s="582"/>
      <c r="E4" s="582"/>
      <c r="F4" s="582"/>
      <c r="G4" s="582"/>
      <c r="H4" s="582"/>
      <c r="I4" s="582"/>
      <c r="J4" s="582"/>
      <c r="K4" s="168" t="s">
        <v>1435</v>
      </c>
      <c r="L4" s="583" t="s">
        <v>1573</v>
      </c>
      <c r="M4" s="583"/>
      <c r="N4" s="105"/>
      <c r="O4" s="105"/>
      <c r="P4" s="105"/>
    </row>
    <row r="5" spans="1:16" ht="18.75" customHeight="1" thickBot="1">
      <c r="A5" s="164"/>
      <c r="B5" s="164"/>
      <c r="C5" s="164"/>
      <c r="D5" s="164"/>
      <c r="E5" s="165"/>
      <c r="F5" s="170"/>
      <c r="G5" s="165"/>
      <c r="H5" s="165"/>
      <c r="I5" s="165"/>
      <c r="J5" s="165"/>
      <c r="K5" s="165"/>
      <c r="L5" s="165"/>
      <c r="M5" s="165"/>
      <c r="N5" s="165"/>
      <c r="O5" s="165"/>
      <c r="P5" s="165"/>
    </row>
    <row r="6" spans="1:16" s="172" customFormat="1" ht="18" customHeight="1">
      <c r="A6" s="592"/>
      <c r="B6" s="590" t="s">
        <v>2</v>
      </c>
      <c r="C6" s="590" t="s">
        <v>3</v>
      </c>
      <c r="D6" s="590"/>
      <c r="E6" s="590" t="s">
        <v>4</v>
      </c>
      <c r="F6" s="590" t="s">
        <v>5</v>
      </c>
      <c r="G6" s="590" t="s">
        <v>6</v>
      </c>
      <c r="H6" s="588" t="s">
        <v>7</v>
      </c>
      <c r="I6" s="590" t="s">
        <v>8</v>
      </c>
      <c r="J6" s="602" t="s">
        <v>58</v>
      </c>
      <c r="K6" s="590" t="s">
        <v>63</v>
      </c>
      <c r="L6" s="590" t="s">
        <v>30</v>
      </c>
      <c r="M6" s="605" t="s">
        <v>9</v>
      </c>
      <c r="N6" s="594" t="s">
        <v>179</v>
      </c>
      <c r="O6" s="597" t="s">
        <v>159</v>
      </c>
      <c r="P6" s="600" t="s">
        <v>61</v>
      </c>
    </row>
    <row r="7" spans="1:16" s="172" customFormat="1" ht="13.5" customHeight="1">
      <c r="A7" s="593"/>
      <c r="B7" s="591"/>
      <c r="C7" s="591"/>
      <c r="D7" s="591"/>
      <c r="E7" s="591"/>
      <c r="F7" s="591"/>
      <c r="G7" s="591"/>
      <c r="H7" s="589"/>
      <c r="I7" s="591"/>
      <c r="J7" s="603"/>
      <c r="K7" s="591"/>
      <c r="L7" s="591"/>
      <c r="M7" s="606"/>
      <c r="N7" s="595"/>
      <c r="O7" s="598"/>
      <c r="P7" s="601"/>
    </row>
    <row r="8" spans="1:16" s="172" customFormat="1">
      <c r="A8" s="593"/>
      <c r="B8" s="591"/>
      <c r="C8" s="591"/>
      <c r="D8" s="591"/>
      <c r="E8" s="591"/>
      <c r="F8" s="591"/>
      <c r="G8" s="591"/>
      <c r="H8" s="589"/>
      <c r="I8" s="591"/>
      <c r="J8" s="604"/>
      <c r="K8" s="591"/>
      <c r="L8" s="591"/>
      <c r="M8" s="606"/>
      <c r="N8" s="596"/>
      <c r="O8" s="599"/>
      <c r="P8" s="601"/>
    </row>
    <row r="9" spans="1:16" s="190" customFormat="1" ht="24" customHeight="1">
      <c r="A9" s="61">
        <v>1</v>
      </c>
      <c r="B9" s="14" t="s">
        <v>10</v>
      </c>
      <c r="C9" s="180" t="s">
        <v>43</v>
      </c>
      <c r="D9" s="181" t="s">
        <v>44</v>
      </c>
      <c r="E9" s="182" t="s">
        <v>75</v>
      </c>
      <c r="F9" s="183" t="s">
        <v>45</v>
      </c>
      <c r="G9" s="184">
        <v>50</v>
      </c>
      <c r="H9" s="185" t="s">
        <v>46</v>
      </c>
      <c r="I9" s="186"/>
      <c r="J9" s="187"/>
      <c r="K9" s="187">
        <v>41365</v>
      </c>
      <c r="L9" s="187"/>
      <c r="M9" s="188"/>
      <c r="N9" s="111"/>
      <c r="O9" s="189" t="s">
        <v>160</v>
      </c>
      <c r="P9" s="269" t="s">
        <v>62</v>
      </c>
    </row>
    <row r="10" spans="1:16" s="190" customFormat="1" ht="23.15" customHeight="1">
      <c r="A10" s="61">
        <v>2</v>
      </c>
      <c r="B10" s="14" t="s">
        <v>11</v>
      </c>
      <c r="C10" s="180" t="s">
        <v>47</v>
      </c>
      <c r="D10" s="181" t="s">
        <v>44</v>
      </c>
      <c r="E10" s="182" t="s">
        <v>76</v>
      </c>
      <c r="F10" s="183" t="s">
        <v>48</v>
      </c>
      <c r="G10" s="184">
        <v>40</v>
      </c>
      <c r="H10" s="185" t="s">
        <v>46</v>
      </c>
      <c r="I10" s="186"/>
      <c r="J10" s="187"/>
      <c r="K10" s="187">
        <v>42095</v>
      </c>
      <c r="L10" s="187"/>
      <c r="M10" s="188"/>
      <c r="N10" s="110"/>
      <c r="O10" s="189" t="s">
        <v>160</v>
      </c>
      <c r="P10" s="269" t="s">
        <v>62</v>
      </c>
    </row>
    <row r="11" spans="1:16" s="190" customFormat="1" ht="23.15" customHeight="1">
      <c r="A11" s="61">
        <v>3</v>
      </c>
      <c r="B11" s="14" t="s">
        <v>12</v>
      </c>
      <c r="C11" s="180" t="s">
        <v>47</v>
      </c>
      <c r="D11" s="181" t="s">
        <v>44</v>
      </c>
      <c r="E11" s="182" t="s">
        <v>77</v>
      </c>
      <c r="F11" s="183" t="s">
        <v>23</v>
      </c>
      <c r="G11" s="184">
        <v>40</v>
      </c>
      <c r="H11" s="185" t="s">
        <v>46</v>
      </c>
      <c r="I11" s="186"/>
      <c r="J11" s="187"/>
      <c r="K11" s="187">
        <v>42461</v>
      </c>
      <c r="L11" s="187"/>
      <c r="M11" s="188"/>
      <c r="N11" s="110" t="s">
        <v>177</v>
      </c>
      <c r="O11" s="189" t="s">
        <v>160</v>
      </c>
      <c r="P11" s="269" t="s">
        <v>62</v>
      </c>
    </row>
    <row r="12" spans="1:16" s="190" customFormat="1" ht="23.15" customHeight="1">
      <c r="A12" s="61">
        <v>4</v>
      </c>
      <c r="B12" s="14" t="s">
        <v>12</v>
      </c>
      <c r="C12" s="180" t="s">
        <v>47</v>
      </c>
      <c r="D12" s="181" t="s">
        <v>44</v>
      </c>
      <c r="E12" s="182" t="s">
        <v>78</v>
      </c>
      <c r="F12" s="183" t="s">
        <v>23</v>
      </c>
      <c r="G12" s="184">
        <v>40</v>
      </c>
      <c r="H12" s="185" t="s">
        <v>46</v>
      </c>
      <c r="I12" s="186"/>
      <c r="J12" s="187"/>
      <c r="K12" s="187">
        <v>42461</v>
      </c>
      <c r="L12" s="187"/>
      <c r="M12" s="188"/>
      <c r="N12" s="110"/>
      <c r="O12" s="189" t="s">
        <v>160</v>
      </c>
      <c r="P12" s="269" t="s">
        <v>62</v>
      </c>
    </row>
    <row r="13" spans="1:16" s="190" customFormat="1" ht="23.15" customHeight="1">
      <c r="A13" s="61">
        <v>5</v>
      </c>
      <c r="B13" s="14" t="s">
        <v>12</v>
      </c>
      <c r="C13" s="180" t="s">
        <v>47</v>
      </c>
      <c r="D13" s="181" t="s">
        <v>44</v>
      </c>
      <c r="E13" s="182" t="s">
        <v>79</v>
      </c>
      <c r="F13" s="183" t="s">
        <v>23</v>
      </c>
      <c r="G13" s="184">
        <v>40</v>
      </c>
      <c r="H13" s="185" t="s">
        <v>46</v>
      </c>
      <c r="I13" s="186"/>
      <c r="J13" s="187"/>
      <c r="K13" s="187">
        <v>42461</v>
      </c>
      <c r="L13" s="187"/>
      <c r="M13" s="188"/>
      <c r="N13" s="110"/>
      <c r="O13" s="189" t="s">
        <v>160</v>
      </c>
      <c r="P13" s="269" t="s">
        <v>62</v>
      </c>
    </row>
    <row r="14" spans="1:16" s="190" customFormat="1" ht="23.15" customHeight="1">
      <c r="A14" s="61">
        <v>6</v>
      </c>
      <c r="B14" s="14" t="s">
        <v>12</v>
      </c>
      <c r="C14" s="180" t="s">
        <v>47</v>
      </c>
      <c r="D14" s="181" t="s">
        <v>44</v>
      </c>
      <c r="E14" s="182" t="s">
        <v>80</v>
      </c>
      <c r="F14" s="183" t="s">
        <v>23</v>
      </c>
      <c r="G14" s="184">
        <v>40</v>
      </c>
      <c r="H14" s="185" t="s">
        <v>46</v>
      </c>
      <c r="I14" s="186"/>
      <c r="J14" s="187"/>
      <c r="K14" s="187">
        <v>42461</v>
      </c>
      <c r="L14" s="187"/>
      <c r="M14" s="188"/>
      <c r="N14" s="110"/>
      <c r="O14" s="189" t="s">
        <v>160</v>
      </c>
      <c r="P14" s="269" t="s">
        <v>62</v>
      </c>
    </row>
    <row r="15" spans="1:16" s="190" customFormat="1" ht="23.15" customHeight="1">
      <c r="A15" s="61">
        <v>7</v>
      </c>
      <c r="B15" s="14" t="s">
        <v>12</v>
      </c>
      <c r="C15" s="180" t="s">
        <v>47</v>
      </c>
      <c r="D15" s="181" t="s">
        <v>44</v>
      </c>
      <c r="E15" s="182" t="s">
        <v>81</v>
      </c>
      <c r="F15" s="183" t="s">
        <v>48</v>
      </c>
      <c r="G15" s="184">
        <v>40</v>
      </c>
      <c r="H15" s="185" t="s">
        <v>46</v>
      </c>
      <c r="I15" s="186"/>
      <c r="J15" s="187"/>
      <c r="K15" s="187">
        <v>42461</v>
      </c>
      <c r="L15" s="187">
        <v>43251</v>
      </c>
      <c r="M15" s="188"/>
      <c r="N15" s="110"/>
      <c r="O15" s="189"/>
      <c r="P15" s="269" t="s">
        <v>444</v>
      </c>
    </row>
    <row r="16" spans="1:16" s="190" customFormat="1" ht="23.15" customHeight="1">
      <c r="A16" s="61">
        <v>8</v>
      </c>
      <c r="B16" s="14" t="s">
        <v>12</v>
      </c>
      <c r="C16" s="180" t="s">
        <v>47</v>
      </c>
      <c r="D16" s="181" t="s">
        <v>44</v>
      </c>
      <c r="E16" s="182" t="s">
        <v>82</v>
      </c>
      <c r="F16" s="183" t="s">
        <v>21</v>
      </c>
      <c r="G16" s="184">
        <v>40</v>
      </c>
      <c r="H16" s="185" t="s">
        <v>46</v>
      </c>
      <c r="I16" s="186"/>
      <c r="J16" s="187"/>
      <c r="K16" s="187">
        <v>42461</v>
      </c>
      <c r="L16" s="187"/>
      <c r="M16" s="188"/>
      <c r="N16" s="110"/>
      <c r="O16" s="189" t="s">
        <v>160</v>
      </c>
      <c r="P16" s="269" t="s">
        <v>62</v>
      </c>
    </row>
    <row r="17" spans="1:16" s="190" customFormat="1" ht="23.15" customHeight="1">
      <c r="A17" s="61">
        <v>9</v>
      </c>
      <c r="B17" s="14" t="s">
        <v>12</v>
      </c>
      <c r="C17" s="180" t="s">
        <v>47</v>
      </c>
      <c r="D17" s="181" t="s">
        <v>44</v>
      </c>
      <c r="E17" s="182" t="s">
        <v>83</v>
      </c>
      <c r="F17" s="183" t="s">
        <v>23</v>
      </c>
      <c r="G17" s="184">
        <v>40</v>
      </c>
      <c r="H17" s="185" t="s">
        <v>46</v>
      </c>
      <c r="I17" s="186"/>
      <c r="J17" s="187"/>
      <c r="K17" s="187">
        <v>42461</v>
      </c>
      <c r="L17" s="187"/>
      <c r="M17" s="188"/>
      <c r="N17" s="110"/>
      <c r="O17" s="189" t="s">
        <v>160</v>
      </c>
      <c r="P17" s="269" t="s">
        <v>62</v>
      </c>
    </row>
    <row r="18" spans="1:16" s="190" customFormat="1" ht="23.15" customHeight="1">
      <c r="A18" s="61">
        <v>10</v>
      </c>
      <c r="B18" s="14" t="s">
        <v>0</v>
      </c>
      <c r="C18" s="180" t="s">
        <v>64</v>
      </c>
      <c r="D18" s="181" t="s">
        <v>44</v>
      </c>
      <c r="E18" s="182" t="s">
        <v>85</v>
      </c>
      <c r="F18" s="183" t="s">
        <v>23</v>
      </c>
      <c r="G18" s="184">
        <v>40</v>
      </c>
      <c r="H18" s="185" t="s">
        <v>46</v>
      </c>
      <c r="I18" s="186"/>
      <c r="J18" s="187"/>
      <c r="K18" s="187">
        <v>42461</v>
      </c>
      <c r="L18" s="187"/>
      <c r="M18" s="188"/>
      <c r="N18" s="110"/>
      <c r="O18" s="189" t="s">
        <v>161</v>
      </c>
      <c r="P18" s="269" t="s">
        <v>62</v>
      </c>
    </row>
    <row r="19" spans="1:16" s="190" customFormat="1" ht="23.15" customHeight="1">
      <c r="A19" s="61">
        <v>11</v>
      </c>
      <c r="B19" s="14" t="s">
        <v>0</v>
      </c>
      <c r="C19" s="180" t="s">
        <v>64</v>
      </c>
      <c r="D19" s="181" t="s">
        <v>44</v>
      </c>
      <c r="E19" s="182" t="s">
        <v>86</v>
      </c>
      <c r="F19" s="183" t="s">
        <v>23</v>
      </c>
      <c r="G19" s="184">
        <v>40</v>
      </c>
      <c r="H19" s="185" t="s">
        <v>46</v>
      </c>
      <c r="I19" s="186"/>
      <c r="J19" s="187"/>
      <c r="K19" s="187">
        <v>42461</v>
      </c>
      <c r="L19" s="187"/>
      <c r="M19" s="188"/>
      <c r="N19" s="110"/>
      <c r="O19" s="189" t="s">
        <v>161</v>
      </c>
      <c r="P19" s="269" t="s">
        <v>62</v>
      </c>
    </row>
    <row r="20" spans="1:16" s="190" customFormat="1" ht="23.15" customHeight="1">
      <c r="A20" s="61">
        <v>12</v>
      </c>
      <c r="B20" s="14" t="s">
        <v>0</v>
      </c>
      <c r="C20" s="180" t="s">
        <v>64</v>
      </c>
      <c r="D20" s="181" t="s">
        <v>44</v>
      </c>
      <c r="E20" s="182" t="s">
        <v>87</v>
      </c>
      <c r="F20" s="183" t="s">
        <v>23</v>
      </c>
      <c r="G20" s="184">
        <v>40</v>
      </c>
      <c r="H20" s="185" t="s">
        <v>46</v>
      </c>
      <c r="I20" s="186"/>
      <c r="J20" s="187"/>
      <c r="K20" s="187">
        <v>42461</v>
      </c>
      <c r="L20" s="187"/>
      <c r="M20" s="188"/>
      <c r="N20" s="110"/>
      <c r="O20" s="189" t="s">
        <v>161</v>
      </c>
      <c r="P20" s="269" t="s">
        <v>62</v>
      </c>
    </row>
    <row r="21" spans="1:16" s="190" customFormat="1" ht="23.15" customHeight="1">
      <c r="A21" s="61">
        <v>13</v>
      </c>
      <c r="B21" s="14" t="s">
        <v>0</v>
      </c>
      <c r="C21" s="180" t="s">
        <v>64</v>
      </c>
      <c r="D21" s="181" t="s">
        <v>44</v>
      </c>
      <c r="E21" s="182" t="s">
        <v>88</v>
      </c>
      <c r="F21" s="183" t="s">
        <v>23</v>
      </c>
      <c r="G21" s="184">
        <v>40</v>
      </c>
      <c r="H21" s="185" t="s">
        <v>46</v>
      </c>
      <c r="I21" s="186"/>
      <c r="J21" s="187"/>
      <c r="K21" s="187">
        <v>42461</v>
      </c>
      <c r="L21" s="187"/>
      <c r="M21" s="188"/>
      <c r="N21" s="110"/>
      <c r="O21" s="189" t="s">
        <v>161</v>
      </c>
      <c r="P21" s="269" t="s">
        <v>62</v>
      </c>
    </row>
    <row r="22" spans="1:16" s="190" customFormat="1" ht="23.15" customHeight="1">
      <c r="A22" s="61">
        <v>14</v>
      </c>
      <c r="B22" s="14" t="s">
        <v>0</v>
      </c>
      <c r="C22" s="180" t="s">
        <v>64</v>
      </c>
      <c r="D22" s="181" t="s">
        <v>44</v>
      </c>
      <c r="E22" s="182" t="s">
        <v>89</v>
      </c>
      <c r="F22" s="183" t="s">
        <v>23</v>
      </c>
      <c r="G22" s="184">
        <v>40</v>
      </c>
      <c r="H22" s="185" t="s">
        <v>46</v>
      </c>
      <c r="I22" s="186"/>
      <c r="J22" s="187"/>
      <c r="K22" s="187">
        <v>42461</v>
      </c>
      <c r="L22" s="187"/>
      <c r="M22" s="188"/>
      <c r="N22" s="110"/>
      <c r="O22" s="189" t="s">
        <v>161</v>
      </c>
      <c r="P22" s="269" t="s">
        <v>62</v>
      </c>
    </row>
    <row r="23" spans="1:16" s="190" customFormat="1" ht="23.15" customHeight="1">
      <c r="A23" s="61">
        <v>15</v>
      </c>
      <c r="B23" s="14" t="s">
        <v>0</v>
      </c>
      <c r="C23" s="180" t="s">
        <v>64</v>
      </c>
      <c r="D23" s="181" t="s">
        <v>44</v>
      </c>
      <c r="E23" s="182" t="s">
        <v>90</v>
      </c>
      <c r="F23" s="183" t="s">
        <v>23</v>
      </c>
      <c r="G23" s="184">
        <v>40</v>
      </c>
      <c r="H23" s="185" t="s">
        <v>46</v>
      </c>
      <c r="I23" s="186"/>
      <c r="J23" s="187"/>
      <c r="K23" s="187">
        <v>42461</v>
      </c>
      <c r="L23" s="187"/>
      <c r="M23" s="188"/>
      <c r="N23" s="110"/>
      <c r="O23" s="189" t="s">
        <v>161</v>
      </c>
      <c r="P23" s="269" t="s">
        <v>62</v>
      </c>
    </row>
    <row r="24" spans="1:16" s="190" customFormat="1" ht="23.15" customHeight="1">
      <c r="A24" s="61">
        <v>16</v>
      </c>
      <c r="B24" s="14" t="s">
        <v>1</v>
      </c>
      <c r="C24" s="180" t="s">
        <v>64</v>
      </c>
      <c r="D24" s="181" t="s">
        <v>20</v>
      </c>
      <c r="E24" s="182" t="s">
        <v>91</v>
      </c>
      <c r="F24" s="183" t="s">
        <v>23</v>
      </c>
      <c r="G24" s="184">
        <v>40</v>
      </c>
      <c r="H24" s="185" t="s">
        <v>46</v>
      </c>
      <c r="I24" s="186"/>
      <c r="J24" s="187"/>
      <c r="K24" s="187">
        <v>42826</v>
      </c>
      <c r="L24" s="187"/>
      <c r="M24" s="188"/>
      <c r="N24" s="110"/>
      <c r="O24" s="189" t="s">
        <v>161</v>
      </c>
      <c r="P24" s="269" t="s">
        <v>62</v>
      </c>
    </row>
    <row r="25" spans="1:16" s="190" customFormat="1" ht="23.15" customHeight="1">
      <c r="A25" s="61">
        <v>17</v>
      </c>
      <c r="B25" s="14" t="s">
        <v>1</v>
      </c>
      <c r="C25" s="180" t="s">
        <v>64</v>
      </c>
      <c r="D25" s="181" t="s">
        <v>25</v>
      </c>
      <c r="E25" s="182" t="s">
        <v>92</v>
      </c>
      <c r="F25" s="183" t="s">
        <v>23</v>
      </c>
      <c r="G25" s="184">
        <v>40</v>
      </c>
      <c r="H25" s="185" t="s">
        <v>46</v>
      </c>
      <c r="I25" s="186"/>
      <c r="J25" s="187"/>
      <c r="K25" s="187">
        <v>42826</v>
      </c>
      <c r="L25" s="187"/>
      <c r="M25" s="188"/>
      <c r="N25" s="110"/>
      <c r="O25" s="189"/>
      <c r="P25" s="269" t="s">
        <v>444</v>
      </c>
    </row>
    <row r="26" spans="1:16" s="190" customFormat="1" ht="23.15" customHeight="1">
      <c r="A26" s="61">
        <v>18</v>
      </c>
      <c r="B26" s="14" t="s">
        <v>1</v>
      </c>
      <c r="C26" s="180" t="s">
        <v>64</v>
      </c>
      <c r="D26" s="181" t="s">
        <v>25</v>
      </c>
      <c r="E26" s="182" t="s">
        <v>93</v>
      </c>
      <c r="F26" s="183" t="s">
        <v>23</v>
      </c>
      <c r="G26" s="184">
        <v>40</v>
      </c>
      <c r="H26" s="185" t="s">
        <v>46</v>
      </c>
      <c r="I26" s="186"/>
      <c r="J26" s="187"/>
      <c r="K26" s="187">
        <v>42826</v>
      </c>
      <c r="L26" s="187"/>
      <c r="M26" s="188"/>
      <c r="N26" s="110"/>
      <c r="O26" s="189"/>
      <c r="P26" s="269" t="s">
        <v>444</v>
      </c>
    </row>
    <row r="27" spans="1:16" s="190" customFormat="1" ht="23.15" customHeight="1">
      <c r="A27" s="61">
        <v>19</v>
      </c>
      <c r="B27" s="14" t="s">
        <v>60</v>
      </c>
      <c r="C27" s="180" t="s">
        <v>64</v>
      </c>
      <c r="D27" s="181" t="s">
        <v>20</v>
      </c>
      <c r="E27" s="182" t="s">
        <v>94</v>
      </c>
      <c r="F27" s="183" t="s">
        <v>23</v>
      </c>
      <c r="G27" s="184">
        <v>40</v>
      </c>
      <c r="H27" s="185" t="s">
        <v>24</v>
      </c>
      <c r="I27" s="186" t="s">
        <v>100</v>
      </c>
      <c r="J27" s="187">
        <v>42826</v>
      </c>
      <c r="K27" s="187">
        <v>42826</v>
      </c>
      <c r="L27" s="187"/>
      <c r="M27" s="188"/>
      <c r="N27" s="110"/>
      <c r="O27" s="189" t="s">
        <v>161</v>
      </c>
      <c r="P27" s="269" t="s">
        <v>62</v>
      </c>
    </row>
    <row r="28" spans="1:16" s="190" customFormat="1" ht="23.15" customHeight="1">
      <c r="A28" s="61">
        <v>20</v>
      </c>
      <c r="B28" s="14" t="s">
        <v>60</v>
      </c>
      <c r="C28" s="180" t="s">
        <v>64</v>
      </c>
      <c r="D28" s="181" t="s">
        <v>20</v>
      </c>
      <c r="E28" s="182" t="s">
        <v>95</v>
      </c>
      <c r="F28" s="183" t="s">
        <v>23</v>
      </c>
      <c r="G28" s="184">
        <v>40</v>
      </c>
      <c r="H28" s="185" t="s">
        <v>24</v>
      </c>
      <c r="I28" s="186"/>
      <c r="J28" s="187">
        <v>42826</v>
      </c>
      <c r="K28" s="187">
        <v>42826</v>
      </c>
      <c r="L28" s="187"/>
      <c r="M28" s="188"/>
      <c r="N28" s="110"/>
      <c r="O28" s="189" t="s">
        <v>161</v>
      </c>
      <c r="P28" s="269" t="s">
        <v>62</v>
      </c>
    </row>
    <row r="29" spans="1:16" s="190" customFormat="1" ht="23.15" customHeight="1">
      <c r="A29" s="61">
        <v>21</v>
      </c>
      <c r="B29" s="14" t="s">
        <v>60</v>
      </c>
      <c r="C29" s="180" t="s">
        <v>64</v>
      </c>
      <c r="D29" s="181" t="s">
        <v>25</v>
      </c>
      <c r="E29" s="182" t="s">
        <v>96</v>
      </c>
      <c r="F29" s="183" t="s">
        <v>23</v>
      </c>
      <c r="G29" s="184">
        <v>40</v>
      </c>
      <c r="H29" s="185" t="s">
        <v>24</v>
      </c>
      <c r="I29" s="186"/>
      <c r="J29" s="187">
        <v>42826</v>
      </c>
      <c r="K29" s="187">
        <v>42826</v>
      </c>
      <c r="L29" s="187"/>
      <c r="M29" s="188"/>
      <c r="N29" s="110"/>
      <c r="O29" s="189"/>
      <c r="P29" s="269" t="s">
        <v>444</v>
      </c>
    </row>
    <row r="30" spans="1:16" s="190" customFormat="1" ht="23.15" customHeight="1">
      <c r="A30" s="61">
        <v>22</v>
      </c>
      <c r="B30" s="14" t="s">
        <v>13</v>
      </c>
      <c r="C30" s="180" t="s">
        <v>64</v>
      </c>
      <c r="D30" s="181" t="s">
        <v>25</v>
      </c>
      <c r="E30" s="182" t="s">
        <v>97</v>
      </c>
      <c r="F30" s="183" t="s">
        <v>23</v>
      </c>
      <c r="G30" s="184">
        <v>40</v>
      </c>
      <c r="H30" s="185" t="s">
        <v>24</v>
      </c>
      <c r="I30" s="186"/>
      <c r="J30" s="187"/>
      <c r="K30" s="187">
        <v>42826</v>
      </c>
      <c r="L30" s="187"/>
      <c r="M30" s="188"/>
      <c r="N30" s="110"/>
      <c r="O30" s="189"/>
      <c r="P30" s="269" t="s">
        <v>444</v>
      </c>
    </row>
    <row r="31" spans="1:16" s="190" customFormat="1" ht="23.15" customHeight="1">
      <c r="A31" s="61">
        <v>23</v>
      </c>
      <c r="B31" s="14" t="s">
        <v>102</v>
      </c>
      <c r="C31" s="180" t="s">
        <v>19</v>
      </c>
      <c r="D31" s="181" t="s">
        <v>20</v>
      </c>
      <c r="E31" s="182" t="s">
        <v>97</v>
      </c>
      <c r="F31" s="183" t="s">
        <v>23</v>
      </c>
      <c r="G31" s="184">
        <v>40</v>
      </c>
      <c r="H31" s="185" t="s">
        <v>24</v>
      </c>
      <c r="I31" s="186" t="s">
        <v>84</v>
      </c>
      <c r="J31" s="187"/>
      <c r="K31" s="187">
        <v>42826</v>
      </c>
      <c r="L31" s="187"/>
      <c r="M31" s="188"/>
      <c r="N31" s="110"/>
      <c r="O31" s="189" t="s">
        <v>160</v>
      </c>
      <c r="P31" s="269" t="s">
        <v>62</v>
      </c>
    </row>
    <row r="32" spans="1:16" s="190" customFormat="1" ht="23.15" customHeight="1">
      <c r="A32" s="61">
        <v>24</v>
      </c>
      <c r="B32" s="14" t="s">
        <v>106</v>
      </c>
      <c r="C32" s="180" t="s">
        <v>47</v>
      </c>
      <c r="D32" s="181" t="s">
        <v>44</v>
      </c>
      <c r="E32" s="182" t="s">
        <v>98</v>
      </c>
      <c r="F32" s="183" t="s">
        <v>45</v>
      </c>
      <c r="G32" s="184">
        <v>40</v>
      </c>
      <c r="H32" s="185" t="s">
        <v>49</v>
      </c>
      <c r="I32" s="186" t="s">
        <v>108</v>
      </c>
      <c r="J32" s="187"/>
      <c r="K32" s="187">
        <v>42826</v>
      </c>
      <c r="L32" s="187"/>
      <c r="M32" s="188"/>
      <c r="N32" s="110"/>
      <c r="O32" s="189"/>
      <c r="P32" s="269" t="s">
        <v>444</v>
      </c>
    </row>
    <row r="33" spans="1:16" s="190" customFormat="1" ht="23.15" customHeight="1">
      <c r="A33" s="61">
        <v>25</v>
      </c>
      <c r="B33" s="14" t="s">
        <v>15</v>
      </c>
      <c r="C33" s="180" t="s">
        <v>64</v>
      </c>
      <c r="D33" s="181" t="s">
        <v>44</v>
      </c>
      <c r="E33" s="182" t="s">
        <v>99</v>
      </c>
      <c r="F33" s="183" t="s">
        <v>48</v>
      </c>
      <c r="G33" s="184">
        <v>40</v>
      </c>
      <c r="H33" s="185" t="s">
        <v>49</v>
      </c>
      <c r="I33" s="186"/>
      <c r="J33" s="187"/>
      <c r="K33" s="187">
        <v>42826</v>
      </c>
      <c r="L33" s="187"/>
      <c r="M33" s="188"/>
      <c r="N33" s="110"/>
      <c r="O33" s="189"/>
      <c r="P33" s="269" t="s">
        <v>444</v>
      </c>
    </row>
    <row r="34" spans="1:16" s="190" customFormat="1" ht="23.15" customHeight="1">
      <c r="A34" s="61">
        <v>26</v>
      </c>
      <c r="B34" s="14"/>
      <c r="C34" s="180"/>
      <c r="D34" s="181"/>
      <c r="E34" s="182"/>
      <c r="F34" s="183"/>
      <c r="G34" s="184"/>
      <c r="H34" s="185"/>
      <c r="I34" s="186"/>
      <c r="J34" s="187"/>
      <c r="K34" s="187"/>
      <c r="L34" s="187"/>
      <c r="M34" s="188"/>
      <c r="N34" s="111"/>
      <c r="O34" s="189"/>
      <c r="P34" s="269"/>
    </row>
    <row r="35" spans="1:16" s="190" customFormat="1" ht="23.15" customHeight="1">
      <c r="A35" s="61">
        <v>27</v>
      </c>
      <c r="B35" s="14"/>
      <c r="C35" s="180"/>
      <c r="D35" s="181"/>
      <c r="E35" s="182"/>
      <c r="F35" s="183"/>
      <c r="G35" s="184"/>
      <c r="H35" s="185"/>
      <c r="I35" s="186"/>
      <c r="J35" s="187"/>
      <c r="K35" s="187"/>
      <c r="L35" s="187"/>
      <c r="M35" s="188"/>
      <c r="N35" s="110"/>
      <c r="O35" s="189"/>
      <c r="P35" s="269"/>
    </row>
    <row r="36" spans="1:16" s="190" customFormat="1" ht="23.15" customHeight="1">
      <c r="A36" s="61">
        <v>28</v>
      </c>
      <c r="B36" s="14"/>
      <c r="C36" s="180"/>
      <c r="D36" s="181"/>
      <c r="E36" s="182"/>
      <c r="F36" s="183"/>
      <c r="G36" s="184"/>
      <c r="H36" s="185"/>
      <c r="I36" s="186"/>
      <c r="J36" s="187"/>
      <c r="K36" s="187"/>
      <c r="L36" s="187"/>
      <c r="M36" s="188"/>
      <c r="N36" s="110"/>
      <c r="O36" s="189"/>
      <c r="P36" s="269"/>
    </row>
    <row r="37" spans="1:16" s="190" customFormat="1" ht="23.15" customHeight="1">
      <c r="A37" s="61">
        <v>29</v>
      </c>
      <c r="B37" s="14"/>
      <c r="C37" s="180"/>
      <c r="D37" s="181"/>
      <c r="E37" s="182"/>
      <c r="F37" s="183"/>
      <c r="G37" s="184"/>
      <c r="H37" s="185"/>
      <c r="I37" s="186"/>
      <c r="J37" s="187"/>
      <c r="K37" s="187"/>
      <c r="L37" s="187"/>
      <c r="M37" s="188"/>
      <c r="N37" s="110"/>
      <c r="O37" s="189"/>
      <c r="P37" s="269"/>
    </row>
    <row r="38" spans="1:16" s="190" customFormat="1" ht="23.15" customHeight="1">
      <c r="A38" s="61">
        <v>30</v>
      </c>
      <c r="B38" s="14"/>
      <c r="C38" s="180"/>
      <c r="D38" s="181"/>
      <c r="E38" s="182"/>
      <c r="F38" s="183"/>
      <c r="G38" s="184"/>
      <c r="H38" s="185"/>
      <c r="I38" s="186"/>
      <c r="J38" s="187"/>
      <c r="K38" s="187"/>
      <c r="L38" s="187"/>
      <c r="M38" s="188"/>
      <c r="N38" s="110"/>
      <c r="O38" s="189"/>
      <c r="P38" s="269"/>
    </row>
    <row r="39" spans="1:16" s="190" customFormat="1" ht="22.5" customHeight="1" thickBot="1">
      <c r="A39" s="586" t="s">
        <v>16</v>
      </c>
      <c r="B39" s="587"/>
      <c r="C39" s="1"/>
      <c r="D39" s="2"/>
      <c r="E39" s="3"/>
      <c r="F39" s="3"/>
      <c r="G39" s="4"/>
      <c r="H39" s="3"/>
      <c r="I39" s="4"/>
      <c r="J39" s="4"/>
      <c r="K39" s="5"/>
      <c r="L39" s="6"/>
      <c r="M39" s="112"/>
      <c r="N39" s="191"/>
      <c r="O39" s="192"/>
      <c r="P39" s="270"/>
    </row>
    <row r="40" spans="1:16" ht="13.5" customHeight="1">
      <c r="A40" s="165"/>
      <c r="B40" s="584" t="s">
        <v>1574</v>
      </c>
      <c r="C40" s="584"/>
      <c r="D40" s="584"/>
      <c r="E40" s="584"/>
      <c r="F40" s="584"/>
      <c r="G40" s="584"/>
      <c r="H40" s="584"/>
      <c r="I40" s="584"/>
      <c r="J40" s="584"/>
      <c r="K40" s="584"/>
      <c r="L40" s="584"/>
      <c r="M40" s="584"/>
      <c r="N40" s="584"/>
      <c r="O40" s="584"/>
      <c r="P40" s="584"/>
    </row>
    <row r="41" spans="1:16">
      <c r="A41" s="165"/>
      <c r="B41" s="585"/>
      <c r="C41" s="585"/>
      <c r="D41" s="585"/>
      <c r="E41" s="585"/>
      <c r="F41" s="585"/>
      <c r="G41" s="585"/>
      <c r="H41" s="585"/>
      <c r="I41" s="585"/>
      <c r="J41" s="585"/>
      <c r="K41" s="585"/>
      <c r="L41" s="585"/>
      <c r="M41" s="585"/>
      <c r="N41" s="585"/>
      <c r="O41" s="585"/>
      <c r="P41" s="585"/>
    </row>
    <row r="42" spans="1:16" ht="12" customHeight="1">
      <c r="A42" s="165"/>
      <c r="B42" s="585"/>
      <c r="C42" s="585"/>
      <c r="D42" s="585"/>
      <c r="E42" s="585"/>
      <c r="F42" s="585"/>
      <c r="G42" s="585"/>
      <c r="H42" s="585"/>
      <c r="I42" s="585"/>
      <c r="J42" s="585"/>
      <c r="K42" s="585"/>
      <c r="L42" s="585"/>
      <c r="M42" s="585"/>
      <c r="N42" s="585"/>
      <c r="O42" s="585"/>
      <c r="P42" s="585"/>
    </row>
    <row r="43" spans="1:16" ht="12" customHeight="1">
      <c r="A43" s="165"/>
      <c r="B43" s="585"/>
      <c r="C43" s="585"/>
      <c r="D43" s="585"/>
      <c r="E43" s="585"/>
      <c r="F43" s="585"/>
      <c r="G43" s="585"/>
      <c r="H43" s="585"/>
      <c r="I43" s="585"/>
      <c r="J43" s="585"/>
      <c r="K43" s="585"/>
      <c r="L43" s="585"/>
      <c r="M43" s="585"/>
      <c r="N43" s="585"/>
      <c r="O43" s="585"/>
      <c r="P43" s="585"/>
    </row>
    <row r="44" spans="1:16" ht="12" customHeight="1">
      <c r="A44" s="165"/>
      <c r="B44" s="585"/>
      <c r="C44" s="585"/>
      <c r="D44" s="585"/>
      <c r="E44" s="585"/>
      <c r="F44" s="585"/>
      <c r="G44" s="585"/>
      <c r="H44" s="585"/>
      <c r="I44" s="585"/>
      <c r="J44" s="585"/>
      <c r="K44" s="585"/>
      <c r="L44" s="585"/>
      <c r="M44" s="585"/>
      <c r="N44" s="585"/>
      <c r="O44" s="585"/>
      <c r="P44" s="585"/>
    </row>
    <row r="45" spans="1:16" ht="12" customHeight="1">
      <c r="A45" s="165"/>
      <c r="B45" s="585"/>
      <c r="C45" s="585"/>
      <c r="D45" s="585"/>
      <c r="E45" s="585"/>
      <c r="F45" s="585"/>
      <c r="G45" s="585"/>
      <c r="H45" s="585"/>
      <c r="I45" s="585"/>
      <c r="J45" s="585"/>
      <c r="K45" s="585"/>
      <c r="L45" s="585"/>
      <c r="M45" s="585"/>
      <c r="N45" s="585"/>
      <c r="O45" s="585"/>
      <c r="P45" s="585"/>
    </row>
    <row r="46" spans="1:16" ht="12" customHeight="1">
      <c r="A46" s="165"/>
      <c r="B46" s="585"/>
      <c r="C46" s="585"/>
      <c r="D46" s="585"/>
      <c r="E46" s="585"/>
      <c r="F46" s="585"/>
      <c r="G46" s="585"/>
      <c r="H46" s="585"/>
      <c r="I46" s="585"/>
      <c r="J46" s="585"/>
      <c r="K46" s="585"/>
      <c r="L46" s="585"/>
      <c r="M46" s="585"/>
      <c r="N46" s="585"/>
      <c r="O46" s="585"/>
      <c r="P46" s="585"/>
    </row>
    <row r="47" spans="1:16">
      <c r="A47" s="165"/>
      <c r="B47" s="585"/>
      <c r="C47" s="585"/>
      <c r="D47" s="585"/>
      <c r="E47" s="585"/>
      <c r="F47" s="585"/>
      <c r="G47" s="585"/>
      <c r="H47" s="585"/>
      <c r="I47" s="585"/>
      <c r="J47" s="585"/>
      <c r="K47" s="585"/>
      <c r="L47" s="585"/>
      <c r="M47" s="585"/>
      <c r="N47" s="585"/>
      <c r="O47" s="585"/>
      <c r="P47" s="585"/>
    </row>
    <row r="48" spans="1:16">
      <c r="B48" s="585"/>
      <c r="C48" s="585"/>
      <c r="D48" s="585"/>
      <c r="E48" s="585"/>
      <c r="F48" s="585"/>
      <c r="G48" s="585"/>
      <c r="H48" s="585"/>
      <c r="I48" s="585"/>
      <c r="J48" s="585"/>
      <c r="K48" s="585"/>
      <c r="L48" s="585"/>
      <c r="M48" s="585"/>
      <c r="N48" s="585"/>
      <c r="O48" s="585"/>
      <c r="P48" s="585"/>
    </row>
    <row r="51" spans="1:16">
      <c r="N51" s="165"/>
      <c r="O51" s="165"/>
      <c r="P51" s="165"/>
    </row>
    <row r="52" spans="1:16">
      <c r="A52" s="165"/>
    </row>
  </sheetData>
  <sheetProtection algorithmName="SHA-512" hashValue="ueqI/gpt+SR76mDSUKacSJafSFfbPiV6T2JIsF22cbUBuNfTiIBYJf9BONkWy0ycHy6+cK/23TSNnctqRm2eXw==" saltValue="chRKFqVALpc7BBmUuxxPtQ==" spinCount="100000" sheet="1" selectLockedCells="1"/>
  <mergeCells count="21">
    <mergeCell ref="P6:P8"/>
    <mergeCell ref="J6:J8"/>
    <mergeCell ref="K6:K8"/>
    <mergeCell ref="L6:L8"/>
    <mergeCell ref="M6:M8"/>
    <mergeCell ref="A1:M1"/>
    <mergeCell ref="F3:H3"/>
    <mergeCell ref="B4:J4"/>
    <mergeCell ref="L4:M4"/>
    <mergeCell ref="B40:P48"/>
    <mergeCell ref="A39:B39"/>
    <mergeCell ref="H6:H8"/>
    <mergeCell ref="I6:I8"/>
    <mergeCell ref="A6:A8"/>
    <mergeCell ref="B6:B8"/>
    <mergeCell ref="C6:D8"/>
    <mergeCell ref="E6:E8"/>
    <mergeCell ref="F6:F8"/>
    <mergeCell ref="G6:G8"/>
    <mergeCell ref="N6:N8"/>
    <mergeCell ref="O6:O8"/>
  </mergeCells>
  <phoneticPr fontId="1"/>
  <conditionalFormatting sqref="F3:H3">
    <cfRule type="cellIs" dxfId="12" priority="1" operator="equal">
      <formula>"退職日変更あり"</formula>
    </cfRule>
  </conditionalFormatting>
  <dataValidations xWindow="1086" yWindow="367" count="8">
    <dataValidation type="list" allowBlank="1" showInputMessage="1" sqref="N9:O38" xr:uid="{A5087C4F-94E2-4ED9-8937-313625B0C5AB}">
      <formula1>"派遣"</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J9:L38" xr:uid="{96217531-E25A-48E7-AE88-3E690076A502}"/>
    <dataValidation type="list" allowBlank="1" showInputMessage="1" sqref="O9:O38" xr:uid="{76F8D61A-67DC-43BC-BAD4-8919AD87BF2C}">
      <formula1>"同月払,翌月払"</formula1>
    </dataValidation>
    <dataValidation type="list" errorStyle="warning" allowBlank="1" showInputMessage="1" showErrorMessage="1" sqref="WUK9:WUK33 HY9:HY33 RU9:RU33 ABQ9:ABQ33 ALM9:ALM33 AVI9:AVI33 BFE9:BFE33 BPA9:BPA33 BYW9:BYW33 CIS9:CIS33 CSO9:CSO33 DCK9:DCK33 DMG9:DMG33 DWC9:DWC33 EFY9:EFY33 EPU9:EPU33 EZQ9:EZQ33 FJM9:FJM33 FTI9:FTI33 GDE9:GDE33 GNA9:GNA33 GWW9:GWW33 HGS9:HGS33 HQO9:HQO33 IAK9:IAK33 IKG9:IKG33 IUC9:IUC33 JDY9:JDY33 JNU9:JNU33 JXQ9:JXQ33 KHM9:KHM33 KRI9:KRI33 LBE9:LBE33 LLA9:LLA33 LUW9:LUW33 MES9:MES33 MOO9:MOO33 MYK9:MYK33 NIG9:NIG33 NSC9:NSC33 OBY9:OBY33 OLU9:OLU33 OVQ9:OVQ33 PFM9:PFM33 PPI9:PPI33 PZE9:PZE33 QJA9:QJA33 QSW9:QSW33 RCS9:RCS33 RMO9:RMO33 RWK9:RWK33 SGG9:SGG33 SQC9:SQC33 SZY9:SZY33 TJU9:TJU33 TTQ9:TTQ33 UDM9:UDM33 UNI9:UNI33 UXE9:UXE33 VHA9:VHA33 VQW9:VQW33 WAS9:WAS33 WKO9:WKO33 WUQ983040:WUQ983064 WUQ9:WUQ38 IE9:IE38 SA9:SA38 ABW9:ABW38 ALS9:ALS38 AVO9:AVO38 BFK9:BFK38 BPG9:BPG38 BZC9:BZC38 CIY9:CIY38 CSU9:CSU38 DCQ9:DCQ38 DMM9:DMM38 DWI9:DWI38 EGE9:EGE38 EQA9:EQA38 EZW9:EZW38 FJS9:FJS38 FTO9:FTO38 GDK9:GDK38 GNG9:GNG38 GXC9:GXC38 HGY9:HGY38 HQU9:HQU38 IAQ9:IAQ38 IKM9:IKM38 IUI9:IUI38 JEE9:JEE38 JOA9:JOA38 JXW9:JXW38 KHS9:KHS38 KRO9:KRO38 LBK9:LBK38 LLG9:LLG38 LVC9:LVC38 MEY9:MEY38 MOU9:MOU38 MYQ9:MYQ38 NIM9:NIM38 NSI9:NSI38 OCE9:OCE38 OMA9:OMA38 OVW9:OVW38 PFS9:PFS38 PPO9:PPO38 PZK9:PZK38 QJG9:QJG38 QTC9:QTC38 RCY9:RCY38 RMU9:RMU38 RWQ9:RWQ38 SGM9:SGM38 SQI9:SQI38 TAE9:TAE38 TKA9:TKA38 TTW9:TTW38 UDS9:UDS38 UNO9:UNO38 UXK9:UXK38 VHG9:VHG38 VRC9:VRC38 WAY9:WAY38 WKU9:WKU38 H65536:H65560 IE65536:IE65560 SA65536:SA65560 ABW65536:ABW65560 ALS65536:ALS65560 AVO65536:AVO65560 BFK65536:BFK65560 BPG65536:BPG65560 BZC65536:BZC65560 CIY65536:CIY65560 CSU65536:CSU65560 DCQ65536:DCQ65560 DMM65536:DMM65560 DWI65536:DWI65560 EGE65536:EGE65560 EQA65536:EQA65560 EZW65536:EZW65560 FJS65536:FJS65560 FTO65536:FTO65560 GDK65536:GDK65560 GNG65536:GNG65560 GXC65536:GXC65560 HGY65536:HGY65560 HQU65536:HQU65560 IAQ65536:IAQ65560 IKM65536:IKM65560 IUI65536:IUI65560 JEE65536:JEE65560 JOA65536:JOA65560 JXW65536:JXW65560 KHS65536:KHS65560 KRO65536:KRO65560 LBK65536:LBK65560 LLG65536:LLG65560 LVC65536:LVC65560 MEY65536:MEY65560 MOU65536:MOU65560 MYQ65536:MYQ65560 NIM65536:NIM65560 NSI65536:NSI65560 OCE65536:OCE65560 OMA65536:OMA65560 OVW65536:OVW65560 PFS65536:PFS65560 PPO65536:PPO65560 PZK65536:PZK65560 QJG65536:QJG65560 QTC65536:QTC65560 RCY65536:RCY65560 RMU65536:RMU65560 RWQ65536:RWQ65560 SGM65536:SGM65560 SQI65536:SQI65560 TAE65536:TAE65560 TKA65536:TKA65560 TTW65536:TTW65560 UDS65536:UDS65560 UNO65536:UNO65560 UXK65536:UXK65560 VHG65536:VHG65560 VRC65536:VRC65560 WAY65536:WAY65560 WKU65536:WKU65560 WUQ65536:WUQ65560 H131072:H131096 IE131072:IE131096 SA131072:SA131096 ABW131072:ABW131096 ALS131072:ALS131096 AVO131072:AVO131096 BFK131072:BFK131096 BPG131072:BPG131096 BZC131072:BZC131096 CIY131072:CIY131096 CSU131072:CSU131096 DCQ131072:DCQ131096 DMM131072:DMM131096 DWI131072:DWI131096 EGE131072:EGE131096 EQA131072:EQA131096 EZW131072:EZW131096 FJS131072:FJS131096 FTO131072:FTO131096 GDK131072:GDK131096 GNG131072:GNG131096 GXC131072:GXC131096 HGY131072:HGY131096 HQU131072:HQU131096 IAQ131072:IAQ131096 IKM131072:IKM131096 IUI131072:IUI131096 JEE131072:JEE131096 JOA131072:JOA131096 JXW131072:JXW131096 KHS131072:KHS131096 KRO131072:KRO131096 LBK131072:LBK131096 LLG131072:LLG131096 LVC131072:LVC131096 MEY131072:MEY131096 MOU131072:MOU131096 MYQ131072:MYQ131096 NIM131072:NIM131096 NSI131072:NSI131096 OCE131072:OCE131096 OMA131072:OMA131096 OVW131072:OVW131096 PFS131072:PFS131096 PPO131072:PPO131096 PZK131072:PZK131096 QJG131072:QJG131096 QTC131072:QTC131096 RCY131072:RCY131096 RMU131072:RMU131096 RWQ131072:RWQ131096 SGM131072:SGM131096 SQI131072:SQI131096 TAE131072:TAE131096 TKA131072:TKA131096 TTW131072:TTW131096 UDS131072:UDS131096 UNO131072:UNO131096 UXK131072:UXK131096 VHG131072:VHG131096 VRC131072:VRC131096 WAY131072:WAY131096 WKU131072:WKU131096 WUQ131072:WUQ131096 H196608:H196632 IE196608:IE196632 SA196608:SA196632 ABW196608:ABW196632 ALS196608:ALS196632 AVO196608:AVO196632 BFK196608:BFK196632 BPG196608:BPG196632 BZC196608:BZC196632 CIY196608:CIY196632 CSU196608:CSU196632 DCQ196608:DCQ196632 DMM196608:DMM196632 DWI196608:DWI196632 EGE196608:EGE196632 EQA196608:EQA196632 EZW196608:EZW196632 FJS196608:FJS196632 FTO196608:FTO196632 GDK196608:GDK196632 GNG196608:GNG196632 GXC196608:GXC196632 HGY196608:HGY196632 HQU196608:HQU196632 IAQ196608:IAQ196632 IKM196608:IKM196632 IUI196608:IUI196632 JEE196608:JEE196632 JOA196608:JOA196632 JXW196608:JXW196632 KHS196608:KHS196632 KRO196608:KRO196632 LBK196608:LBK196632 LLG196608:LLG196632 LVC196608:LVC196632 MEY196608:MEY196632 MOU196608:MOU196632 MYQ196608:MYQ196632 NIM196608:NIM196632 NSI196608:NSI196632 OCE196608:OCE196632 OMA196608:OMA196632 OVW196608:OVW196632 PFS196608:PFS196632 PPO196608:PPO196632 PZK196608:PZK196632 QJG196608:QJG196632 QTC196608:QTC196632 RCY196608:RCY196632 RMU196608:RMU196632 RWQ196608:RWQ196632 SGM196608:SGM196632 SQI196608:SQI196632 TAE196608:TAE196632 TKA196608:TKA196632 TTW196608:TTW196632 UDS196608:UDS196632 UNO196608:UNO196632 UXK196608:UXK196632 VHG196608:VHG196632 VRC196608:VRC196632 WAY196608:WAY196632 WKU196608:WKU196632 WUQ196608:WUQ196632 H262144:H262168 IE262144:IE262168 SA262144:SA262168 ABW262144:ABW262168 ALS262144:ALS262168 AVO262144:AVO262168 BFK262144:BFK262168 BPG262144:BPG262168 BZC262144:BZC262168 CIY262144:CIY262168 CSU262144:CSU262168 DCQ262144:DCQ262168 DMM262144:DMM262168 DWI262144:DWI262168 EGE262144:EGE262168 EQA262144:EQA262168 EZW262144:EZW262168 FJS262144:FJS262168 FTO262144:FTO262168 GDK262144:GDK262168 GNG262144:GNG262168 GXC262144:GXC262168 HGY262144:HGY262168 HQU262144:HQU262168 IAQ262144:IAQ262168 IKM262144:IKM262168 IUI262144:IUI262168 JEE262144:JEE262168 JOA262144:JOA262168 JXW262144:JXW262168 KHS262144:KHS262168 KRO262144:KRO262168 LBK262144:LBK262168 LLG262144:LLG262168 LVC262144:LVC262168 MEY262144:MEY262168 MOU262144:MOU262168 MYQ262144:MYQ262168 NIM262144:NIM262168 NSI262144:NSI262168 OCE262144:OCE262168 OMA262144:OMA262168 OVW262144:OVW262168 PFS262144:PFS262168 PPO262144:PPO262168 PZK262144:PZK262168 QJG262144:QJG262168 QTC262144:QTC262168 RCY262144:RCY262168 RMU262144:RMU262168 RWQ262144:RWQ262168 SGM262144:SGM262168 SQI262144:SQI262168 TAE262144:TAE262168 TKA262144:TKA262168 TTW262144:TTW262168 UDS262144:UDS262168 UNO262144:UNO262168 UXK262144:UXK262168 VHG262144:VHG262168 VRC262144:VRC262168 WAY262144:WAY262168 WKU262144:WKU262168 WUQ262144:WUQ262168 H327680:H327704 IE327680:IE327704 SA327680:SA327704 ABW327680:ABW327704 ALS327680:ALS327704 AVO327680:AVO327704 BFK327680:BFK327704 BPG327680:BPG327704 BZC327680:BZC327704 CIY327680:CIY327704 CSU327680:CSU327704 DCQ327680:DCQ327704 DMM327680:DMM327704 DWI327680:DWI327704 EGE327680:EGE327704 EQA327680:EQA327704 EZW327680:EZW327704 FJS327680:FJS327704 FTO327680:FTO327704 GDK327680:GDK327704 GNG327680:GNG327704 GXC327680:GXC327704 HGY327680:HGY327704 HQU327680:HQU327704 IAQ327680:IAQ327704 IKM327680:IKM327704 IUI327680:IUI327704 JEE327680:JEE327704 JOA327680:JOA327704 JXW327680:JXW327704 KHS327680:KHS327704 KRO327680:KRO327704 LBK327680:LBK327704 LLG327680:LLG327704 LVC327680:LVC327704 MEY327680:MEY327704 MOU327680:MOU327704 MYQ327680:MYQ327704 NIM327680:NIM327704 NSI327680:NSI327704 OCE327680:OCE327704 OMA327680:OMA327704 OVW327680:OVW327704 PFS327680:PFS327704 PPO327680:PPO327704 PZK327680:PZK327704 QJG327680:QJG327704 QTC327680:QTC327704 RCY327680:RCY327704 RMU327680:RMU327704 RWQ327680:RWQ327704 SGM327680:SGM327704 SQI327680:SQI327704 TAE327680:TAE327704 TKA327680:TKA327704 TTW327680:TTW327704 UDS327680:UDS327704 UNO327680:UNO327704 UXK327680:UXK327704 VHG327680:VHG327704 VRC327680:VRC327704 WAY327680:WAY327704 WKU327680:WKU327704 WUQ327680:WUQ327704 H393216:H393240 IE393216:IE393240 SA393216:SA393240 ABW393216:ABW393240 ALS393216:ALS393240 AVO393216:AVO393240 BFK393216:BFK393240 BPG393216:BPG393240 BZC393216:BZC393240 CIY393216:CIY393240 CSU393216:CSU393240 DCQ393216:DCQ393240 DMM393216:DMM393240 DWI393216:DWI393240 EGE393216:EGE393240 EQA393216:EQA393240 EZW393216:EZW393240 FJS393216:FJS393240 FTO393216:FTO393240 GDK393216:GDK393240 GNG393216:GNG393240 GXC393216:GXC393240 HGY393216:HGY393240 HQU393216:HQU393240 IAQ393216:IAQ393240 IKM393216:IKM393240 IUI393216:IUI393240 JEE393216:JEE393240 JOA393216:JOA393240 JXW393216:JXW393240 KHS393216:KHS393240 KRO393216:KRO393240 LBK393216:LBK393240 LLG393216:LLG393240 LVC393216:LVC393240 MEY393216:MEY393240 MOU393216:MOU393240 MYQ393216:MYQ393240 NIM393216:NIM393240 NSI393216:NSI393240 OCE393216:OCE393240 OMA393216:OMA393240 OVW393216:OVW393240 PFS393216:PFS393240 PPO393216:PPO393240 PZK393216:PZK393240 QJG393216:QJG393240 QTC393216:QTC393240 RCY393216:RCY393240 RMU393216:RMU393240 RWQ393216:RWQ393240 SGM393216:SGM393240 SQI393216:SQI393240 TAE393216:TAE393240 TKA393216:TKA393240 TTW393216:TTW393240 UDS393216:UDS393240 UNO393216:UNO393240 UXK393216:UXK393240 VHG393216:VHG393240 VRC393216:VRC393240 WAY393216:WAY393240 WKU393216:WKU393240 WUQ393216:WUQ393240 H458752:H458776 IE458752:IE458776 SA458752:SA458776 ABW458752:ABW458776 ALS458752:ALS458776 AVO458752:AVO458776 BFK458752:BFK458776 BPG458752:BPG458776 BZC458752:BZC458776 CIY458752:CIY458776 CSU458752:CSU458776 DCQ458752:DCQ458776 DMM458752:DMM458776 DWI458752:DWI458776 EGE458752:EGE458776 EQA458752:EQA458776 EZW458752:EZW458776 FJS458752:FJS458776 FTO458752:FTO458776 GDK458752:GDK458776 GNG458752:GNG458776 GXC458752:GXC458776 HGY458752:HGY458776 HQU458752:HQU458776 IAQ458752:IAQ458776 IKM458752:IKM458776 IUI458752:IUI458776 JEE458752:JEE458776 JOA458752:JOA458776 JXW458752:JXW458776 KHS458752:KHS458776 KRO458752:KRO458776 LBK458752:LBK458776 LLG458752:LLG458776 LVC458752:LVC458776 MEY458752:MEY458776 MOU458752:MOU458776 MYQ458752:MYQ458776 NIM458752:NIM458776 NSI458752:NSI458776 OCE458752:OCE458776 OMA458752:OMA458776 OVW458752:OVW458776 PFS458752:PFS458776 PPO458752:PPO458776 PZK458752:PZK458776 QJG458752:QJG458776 QTC458752:QTC458776 RCY458752:RCY458776 RMU458752:RMU458776 RWQ458752:RWQ458776 SGM458752:SGM458776 SQI458752:SQI458776 TAE458752:TAE458776 TKA458752:TKA458776 TTW458752:TTW458776 UDS458752:UDS458776 UNO458752:UNO458776 UXK458752:UXK458776 VHG458752:VHG458776 VRC458752:VRC458776 WAY458752:WAY458776 WKU458752:WKU458776 WUQ458752:WUQ458776 H524288:H524312 IE524288:IE524312 SA524288:SA524312 ABW524288:ABW524312 ALS524288:ALS524312 AVO524288:AVO524312 BFK524288:BFK524312 BPG524288:BPG524312 BZC524288:BZC524312 CIY524288:CIY524312 CSU524288:CSU524312 DCQ524288:DCQ524312 DMM524288:DMM524312 DWI524288:DWI524312 EGE524288:EGE524312 EQA524288:EQA524312 EZW524288:EZW524312 FJS524288:FJS524312 FTO524288:FTO524312 GDK524288:GDK524312 GNG524288:GNG524312 GXC524288:GXC524312 HGY524288:HGY524312 HQU524288:HQU524312 IAQ524288:IAQ524312 IKM524288:IKM524312 IUI524288:IUI524312 JEE524288:JEE524312 JOA524288:JOA524312 JXW524288:JXW524312 KHS524288:KHS524312 KRO524288:KRO524312 LBK524288:LBK524312 LLG524288:LLG524312 LVC524288:LVC524312 MEY524288:MEY524312 MOU524288:MOU524312 MYQ524288:MYQ524312 NIM524288:NIM524312 NSI524288:NSI524312 OCE524288:OCE524312 OMA524288:OMA524312 OVW524288:OVW524312 PFS524288:PFS524312 PPO524288:PPO524312 PZK524288:PZK524312 QJG524288:QJG524312 QTC524288:QTC524312 RCY524288:RCY524312 RMU524288:RMU524312 RWQ524288:RWQ524312 SGM524288:SGM524312 SQI524288:SQI524312 TAE524288:TAE524312 TKA524288:TKA524312 TTW524288:TTW524312 UDS524288:UDS524312 UNO524288:UNO524312 UXK524288:UXK524312 VHG524288:VHG524312 VRC524288:VRC524312 WAY524288:WAY524312 WKU524288:WKU524312 WUQ524288:WUQ524312 H589824:H589848 IE589824:IE589848 SA589824:SA589848 ABW589824:ABW589848 ALS589824:ALS589848 AVO589824:AVO589848 BFK589824:BFK589848 BPG589824:BPG589848 BZC589824:BZC589848 CIY589824:CIY589848 CSU589824:CSU589848 DCQ589824:DCQ589848 DMM589824:DMM589848 DWI589824:DWI589848 EGE589824:EGE589848 EQA589824:EQA589848 EZW589824:EZW589848 FJS589824:FJS589848 FTO589824:FTO589848 GDK589824:GDK589848 GNG589824:GNG589848 GXC589824:GXC589848 HGY589824:HGY589848 HQU589824:HQU589848 IAQ589824:IAQ589848 IKM589824:IKM589848 IUI589824:IUI589848 JEE589824:JEE589848 JOA589824:JOA589848 JXW589824:JXW589848 KHS589824:KHS589848 KRO589824:KRO589848 LBK589824:LBK589848 LLG589824:LLG589848 LVC589824:LVC589848 MEY589824:MEY589848 MOU589824:MOU589848 MYQ589824:MYQ589848 NIM589824:NIM589848 NSI589824:NSI589848 OCE589824:OCE589848 OMA589824:OMA589848 OVW589824:OVW589848 PFS589824:PFS589848 PPO589824:PPO589848 PZK589824:PZK589848 QJG589824:QJG589848 QTC589824:QTC589848 RCY589824:RCY589848 RMU589824:RMU589848 RWQ589824:RWQ589848 SGM589824:SGM589848 SQI589824:SQI589848 TAE589824:TAE589848 TKA589824:TKA589848 TTW589824:TTW589848 UDS589824:UDS589848 UNO589824:UNO589848 UXK589824:UXK589848 VHG589824:VHG589848 VRC589824:VRC589848 WAY589824:WAY589848 WKU589824:WKU589848 WUQ589824:WUQ589848 H655360:H655384 IE655360:IE655384 SA655360:SA655384 ABW655360:ABW655384 ALS655360:ALS655384 AVO655360:AVO655384 BFK655360:BFK655384 BPG655360:BPG655384 BZC655360:BZC655384 CIY655360:CIY655384 CSU655360:CSU655384 DCQ655360:DCQ655384 DMM655360:DMM655384 DWI655360:DWI655384 EGE655360:EGE655384 EQA655360:EQA655384 EZW655360:EZW655384 FJS655360:FJS655384 FTO655360:FTO655384 GDK655360:GDK655384 GNG655360:GNG655384 GXC655360:GXC655384 HGY655360:HGY655384 HQU655360:HQU655384 IAQ655360:IAQ655384 IKM655360:IKM655384 IUI655360:IUI655384 JEE655360:JEE655384 JOA655360:JOA655384 JXW655360:JXW655384 KHS655360:KHS655384 KRO655360:KRO655384 LBK655360:LBK655384 LLG655360:LLG655384 LVC655360:LVC655384 MEY655360:MEY655384 MOU655360:MOU655384 MYQ655360:MYQ655384 NIM655360:NIM655384 NSI655360:NSI655384 OCE655360:OCE655384 OMA655360:OMA655384 OVW655360:OVW655384 PFS655360:PFS655384 PPO655360:PPO655384 PZK655360:PZK655384 QJG655360:QJG655384 QTC655360:QTC655384 RCY655360:RCY655384 RMU655360:RMU655384 RWQ655360:RWQ655384 SGM655360:SGM655384 SQI655360:SQI655384 TAE655360:TAE655384 TKA655360:TKA655384 TTW655360:TTW655384 UDS655360:UDS655384 UNO655360:UNO655384 UXK655360:UXK655384 VHG655360:VHG655384 VRC655360:VRC655384 WAY655360:WAY655384 WKU655360:WKU655384 WUQ655360:WUQ655384 H720896:H720920 IE720896:IE720920 SA720896:SA720920 ABW720896:ABW720920 ALS720896:ALS720920 AVO720896:AVO720920 BFK720896:BFK720920 BPG720896:BPG720920 BZC720896:BZC720920 CIY720896:CIY720920 CSU720896:CSU720920 DCQ720896:DCQ720920 DMM720896:DMM720920 DWI720896:DWI720920 EGE720896:EGE720920 EQA720896:EQA720920 EZW720896:EZW720920 FJS720896:FJS720920 FTO720896:FTO720920 GDK720896:GDK720920 GNG720896:GNG720920 GXC720896:GXC720920 HGY720896:HGY720920 HQU720896:HQU720920 IAQ720896:IAQ720920 IKM720896:IKM720920 IUI720896:IUI720920 JEE720896:JEE720920 JOA720896:JOA720920 JXW720896:JXW720920 KHS720896:KHS720920 KRO720896:KRO720920 LBK720896:LBK720920 LLG720896:LLG720920 LVC720896:LVC720920 MEY720896:MEY720920 MOU720896:MOU720920 MYQ720896:MYQ720920 NIM720896:NIM720920 NSI720896:NSI720920 OCE720896:OCE720920 OMA720896:OMA720920 OVW720896:OVW720920 PFS720896:PFS720920 PPO720896:PPO720920 PZK720896:PZK720920 QJG720896:QJG720920 QTC720896:QTC720920 RCY720896:RCY720920 RMU720896:RMU720920 RWQ720896:RWQ720920 SGM720896:SGM720920 SQI720896:SQI720920 TAE720896:TAE720920 TKA720896:TKA720920 TTW720896:TTW720920 UDS720896:UDS720920 UNO720896:UNO720920 UXK720896:UXK720920 VHG720896:VHG720920 VRC720896:VRC720920 WAY720896:WAY720920 WKU720896:WKU720920 WUQ720896:WUQ720920 H786432:H786456 IE786432:IE786456 SA786432:SA786456 ABW786432:ABW786456 ALS786432:ALS786456 AVO786432:AVO786456 BFK786432:BFK786456 BPG786432:BPG786456 BZC786432:BZC786456 CIY786432:CIY786456 CSU786432:CSU786456 DCQ786432:DCQ786456 DMM786432:DMM786456 DWI786432:DWI786456 EGE786432:EGE786456 EQA786432:EQA786456 EZW786432:EZW786456 FJS786432:FJS786456 FTO786432:FTO786456 GDK786432:GDK786456 GNG786432:GNG786456 GXC786432:GXC786456 HGY786432:HGY786456 HQU786432:HQU786456 IAQ786432:IAQ786456 IKM786432:IKM786456 IUI786432:IUI786456 JEE786432:JEE786456 JOA786432:JOA786456 JXW786432:JXW786456 KHS786432:KHS786456 KRO786432:KRO786456 LBK786432:LBK786456 LLG786432:LLG786456 LVC786432:LVC786456 MEY786432:MEY786456 MOU786432:MOU786456 MYQ786432:MYQ786456 NIM786432:NIM786456 NSI786432:NSI786456 OCE786432:OCE786456 OMA786432:OMA786456 OVW786432:OVW786456 PFS786432:PFS786456 PPO786432:PPO786456 PZK786432:PZK786456 QJG786432:QJG786456 QTC786432:QTC786456 RCY786432:RCY786456 RMU786432:RMU786456 RWQ786432:RWQ786456 SGM786432:SGM786456 SQI786432:SQI786456 TAE786432:TAE786456 TKA786432:TKA786456 TTW786432:TTW786456 UDS786432:UDS786456 UNO786432:UNO786456 UXK786432:UXK786456 VHG786432:VHG786456 VRC786432:VRC786456 WAY786432:WAY786456 WKU786432:WKU786456 WUQ786432:WUQ786456 H851968:H851992 IE851968:IE851992 SA851968:SA851992 ABW851968:ABW851992 ALS851968:ALS851992 AVO851968:AVO851992 BFK851968:BFK851992 BPG851968:BPG851992 BZC851968:BZC851992 CIY851968:CIY851992 CSU851968:CSU851992 DCQ851968:DCQ851992 DMM851968:DMM851992 DWI851968:DWI851992 EGE851968:EGE851992 EQA851968:EQA851992 EZW851968:EZW851992 FJS851968:FJS851992 FTO851968:FTO851992 GDK851968:GDK851992 GNG851968:GNG851992 GXC851968:GXC851992 HGY851968:HGY851992 HQU851968:HQU851992 IAQ851968:IAQ851992 IKM851968:IKM851992 IUI851968:IUI851992 JEE851968:JEE851992 JOA851968:JOA851992 JXW851968:JXW851992 KHS851968:KHS851992 KRO851968:KRO851992 LBK851968:LBK851992 LLG851968:LLG851992 LVC851968:LVC851992 MEY851968:MEY851992 MOU851968:MOU851992 MYQ851968:MYQ851992 NIM851968:NIM851992 NSI851968:NSI851992 OCE851968:OCE851992 OMA851968:OMA851992 OVW851968:OVW851992 PFS851968:PFS851992 PPO851968:PPO851992 PZK851968:PZK851992 QJG851968:QJG851992 QTC851968:QTC851992 RCY851968:RCY851992 RMU851968:RMU851992 RWQ851968:RWQ851992 SGM851968:SGM851992 SQI851968:SQI851992 TAE851968:TAE851992 TKA851968:TKA851992 TTW851968:TTW851992 UDS851968:UDS851992 UNO851968:UNO851992 UXK851968:UXK851992 VHG851968:VHG851992 VRC851968:VRC851992 WAY851968:WAY851992 WKU851968:WKU851992 WUQ851968:WUQ851992 H917504:H917528 IE917504:IE917528 SA917504:SA917528 ABW917504:ABW917528 ALS917504:ALS917528 AVO917504:AVO917528 BFK917504:BFK917528 BPG917504:BPG917528 BZC917504:BZC917528 CIY917504:CIY917528 CSU917504:CSU917528 DCQ917504:DCQ917528 DMM917504:DMM917528 DWI917504:DWI917528 EGE917504:EGE917528 EQA917504:EQA917528 EZW917504:EZW917528 FJS917504:FJS917528 FTO917504:FTO917528 GDK917504:GDK917528 GNG917504:GNG917528 GXC917504:GXC917528 HGY917504:HGY917528 HQU917504:HQU917528 IAQ917504:IAQ917528 IKM917504:IKM917528 IUI917504:IUI917528 JEE917504:JEE917528 JOA917504:JOA917528 JXW917504:JXW917528 KHS917504:KHS917528 KRO917504:KRO917528 LBK917504:LBK917528 LLG917504:LLG917528 LVC917504:LVC917528 MEY917504:MEY917528 MOU917504:MOU917528 MYQ917504:MYQ917528 NIM917504:NIM917528 NSI917504:NSI917528 OCE917504:OCE917528 OMA917504:OMA917528 OVW917504:OVW917528 PFS917504:PFS917528 PPO917504:PPO917528 PZK917504:PZK917528 QJG917504:QJG917528 QTC917504:QTC917528 RCY917504:RCY917528 RMU917504:RMU917528 RWQ917504:RWQ917528 SGM917504:SGM917528 SQI917504:SQI917528 TAE917504:TAE917528 TKA917504:TKA917528 TTW917504:TTW917528 UDS917504:UDS917528 UNO917504:UNO917528 UXK917504:UXK917528 VHG917504:VHG917528 VRC917504:VRC917528 WAY917504:WAY917528 WKU917504:WKU917528 WUQ917504:WUQ917528 H983040:H983064 IE983040:IE983064 SA983040:SA983064 ABW983040:ABW983064 ALS983040:ALS983064 AVO983040:AVO983064 BFK983040:BFK983064 BPG983040:BPG983064 BZC983040:BZC983064 CIY983040:CIY983064 CSU983040:CSU983064 DCQ983040:DCQ983064 DMM983040:DMM983064 DWI983040:DWI983064 EGE983040:EGE983064 EQA983040:EQA983064 EZW983040:EZW983064 FJS983040:FJS983064 FTO983040:FTO983064 GDK983040:GDK983064 GNG983040:GNG983064 GXC983040:GXC983064 HGY983040:HGY983064 HQU983040:HQU983064 IAQ983040:IAQ983064 IKM983040:IKM983064 IUI983040:IUI983064 JEE983040:JEE983064 JOA983040:JOA983064 JXW983040:JXW983064 KHS983040:KHS983064 KRO983040:KRO983064 LBK983040:LBK983064 LLG983040:LLG983064 LVC983040:LVC983064 MEY983040:MEY983064 MOU983040:MOU983064 MYQ983040:MYQ983064 NIM983040:NIM983064 NSI983040:NSI983064 OCE983040:OCE983064 OMA983040:OMA983064 OVW983040:OVW983064 PFS983040:PFS983064 PPO983040:PPO983064 PZK983040:PZK983064 QJG983040:QJG983064 QTC983040:QTC983064 RCY983040:RCY983064 RMU983040:RMU983064 RWQ983040:RWQ983064 SGM983040:SGM983064 SQI983040:SQI983064 TAE983040:TAE983064 TKA983040:TKA983064 TTW983040:TTW983064 UDS983040:UDS983064 UNO983040:UNO983064 UXK983040:UXK983064 VHG983040:VHG983064 VRC983040:VRC983064 WAY983040:WAY983064 WKU983040:WKU983064 WUO983040:WUO983064 WUO9:WUO38 IC9:IC38 RY9:RY38 ABU9:ABU38 ALQ9:ALQ38 AVM9:AVM38 BFI9:BFI38 BPE9:BPE38 BZA9:BZA38 CIW9:CIW38 CSS9:CSS38 DCO9:DCO38 DMK9:DMK38 DWG9:DWG38 EGC9:EGC38 EPY9:EPY38 EZU9:EZU38 FJQ9:FJQ38 FTM9:FTM38 GDI9:GDI38 GNE9:GNE38 GXA9:GXA38 HGW9:HGW38 HQS9:HQS38 IAO9:IAO38 IKK9:IKK38 IUG9:IUG38 JEC9:JEC38 JNY9:JNY38 JXU9:JXU38 KHQ9:KHQ38 KRM9:KRM38 LBI9:LBI38 LLE9:LLE38 LVA9:LVA38 MEW9:MEW38 MOS9:MOS38 MYO9:MYO38 NIK9:NIK38 NSG9:NSG38 OCC9:OCC38 OLY9:OLY38 OVU9:OVU38 PFQ9:PFQ38 PPM9:PPM38 PZI9:PZI38 QJE9:QJE38 QTA9:QTA38 RCW9:RCW38 RMS9:RMS38 RWO9:RWO38 SGK9:SGK38 SQG9:SQG38 TAC9:TAC38 TJY9:TJY38 TTU9:TTU38 UDQ9:UDQ38 UNM9:UNM38 UXI9:UXI38 VHE9:VHE38 VRA9:VRA38 WAW9:WAW38 WKS9:WKS38 F65536:F65560 IC65536:IC65560 RY65536:RY65560 ABU65536:ABU65560 ALQ65536:ALQ65560 AVM65536:AVM65560 BFI65536:BFI65560 BPE65536:BPE65560 BZA65536:BZA65560 CIW65536:CIW65560 CSS65536:CSS65560 DCO65536:DCO65560 DMK65536:DMK65560 DWG65536:DWG65560 EGC65536:EGC65560 EPY65536:EPY65560 EZU65536:EZU65560 FJQ65536:FJQ65560 FTM65536:FTM65560 GDI65536:GDI65560 GNE65536:GNE65560 GXA65536:GXA65560 HGW65536:HGW65560 HQS65536:HQS65560 IAO65536:IAO65560 IKK65536:IKK65560 IUG65536:IUG65560 JEC65536:JEC65560 JNY65536:JNY65560 JXU65536:JXU65560 KHQ65536:KHQ65560 KRM65536:KRM65560 LBI65536:LBI65560 LLE65536:LLE65560 LVA65536:LVA65560 MEW65536:MEW65560 MOS65536:MOS65560 MYO65536:MYO65560 NIK65536:NIK65560 NSG65536:NSG65560 OCC65536:OCC65560 OLY65536:OLY65560 OVU65536:OVU65560 PFQ65536:PFQ65560 PPM65536:PPM65560 PZI65536:PZI65560 QJE65536:QJE65560 QTA65536:QTA65560 RCW65536:RCW65560 RMS65536:RMS65560 RWO65536:RWO65560 SGK65536:SGK65560 SQG65536:SQG65560 TAC65536:TAC65560 TJY65536:TJY65560 TTU65536:TTU65560 UDQ65536:UDQ65560 UNM65536:UNM65560 UXI65536:UXI65560 VHE65536:VHE65560 VRA65536:VRA65560 WAW65536:WAW65560 WKS65536:WKS65560 WUO65536:WUO65560 F131072:F131096 IC131072:IC131096 RY131072:RY131096 ABU131072:ABU131096 ALQ131072:ALQ131096 AVM131072:AVM131096 BFI131072:BFI131096 BPE131072:BPE131096 BZA131072:BZA131096 CIW131072:CIW131096 CSS131072:CSS131096 DCO131072:DCO131096 DMK131072:DMK131096 DWG131072:DWG131096 EGC131072:EGC131096 EPY131072:EPY131096 EZU131072:EZU131096 FJQ131072:FJQ131096 FTM131072:FTM131096 GDI131072:GDI131096 GNE131072:GNE131096 GXA131072:GXA131096 HGW131072:HGW131096 HQS131072:HQS131096 IAO131072:IAO131096 IKK131072:IKK131096 IUG131072:IUG131096 JEC131072:JEC131096 JNY131072:JNY131096 JXU131072:JXU131096 KHQ131072:KHQ131096 KRM131072:KRM131096 LBI131072:LBI131096 LLE131072:LLE131096 LVA131072:LVA131096 MEW131072:MEW131096 MOS131072:MOS131096 MYO131072:MYO131096 NIK131072:NIK131096 NSG131072:NSG131096 OCC131072:OCC131096 OLY131072:OLY131096 OVU131072:OVU131096 PFQ131072:PFQ131096 PPM131072:PPM131096 PZI131072:PZI131096 QJE131072:QJE131096 QTA131072:QTA131096 RCW131072:RCW131096 RMS131072:RMS131096 RWO131072:RWO131096 SGK131072:SGK131096 SQG131072:SQG131096 TAC131072:TAC131096 TJY131072:TJY131096 TTU131072:TTU131096 UDQ131072:UDQ131096 UNM131072:UNM131096 UXI131072:UXI131096 VHE131072:VHE131096 VRA131072:VRA131096 WAW131072:WAW131096 WKS131072:WKS131096 WUO131072:WUO131096 F196608:F196632 IC196608:IC196632 RY196608:RY196632 ABU196608:ABU196632 ALQ196608:ALQ196632 AVM196608:AVM196632 BFI196608:BFI196632 BPE196608:BPE196632 BZA196608:BZA196632 CIW196608:CIW196632 CSS196608:CSS196632 DCO196608:DCO196632 DMK196608:DMK196632 DWG196608:DWG196632 EGC196608:EGC196632 EPY196608:EPY196632 EZU196608:EZU196632 FJQ196608:FJQ196632 FTM196608:FTM196632 GDI196608:GDI196632 GNE196608:GNE196632 GXA196608:GXA196632 HGW196608:HGW196632 HQS196608:HQS196632 IAO196608:IAO196632 IKK196608:IKK196632 IUG196608:IUG196632 JEC196608:JEC196632 JNY196608:JNY196632 JXU196608:JXU196632 KHQ196608:KHQ196632 KRM196608:KRM196632 LBI196608:LBI196632 LLE196608:LLE196632 LVA196608:LVA196632 MEW196608:MEW196632 MOS196608:MOS196632 MYO196608:MYO196632 NIK196608:NIK196632 NSG196608:NSG196632 OCC196608:OCC196632 OLY196608:OLY196632 OVU196608:OVU196632 PFQ196608:PFQ196632 PPM196608:PPM196632 PZI196608:PZI196632 QJE196608:QJE196632 QTA196608:QTA196632 RCW196608:RCW196632 RMS196608:RMS196632 RWO196608:RWO196632 SGK196608:SGK196632 SQG196608:SQG196632 TAC196608:TAC196632 TJY196608:TJY196632 TTU196608:TTU196632 UDQ196608:UDQ196632 UNM196608:UNM196632 UXI196608:UXI196632 VHE196608:VHE196632 VRA196608:VRA196632 WAW196608:WAW196632 WKS196608:WKS196632 WUO196608:WUO196632 F262144:F262168 IC262144:IC262168 RY262144:RY262168 ABU262144:ABU262168 ALQ262144:ALQ262168 AVM262144:AVM262168 BFI262144:BFI262168 BPE262144:BPE262168 BZA262144:BZA262168 CIW262144:CIW262168 CSS262144:CSS262168 DCO262144:DCO262168 DMK262144:DMK262168 DWG262144:DWG262168 EGC262144:EGC262168 EPY262144:EPY262168 EZU262144:EZU262168 FJQ262144:FJQ262168 FTM262144:FTM262168 GDI262144:GDI262168 GNE262144:GNE262168 GXA262144:GXA262168 HGW262144:HGW262168 HQS262144:HQS262168 IAO262144:IAO262168 IKK262144:IKK262168 IUG262144:IUG262168 JEC262144:JEC262168 JNY262144:JNY262168 JXU262144:JXU262168 KHQ262144:KHQ262168 KRM262144:KRM262168 LBI262144:LBI262168 LLE262144:LLE262168 LVA262144:LVA262168 MEW262144:MEW262168 MOS262144:MOS262168 MYO262144:MYO262168 NIK262144:NIK262168 NSG262144:NSG262168 OCC262144:OCC262168 OLY262144:OLY262168 OVU262144:OVU262168 PFQ262144:PFQ262168 PPM262144:PPM262168 PZI262144:PZI262168 QJE262144:QJE262168 QTA262144:QTA262168 RCW262144:RCW262168 RMS262144:RMS262168 RWO262144:RWO262168 SGK262144:SGK262168 SQG262144:SQG262168 TAC262144:TAC262168 TJY262144:TJY262168 TTU262144:TTU262168 UDQ262144:UDQ262168 UNM262144:UNM262168 UXI262144:UXI262168 VHE262144:VHE262168 VRA262144:VRA262168 WAW262144:WAW262168 WKS262144:WKS262168 WUO262144:WUO262168 F327680:F327704 IC327680:IC327704 RY327680:RY327704 ABU327680:ABU327704 ALQ327680:ALQ327704 AVM327680:AVM327704 BFI327680:BFI327704 BPE327680:BPE327704 BZA327680:BZA327704 CIW327680:CIW327704 CSS327680:CSS327704 DCO327680:DCO327704 DMK327680:DMK327704 DWG327680:DWG327704 EGC327680:EGC327704 EPY327680:EPY327704 EZU327680:EZU327704 FJQ327680:FJQ327704 FTM327680:FTM327704 GDI327680:GDI327704 GNE327680:GNE327704 GXA327680:GXA327704 HGW327680:HGW327704 HQS327680:HQS327704 IAO327680:IAO327704 IKK327680:IKK327704 IUG327680:IUG327704 JEC327680:JEC327704 JNY327680:JNY327704 JXU327680:JXU327704 KHQ327680:KHQ327704 KRM327680:KRM327704 LBI327680:LBI327704 LLE327680:LLE327704 LVA327680:LVA327704 MEW327680:MEW327704 MOS327680:MOS327704 MYO327680:MYO327704 NIK327680:NIK327704 NSG327680:NSG327704 OCC327680:OCC327704 OLY327680:OLY327704 OVU327680:OVU327704 PFQ327680:PFQ327704 PPM327680:PPM327704 PZI327680:PZI327704 QJE327680:QJE327704 QTA327680:QTA327704 RCW327680:RCW327704 RMS327680:RMS327704 RWO327680:RWO327704 SGK327680:SGK327704 SQG327680:SQG327704 TAC327680:TAC327704 TJY327680:TJY327704 TTU327680:TTU327704 UDQ327680:UDQ327704 UNM327680:UNM327704 UXI327680:UXI327704 VHE327680:VHE327704 VRA327680:VRA327704 WAW327680:WAW327704 WKS327680:WKS327704 WUO327680:WUO327704 F393216:F393240 IC393216:IC393240 RY393216:RY393240 ABU393216:ABU393240 ALQ393216:ALQ393240 AVM393216:AVM393240 BFI393216:BFI393240 BPE393216:BPE393240 BZA393216:BZA393240 CIW393216:CIW393240 CSS393216:CSS393240 DCO393216:DCO393240 DMK393216:DMK393240 DWG393216:DWG393240 EGC393216:EGC393240 EPY393216:EPY393240 EZU393216:EZU393240 FJQ393216:FJQ393240 FTM393216:FTM393240 GDI393216:GDI393240 GNE393216:GNE393240 GXA393216:GXA393240 HGW393216:HGW393240 HQS393216:HQS393240 IAO393216:IAO393240 IKK393216:IKK393240 IUG393216:IUG393240 JEC393216:JEC393240 JNY393216:JNY393240 JXU393216:JXU393240 KHQ393216:KHQ393240 KRM393216:KRM393240 LBI393216:LBI393240 LLE393216:LLE393240 LVA393216:LVA393240 MEW393216:MEW393240 MOS393216:MOS393240 MYO393216:MYO393240 NIK393216:NIK393240 NSG393216:NSG393240 OCC393216:OCC393240 OLY393216:OLY393240 OVU393216:OVU393240 PFQ393216:PFQ393240 PPM393216:PPM393240 PZI393216:PZI393240 QJE393216:QJE393240 QTA393216:QTA393240 RCW393216:RCW393240 RMS393216:RMS393240 RWO393216:RWO393240 SGK393216:SGK393240 SQG393216:SQG393240 TAC393216:TAC393240 TJY393216:TJY393240 TTU393216:TTU393240 UDQ393216:UDQ393240 UNM393216:UNM393240 UXI393216:UXI393240 VHE393216:VHE393240 VRA393216:VRA393240 WAW393216:WAW393240 WKS393216:WKS393240 WUO393216:WUO393240 F458752:F458776 IC458752:IC458776 RY458752:RY458776 ABU458752:ABU458776 ALQ458752:ALQ458776 AVM458752:AVM458776 BFI458752:BFI458776 BPE458752:BPE458776 BZA458752:BZA458776 CIW458752:CIW458776 CSS458752:CSS458776 DCO458752:DCO458776 DMK458752:DMK458776 DWG458752:DWG458776 EGC458752:EGC458776 EPY458752:EPY458776 EZU458752:EZU458776 FJQ458752:FJQ458776 FTM458752:FTM458776 GDI458752:GDI458776 GNE458752:GNE458776 GXA458752:GXA458776 HGW458752:HGW458776 HQS458752:HQS458776 IAO458752:IAO458776 IKK458752:IKK458776 IUG458752:IUG458776 JEC458752:JEC458776 JNY458752:JNY458776 JXU458752:JXU458776 KHQ458752:KHQ458776 KRM458752:KRM458776 LBI458752:LBI458776 LLE458752:LLE458776 LVA458752:LVA458776 MEW458752:MEW458776 MOS458752:MOS458776 MYO458752:MYO458776 NIK458752:NIK458776 NSG458752:NSG458776 OCC458752:OCC458776 OLY458752:OLY458776 OVU458752:OVU458776 PFQ458752:PFQ458776 PPM458752:PPM458776 PZI458752:PZI458776 QJE458752:QJE458776 QTA458752:QTA458776 RCW458752:RCW458776 RMS458752:RMS458776 RWO458752:RWO458776 SGK458752:SGK458776 SQG458752:SQG458776 TAC458752:TAC458776 TJY458752:TJY458776 TTU458752:TTU458776 UDQ458752:UDQ458776 UNM458752:UNM458776 UXI458752:UXI458776 VHE458752:VHE458776 VRA458752:VRA458776 WAW458752:WAW458776 WKS458752:WKS458776 WUO458752:WUO458776 F524288:F524312 IC524288:IC524312 RY524288:RY524312 ABU524288:ABU524312 ALQ524288:ALQ524312 AVM524288:AVM524312 BFI524288:BFI524312 BPE524288:BPE524312 BZA524288:BZA524312 CIW524288:CIW524312 CSS524288:CSS524312 DCO524288:DCO524312 DMK524288:DMK524312 DWG524288:DWG524312 EGC524288:EGC524312 EPY524288:EPY524312 EZU524288:EZU524312 FJQ524288:FJQ524312 FTM524288:FTM524312 GDI524288:GDI524312 GNE524288:GNE524312 GXA524288:GXA524312 HGW524288:HGW524312 HQS524288:HQS524312 IAO524288:IAO524312 IKK524288:IKK524312 IUG524288:IUG524312 JEC524288:JEC524312 JNY524288:JNY524312 JXU524288:JXU524312 KHQ524288:KHQ524312 KRM524288:KRM524312 LBI524288:LBI524312 LLE524288:LLE524312 LVA524288:LVA524312 MEW524288:MEW524312 MOS524288:MOS524312 MYO524288:MYO524312 NIK524288:NIK524312 NSG524288:NSG524312 OCC524288:OCC524312 OLY524288:OLY524312 OVU524288:OVU524312 PFQ524288:PFQ524312 PPM524288:PPM524312 PZI524288:PZI524312 QJE524288:QJE524312 QTA524288:QTA524312 RCW524288:RCW524312 RMS524288:RMS524312 RWO524288:RWO524312 SGK524288:SGK524312 SQG524288:SQG524312 TAC524288:TAC524312 TJY524288:TJY524312 TTU524288:TTU524312 UDQ524288:UDQ524312 UNM524288:UNM524312 UXI524288:UXI524312 VHE524288:VHE524312 VRA524288:VRA524312 WAW524288:WAW524312 WKS524288:WKS524312 WUO524288:WUO524312 F589824:F589848 IC589824:IC589848 RY589824:RY589848 ABU589824:ABU589848 ALQ589824:ALQ589848 AVM589824:AVM589848 BFI589824:BFI589848 BPE589824:BPE589848 BZA589824:BZA589848 CIW589824:CIW589848 CSS589824:CSS589848 DCO589824:DCO589848 DMK589824:DMK589848 DWG589824:DWG589848 EGC589824:EGC589848 EPY589824:EPY589848 EZU589824:EZU589848 FJQ589824:FJQ589848 FTM589824:FTM589848 GDI589824:GDI589848 GNE589824:GNE589848 GXA589824:GXA589848 HGW589824:HGW589848 HQS589824:HQS589848 IAO589824:IAO589848 IKK589824:IKK589848 IUG589824:IUG589848 JEC589824:JEC589848 JNY589824:JNY589848 JXU589824:JXU589848 KHQ589824:KHQ589848 KRM589824:KRM589848 LBI589824:LBI589848 LLE589824:LLE589848 LVA589824:LVA589848 MEW589824:MEW589848 MOS589824:MOS589848 MYO589824:MYO589848 NIK589824:NIK589848 NSG589824:NSG589848 OCC589824:OCC589848 OLY589824:OLY589848 OVU589824:OVU589848 PFQ589824:PFQ589848 PPM589824:PPM589848 PZI589824:PZI589848 QJE589824:QJE589848 QTA589824:QTA589848 RCW589824:RCW589848 RMS589824:RMS589848 RWO589824:RWO589848 SGK589824:SGK589848 SQG589824:SQG589848 TAC589824:TAC589848 TJY589824:TJY589848 TTU589824:TTU589848 UDQ589824:UDQ589848 UNM589824:UNM589848 UXI589824:UXI589848 VHE589824:VHE589848 VRA589824:VRA589848 WAW589824:WAW589848 WKS589824:WKS589848 WUO589824:WUO589848 F655360:F655384 IC655360:IC655384 RY655360:RY655384 ABU655360:ABU655384 ALQ655360:ALQ655384 AVM655360:AVM655384 BFI655360:BFI655384 BPE655360:BPE655384 BZA655360:BZA655384 CIW655360:CIW655384 CSS655360:CSS655384 DCO655360:DCO655384 DMK655360:DMK655384 DWG655360:DWG655384 EGC655360:EGC655384 EPY655360:EPY655384 EZU655360:EZU655384 FJQ655360:FJQ655384 FTM655360:FTM655384 GDI655360:GDI655384 GNE655360:GNE655384 GXA655360:GXA655384 HGW655360:HGW655384 HQS655360:HQS655384 IAO655360:IAO655384 IKK655360:IKK655384 IUG655360:IUG655384 JEC655360:JEC655384 JNY655360:JNY655384 JXU655360:JXU655384 KHQ655360:KHQ655384 KRM655360:KRM655384 LBI655360:LBI655384 LLE655360:LLE655384 LVA655360:LVA655384 MEW655360:MEW655384 MOS655360:MOS655384 MYO655360:MYO655384 NIK655360:NIK655384 NSG655360:NSG655384 OCC655360:OCC655384 OLY655360:OLY655384 OVU655360:OVU655384 PFQ655360:PFQ655384 PPM655360:PPM655384 PZI655360:PZI655384 QJE655360:QJE655384 QTA655360:QTA655384 RCW655360:RCW655384 RMS655360:RMS655384 RWO655360:RWO655384 SGK655360:SGK655384 SQG655360:SQG655384 TAC655360:TAC655384 TJY655360:TJY655384 TTU655360:TTU655384 UDQ655360:UDQ655384 UNM655360:UNM655384 UXI655360:UXI655384 VHE655360:VHE655384 VRA655360:VRA655384 WAW655360:WAW655384 WKS655360:WKS655384 WUO655360:WUO655384 F720896:F720920 IC720896:IC720920 RY720896:RY720920 ABU720896:ABU720920 ALQ720896:ALQ720920 AVM720896:AVM720920 BFI720896:BFI720920 BPE720896:BPE720920 BZA720896:BZA720920 CIW720896:CIW720920 CSS720896:CSS720920 DCO720896:DCO720920 DMK720896:DMK720920 DWG720896:DWG720920 EGC720896:EGC720920 EPY720896:EPY720920 EZU720896:EZU720920 FJQ720896:FJQ720920 FTM720896:FTM720920 GDI720896:GDI720920 GNE720896:GNE720920 GXA720896:GXA720920 HGW720896:HGW720920 HQS720896:HQS720920 IAO720896:IAO720920 IKK720896:IKK720920 IUG720896:IUG720920 JEC720896:JEC720920 JNY720896:JNY720920 JXU720896:JXU720920 KHQ720896:KHQ720920 KRM720896:KRM720920 LBI720896:LBI720920 LLE720896:LLE720920 LVA720896:LVA720920 MEW720896:MEW720920 MOS720896:MOS720920 MYO720896:MYO720920 NIK720896:NIK720920 NSG720896:NSG720920 OCC720896:OCC720920 OLY720896:OLY720920 OVU720896:OVU720920 PFQ720896:PFQ720920 PPM720896:PPM720920 PZI720896:PZI720920 QJE720896:QJE720920 QTA720896:QTA720920 RCW720896:RCW720920 RMS720896:RMS720920 RWO720896:RWO720920 SGK720896:SGK720920 SQG720896:SQG720920 TAC720896:TAC720920 TJY720896:TJY720920 TTU720896:TTU720920 UDQ720896:UDQ720920 UNM720896:UNM720920 UXI720896:UXI720920 VHE720896:VHE720920 VRA720896:VRA720920 WAW720896:WAW720920 WKS720896:WKS720920 WUO720896:WUO720920 F786432:F786456 IC786432:IC786456 RY786432:RY786456 ABU786432:ABU786456 ALQ786432:ALQ786456 AVM786432:AVM786456 BFI786432:BFI786456 BPE786432:BPE786456 BZA786432:BZA786456 CIW786432:CIW786456 CSS786432:CSS786456 DCO786432:DCO786456 DMK786432:DMK786456 DWG786432:DWG786456 EGC786432:EGC786456 EPY786432:EPY786456 EZU786432:EZU786456 FJQ786432:FJQ786456 FTM786432:FTM786456 GDI786432:GDI786456 GNE786432:GNE786456 GXA786432:GXA786456 HGW786432:HGW786456 HQS786432:HQS786456 IAO786432:IAO786456 IKK786432:IKK786456 IUG786432:IUG786456 JEC786432:JEC786456 JNY786432:JNY786456 JXU786432:JXU786456 KHQ786432:KHQ786456 KRM786432:KRM786456 LBI786432:LBI786456 LLE786432:LLE786456 LVA786432:LVA786456 MEW786432:MEW786456 MOS786432:MOS786456 MYO786432:MYO786456 NIK786432:NIK786456 NSG786432:NSG786456 OCC786432:OCC786456 OLY786432:OLY786456 OVU786432:OVU786456 PFQ786432:PFQ786456 PPM786432:PPM786456 PZI786432:PZI786456 QJE786432:QJE786456 QTA786432:QTA786456 RCW786432:RCW786456 RMS786432:RMS786456 RWO786432:RWO786456 SGK786432:SGK786456 SQG786432:SQG786456 TAC786432:TAC786456 TJY786432:TJY786456 TTU786432:TTU786456 UDQ786432:UDQ786456 UNM786432:UNM786456 UXI786432:UXI786456 VHE786432:VHE786456 VRA786432:VRA786456 WAW786432:WAW786456 WKS786432:WKS786456 WUO786432:WUO786456 F851968:F851992 IC851968:IC851992 RY851968:RY851992 ABU851968:ABU851992 ALQ851968:ALQ851992 AVM851968:AVM851992 BFI851968:BFI851992 BPE851968:BPE851992 BZA851968:BZA851992 CIW851968:CIW851992 CSS851968:CSS851992 DCO851968:DCO851992 DMK851968:DMK851992 DWG851968:DWG851992 EGC851968:EGC851992 EPY851968:EPY851992 EZU851968:EZU851992 FJQ851968:FJQ851992 FTM851968:FTM851992 GDI851968:GDI851992 GNE851968:GNE851992 GXA851968:GXA851992 HGW851968:HGW851992 HQS851968:HQS851992 IAO851968:IAO851992 IKK851968:IKK851992 IUG851968:IUG851992 JEC851968:JEC851992 JNY851968:JNY851992 JXU851968:JXU851992 KHQ851968:KHQ851992 KRM851968:KRM851992 LBI851968:LBI851992 LLE851968:LLE851992 LVA851968:LVA851992 MEW851968:MEW851992 MOS851968:MOS851992 MYO851968:MYO851992 NIK851968:NIK851992 NSG851968:NSG851992 OCC851968:OCC851992 OLY851968:OLY851992 OVU851968:OVU851992 PFQ851968:PFQ851992 PPM851968:PPM851992 PZI851968:PZI851992 QJE851968:QJE851992 QTA851968:QTA851992 RCW851968:RCW851992 RMS851968:RMS851992 RWO851968:RWO851992 SGK851968:SGK851992 SQG851968:SQG851992 TAC851968:TAC851992 TJY851968:TJY851992 TTU851968:TTU851992 UDQ851968:UDQ851992 UNM851968:UNM851992 UXI851968:UXI851992 VHE851968:VHE851992 VRA851968:VRA851992 WAW851968:WAW851992 WKS851968:WKS851992 WUO851968:WUO851992 F917504:F917528 IC917504:IC917528 RY917504:RY917528 ABU917504:ABU917528 ALQ917504:ALQ917528 AVM917504:AVM917528 BFI917504:BFI917528 BPE917504:BPE917528 BZA917504:BZA917528 CIW917504:CIW917528 CSS917504:CSS917528 DCO917504:DCO917528 DMK917504:DMK917528 DWG917504:DWG917528 EGC917504:EGC917528 EPY917504:EPY917528 EZU917504:EZU917528 FJQ917504:FJQ917528 FTM917504:FTM917528 GDI917504:GDI917528 GNE917504:GNE917528 GXA917504:GXA917528 HGW917504:HGW917528 HQS917504:HQS917528 IAO917504:IAO917528 IKK917504:IKK917528 IUG917504:IUG917528 JEC917504:JEC917528 JNY917504:JNY917528 JXU917504:JXU917528 KHQ917504:KHQ917528 KRM917504:KRM917528 LBI917504:LBI917528 LLE917504:LLE917528 LVA917504:LVA917528 MEW917504:MEW917528 MOS917504:MOS917528 MYO917504:MYO917528 NIK917504:NIK917528 NSG917504:NSG917528 OCC917504:OCC917528 OLY917504:OLY917528 OVU917504:OVU917528 PFQ917504:PFQ917528 PPM917504:PPM917528 PZI917504:PZI917528 QJE917504:QJE917528 QTA917504:QTA917528 RCW917504:RCW917528 RMS917504:RMS917528 RWO917504:RWO917528 SGK917504:SGK917528 SQG917504:SQG917528 TAC917504:TAC917528 TJY917504:TJY917528 TTU917504:TTU917528 UDQ917504:UDQ917528 UNM917504:UNM917528 UXI917504:UXI917528 VHE917504:VHE917528 VRA917504:VRA917528 WAW917504:WAW917528 WKS917504:WKS917528 WUO917504:WUO917528 F983040:F983064 IC983040:IC983064 RY983040:RY983064 ABU983040:ABU983064 ALQ983040:ALQ983064 AVM983040:AVM983064 BFI983040:BFI983064 BPE983040:BPE983064 BZA983040:BZA983064 CIW983040:CIW983064 CSS983040:CSS983064 DCO983040:DCO983064 DMK983040:DMK983064 DWG983040:DWG983064 EGC983040:EGC983064 EPY983040:EPY983064 EZU983040:EZU983064 FJQ983040:FJQ983064 FTM983040:FTM983064 GDI983040:GDI983064 GNE983040:GNE983064 GXA983040:GXA983064 HGW983040:HGW983064 HQS983040:HQS983064 IAO983040:IAO983064 IKK983040:IKK983064 IUG983040:IUG983064 JEC983040:JEC983064 JNY983040:JNY983064 JXU983040:JXU983064 KHQ983040:KHQ983064 KRM983040:KRM983064 LBI983040:LBI983064 LLE983040:LLE983064 LVA983040:LVA983064 MEW983040:MEW983064 MOS983040:MOS983064 MYO983040:MYO983064 NIK983040:NIK983064 NSG983040:NSG983064 OCC983040:OCC983064 OLY983040:OLY983064 OVU983040:OVU983064 PFQ983040:PFQ983064 PPM983040:PPM983064 PZI983040:PZI983064 QJE983040:QJE983064 QTA983040:QTA983064 RCW983040:RCW983064 RMS983040:RMS983064 RWO983040:RWO983064 SGK983040:SGK983064 SQG983040:SQG983064 TAC983040:TAC983064 TJY983040:TJY983064 TTU983040:TTU983064 UDQ983040:UDQ983064 UNM983040:UNM983064 UXI983040:UXI983064 VHE983040:VHE983064 VRA983040:VRA983064 WAW983040:WAW983064 WKS983040:WKS983064 F9:F38 WUK983040:WUM983064 WUL9:WUM38 HZ9:IA38 RV9:RW38 ABR9:ABS38 ALN9:ALO38 AVJ9:AVK38 BFF9:BFG38 BPB9:BPC38 BYX9:BYY38 CIT9:CIU38 CSP9:CSQ38 DCL9:DCM38 DMH9:DMI38 DWD9:DWE38 EFZ9:EGA38 EPV9:EPW38 EZR9:EZS38 FJN9:FJO38 FTJ9:FTK38 GDF9:GDG38 GNB9:GNC38 GWX9:GWY38 HGT9:HGU38 HQP9:HQQ38 IAL9:IAM38 IKH9:IKI38 IUD9:IUE38 JDZ9:JEA38 JNV9:JNW38 JXR9:JXS38 KHN9:KHO38 KRJ9:KRK38 LBF9:LBG38 LLB9:LLC38 LUX9:LUY38 MET9:MEU38 MOP9:MOQ38 MYL9:MYM38 NIH9:NII38 NSD9:NSE38 OBZ9:OCA38 OLV9:OLW38 OVR9:OVS38 PFN9:PFO38 PPJ9:PPK38 PZF9:PZG38 QJB9:QJC38 QSX9:QSY38 RCT9:RCU38 RMP9:RMQ38 RWL9:RWM38 SGH9:SGI38 SQD9:SQE38 SZZ9:TAA38 TJV9:TJW38 TTR9:TTS38 UDN9:UDO38 UNJ9:UNK38 UXF9:UXG38 VHB9:VHC38 VQX9:VQY38 WAT9:WAU38 WKP9:WKQ38 B65536:D65560 HY65536:IA65560 RU65536:RW65560 ABQ65536:ABS65560 ALM65536:ALO65560 AVI65536:AVK65560 BFE65536:BFG65560 BPA65536:BPC65560 BYW65536:BYY65560 CIS65536:CIU65560 CSO65536:CSQ65560 DCK65536:DCM65560 DMG65536:DMI65560 DWC65536:DWE65560 EFY65536:EGA65560 EPU65536:EPW65560 EZQ65536:EZS65560 FJM65536:FJO65560 FTI65536:FTK65560 GDE65536:GDG65560 GNA65536:GNC65560 GWW65536:GWY65560 HGS65536:HGU65560 HQO65536:HQQ65560 IAK65536:IAM65560 IKG65536:IKI65560 IUC65536:IUE65560 JDY65536:JEA65560 JNU65536:JNW65560 JXQ65536:JXS65560 KHM65536:KHO65560 KRI65536:KRK65560 LBE65536:LBG65560 LLA65536:LLC65560 LUW65536:LUY65560 MES65536:MEU65560 MOO65536:MOQ65560 MYK65536:MYM65560 NIG65536:NII65560 NSC65536:NSE65560 OBY65536:OCA65560 OLU65536:OLW65560 OVQ65536:OVS65560 PFM65536:PFO65560 PPI65536:PPK65560 PZE65536:PZG65560 QJA65536:QJC65560 QSW65536:QSY65560 RCS65536:RCU65560 RMO65536:RMQ65560 RWK65536:RWM65560 SGG65536:SGI65560 SQC65536:SQE65560 SZY65536:TAA65560 TJU65536:TJW65560 TTQ65536:TTS65560 UDM65536:UDO65560 UNI65536:UNK65560 UXE65536:UXG65560 VHA65536:VHC65560 VQW65536:VQY65560 WAS65536:WAU65560 WKO65536:WKQ65560 WUK65536:WUM65560 B131072:D131096 HY131072:IA131096 RU131072:RW131096 ABQ131072:ABS131096 ALM131072:ALO131096 AVI131072:AVK131096 BFE131072:BFG131096 BPA131072:BPC131096 BYW131072:BYY131096 CIS131072:CIU131096 CSO131072:CSQ131096 DCK131072:DCM131096 DMG131072:DMI131096 DWC131072:DWE131096 EFY131072:EGA131096 EPU131072:EPW131096 EZQ131072:EZS131096 FJM131072:FJO131096 FTI131072:FTK131096 GDE131072:GDG131096 GNA131072:GNC131096 GWW131072:GWY131096 HGS131072:HGU131096 HQO131072:HQQ131096 IAK131072:IAM131096 IKG131072:IKI131096 IUC131072:IUE131096 JDY131072:JEA131096 JNU131072:JNW131096 JXQ131072:JXS131096 KHM131072:KHO131096 KRI131072:KRK131096 LBE131072:LBG131096 LLA131072:LLC131096 LUW131072:LUY131096 MES131072:MEU131096 MOO131072:MOQ131096 MYK131072:MYM131096 NIG131072:NII131096 NSC131072:NSE131096 OBY131072:OCA131096 OLU131072:OLW131096 OVQ131072:OVS131096 PFM131072:PFO131096 PPI131072:PPK131096 PZE131072:PZG131096 QJA131072:QJC131096 QSW131072:QSY131096 RCS131072:RCU131096 RMO131072:RMQ131096 RWK131072:RWM131096 SGG131072:SGI131096 SQC131072:SQE131096 SZY131072:TAA131096 TJU131072:TJW131096 TTQ131072:TTS131096 UDM131072:UDO131096 UNI131072:UNK131096 UXE131072:UXG131096 VHA131072:VHC131096 VQW131072:VQY131096 WAS131072:WAU131096 WKO131072:WKQ131096 WUK131072:WUM131096 B196608:D196632 HY196608:IA196632 RU196608:RW196632 ABQ196608:ABS196632 ALM196608:ALO196632 AVI196608:AVK196632 BFE196608:BFG196632 BPA196608:BPC196632 BYW196608:BYY196632 CIS196608:CIU196632 CSO196608:CSQ196632 DCK196608:DCM196632 DMG196608:DMI196632 DWC196608:DWE196632 EFY196608:EGA196632 EPU196608:EPW196632 EZQ196608:EZS196632 FJM196608:FJO196632 FTI196608:FTK196632 GDE196608:GDG196632 GNA196608:GNC196632 GWW196608:GWY196632 HGS196608:HGU196632 HQO196608:HQQ196632 IAK196608:IAM196632 IKG196608:IKI196632 IUC196608:IUE196632 JDY196608:JEA196632 JNU196608:JNW196632 JXQ196608:JXS196632 KHM196608:KHO196632 KRI196608:KRK196632 LBE196608:LBG196632 LLA196608:LLC196632 LUW196608:LUY196632 MES196608:MEU196632 MOO196608:MOQ196632 MYK196608:MYM196632 NIG196608:NII196632 NSC196608:NSE196632 OBY196608:OCA196632 OLU196608:OLW196632 OVQ196608:OVS196632 PFM196608:PFO196632 PPI196608:PPK196632 PZE196608:PZG196632 QJA196608:QJC196632 QSW196608:QSY196632 RCS196608:RCU196632 RMO196608:RMQ196632 RWK196608:RWM196632 SGG196608:SGI196632 SQC196608:SQE196632 SZY196608:TAA196632 TJU196608:TJW196632 TTQ196608:TTS196632 UDM196608:UDO196632 UNI196608:UNK196632 UXE196608:UXG196632 VHA196608:VHC196632 VQW196608:VQY196632 WAS196608:WAU196632 WKO196608:WKQ196632 WUK196608:WUM196632 B262144:D262168 HY262144:IA262168 RU262144:RW262168 ABQ262144:ABS262168 ALM262144:ALO262168 AVI262144:AVK262168 BFE262144:BFG262168 BPA262144:BPC262168 BYW262144:BYY262168 CIS262144:CIU262168 CSO262144:CSQ262168 DCK262144:DCM262168 DMG262144:DMI262168 DWC262144:DWE262168 EFY262144:EGA262168 EPU262144:EPW262168 EZQ262144:EZS262168 FJM262144:FJO262168 FTI262144:FTK262168 GDE262144:GDG262168 GNA262144:GNC262168 GWW262144:GWY262168 HGS262144:HGU262168 HQO262144:HQQ262168 IAK262144:IAM262168 IKG262144:IKI262168 IUC262144:IUE262168 JDY262144:JEA262168 JNU262144:JNW262168 JXQ262144:JXS262168 KHM262144:KHO262168 KRI262144:KRK262168 LBE262144:LBG262168 LLA262144:LLC262168 LUW262144:LUY262168 MES262144:MEU262168 MOO262144:MOQ262168 MYK262144:MYM262168 NIG262144:NII262168 NSC262144:NSE262168 OBY262144:OCA262168 OLU262144:OLW262168 OVQ262144:OVS262168 PFM262144:PFO262168 PPI262144:PPK262168 PZE262144:PZG262168 QJA262144:QJC262168 QSW262144:QSY262168 RCS262144:RCU262168 RMO262144:RMQ262168 RWK262144:RWM262168 SGG262144:SGI262168 SQC262144:SQE262168 SZY262144:TAA262168 TJU262144:TJW262168 TTQ262144:TTS262168 UDM262144:UDO262168 UNI262144:UNK262168 UXE262144:UXG262168 VHA262144:VHC262168 VQW262144:VQY262168 WAS262144:WAU262168 WKO262144:WKQ262168 WUK262144:WUM262168 B327680:D327704 HY327680:IA327704 RU327680:RW327704 ABQ327680:ABS327704 ALM327680:ALO327704 AVI327680:AVK327704 BFE327680:BFG327704 BPA327680:BPC327704 BYW327680:BYY327704 CIS327680:CIU327704 CSO327680:CSQ327704 DCK327680:DCM327704 DMG327680:DMI327704 DWC327680:DWE327704 EFY327680:EGA327704 EPU327680:EPW327704 EZQ327680:EZS327704 FJM327680:FJO327704 FTI327680:FTK327704 GDE327680:GDG327704 GNA327680:GNC327704 GWW327680:GWY327704 HGS327680:HGU327704 HQO327680:HQQ327704 IAK327680:IAM327704 IKG327680:IKI327704 IUC327680:IUE327704 JDY327680:JEA327704 JNU327680:JNW327704 JXQ327680:JXS327704 KHM327680:KHO327704 KRI327680:KRK327704 LBE327680:LBG327704 LLA327680:LLC327704 LUW327680:LUY327704 MES327680:MEU327704 MOO327680:MOQ327704 MYK327680:MYM327704 NIG327680:NII327704 NSC327680:NSE327704 OBY327680:OCA327704 OLU327680:OLW327704 OVQ327680:OVS327704 PFM327680:PFO327704 PPI327680:PPK327704 PZE327680:PZG327704 QJA327680:QJC327704 QSW327680:QSY327704 RCS327680:RCU327704 RMO327680:RMQ327704 RWK327680:RWM327704 SGG327680:SGI327704 SQC327680:SQE327704 SZY327680:TAA327704 TJU327680:TJW327704 TTQ327680:TTS327704 UDM327680:UDO327704 UNI327680:UNK327704 UXE327680:UXG327704 VHA327680:VHC327704 VQW327680:VQY327704 WAS327680:WAU327704 WKO327680:WKQ327704 WUK327680:WUM327704 B393216:D393240 HY393216:IA393240 RU393216:RW393240 ABQ393216:ABS393240 ALM393216:ALO393240 AVI393216:AVK393240 BFE393216:BFG393240 BPA393216:BPC393240 BYW393216:BYY393240 CIS393216:CIU393240 CSO393216:CSQ393240 DCK393216:DCM393240 DMG393216:DMI393240 DWC393216:DWE393240 EFY393216:EGA393240 EPU393216:EPW393240 EZQ393216:EZS393240 FJM393216:FJO393240 FTI393216:FTK393240 GDE393216:GDG393240 GNA393216:GNC393240 GWW393216:GWY393240 HGS393216:HGU393240 HQO393216:HQQ393240 IAK393216:IAM393240 IKG393216:IKI393240 IUC393216:IUE393240 JDY393216:JEA393240 JNU393216:JNW393240 JXQ393216:JXS393240 KHM393216:KHO393240 KRI393216:KRK393240 LBE393216:LBG393240 LLA393216:LLC393240 LUW393216:LUY393240 MES393216:MEU393240 MOO393216:MOQ393240 MYK393216:MYM393240 NIG393216:NII393240 NSC393216:NSE393240 OBY393216:OCA393240 OLU393216:OLW393240 OVQ393216:OVS393240 PFM393216:PFO393240 PPI393216:PPK393240 PZE393216:PZG393240 QJA393216:QJC393240 QSW393216:QSY393240 RCS393216:RCU393240 RMO393216:RMQ393240 RWK393216:RWM393240 SGG393216:SGI393240 SQC393216:SQE393240 SZY393216:TAA393240 TJU393216:TJW393240 TTQ393216:TTS393240 UDM393216:UDO393240 UNI393216:UNK393240 UXE393216:UXG393240 VHA393216:VHC393240 VQW393216:VQY393240 WAS393216:WAU393240 WKO393216:WKQ393240 WUK393216:WUM393240 B458752:D458776 HY458752:IA458776 RU458752:RW458776 ABQ458752:ABS458776 ALM458752:ALO458776 AVI458752:AVK458776 BFE458752:BFG458776 BPA458752:BPC458776 BYW458752:BYY458776 CIS458752:CIU458776 CSO458752:CSQ458776 DCK458752:DCM458776 DMG458752:DMI458776 DWC458752:DWE458776 EFY458752:EGA458776 EPU458752:EPW458776 EZQ458752:EZS458776 FJM458752:FJO458776 FTI458752:FTK458776 GDE458752:GDG458776 GNA458752:GNC458776 GWW458752:GWY458776 HGS458752:HGU458776 HQO458752:HQQ458776 IAK458752:IAM458776 IKG458752:IKI458776 IUC458752:IUE458776 JDY458752:JEA458776 JNU458752:JNW458776 JXQ458752:JXS458776 KHM458752:KHO458776 KRI458752:KRK458776 LBE458752:LBG458776 LLA458752:LLC458776 LUW458752:LUY458776 MES458752:MEU458776 MOO458752:MOQ458776 MYK458752:MYM458776 NIG458752:NII458776 NSC458752:NSE458776 OBY458752:OCA458776 OLU458752:OLW458776 OVQ458752:OVS458776 PFM458752:PFO458776 PPI458752:PPK458776 PZE458752:PZG458776 QJA458752:QJC458776 QSW458752:QSY458776 RCS458752:RCU458776 RMO458752:RMQ458776 RWK458752:RWM458776 SGG458752:SGI458776 SQC458752:SQE458776 SZY458752:TAA458776 TJU458752:TJW458776 TTQ458752:TTS458776 UDM458752:UDO458776 UNI458752:UNK458776 UXE458752:UXG458776 VHA458752:VHC458776 VQW458752:VQY458776 WAS458752:WAU458776 WKO458752:WKQ458776 WUK458752:WUM458776 B524288:D524312 HY524288:IA524312 RU524288:RW524312 ABQ524288:ABS524312 ALM524288:ALO524312 AVI524288:AVK524312 BFE524288:BFG524312 BPA524288:BPC524312 BYW524288:BYY524312 CIS524288:CIU524312 CSO524288:CSQ524312 DCK524288:DCM524312 DMG524288:DMI524312 DWC524288:DWE524312 EFY524288:EGA524312 EPU524288:EPW524312 EZQ524288:EZS524312 FJM524288:FJO524312 FTI524288:FTK524312 GDE524288:GDG524312 GNA524288:GNC524312 GWW524288:GWY524312 HGS524288:HGU524312 HQO524288:HQQ524312 IAK524288:IAM524312 IKG524288:IKI524312 IUC524288:IUE524312 JDY524288:JEA524312 JNU524288:JNW524312 JXQ524288:JXS524312 KHM524288:KHO524312 KRI524288:KRK524312 LBE524288:LBG524312 LLA524288:LLC524312 LUW524288:LUY524312 MES524288:MEU524312 MOO524288:MOQ524312 MYK524288:MYM524312 NIG524288:NII524312 NSC524288:NSE524312 OBY524288:OCA524312 OLU524288:OLW524312 OVQ524288:OVS524312 PFM524288:PFO524312 PPI524288:PPK524312 PZE524288:PZG524312 QJA524288:QJC524312 QSW524288:QSY524312 RCS524288:RCU524312 RMO524288:RMQ524312 RWK524288:RWM524312 SGG524288:SGI524312 SQC524288:SQE524312 SZY524288:TAA524312 TJU524288:TJW524312 TTQ524288:TTS524312 UDM524288:UDO524312 UNI524288:UNK524312 UXE524288:UXG524312 VHA524288:VHC524312 VQW524288:VQY524312 WAS524288:WAU524312 WKO524288:WKQ524312 WUK524288:WUM524312 B589824:D589848 HY589824:IA589848 RU589824:RW589848 ABQ589824:ABS589848 ALM589824:ALO589848 AVI589824:AVK589848 BFE589824:BFG589848 BPA589824:BPC589848 BYW589824:BYY589848 CIS589824:CIU589848 CSO589824:CSQ589848 DCK589824:DCM589848 DMG589824:DMI589848 DWC589824:DWE589848 EFY589824:EGA589848 EPU589824:EPW589848 EZQ589824:EZS589848 FJM589824:FJO589848 FTI589824:FTK589848 GDE589824:GDG589848 GNA589824:GNC589848 GWW589824:GWY589848 HGS589824:HGU589848 HQO589824:HQQ589848 IAK589824:IAM589848 IKG589824:IKI589848 IUC589824:IUE589848 JDY589824:JEA589848 JNU589824:JNW589848 JXQ589824:JXS589848 KHM589824:KHO589848 KRI589824:KRK589848 LBE589824:LBG589848 LLA589824:LLC589848 LUW589824:LUY589848 MES589824:MEU589848 MOO589824:MOQ589848 MYK589824:MYM589848 NIG589824:NII589848 NSC589824:NSE589848 OBY589824:OCA589848 OLU589824:OLW589848 OVQ589824:OVS589848 PFM589824:PFO589848 PPI589824:PPK589848 PZE589824:PZG589848 QJA589824:QJC589848 QSW589824:QSY589848 RCS589824:RCU589848 RMO589824:RMQ589848 RWK589824:RWM589848 SGG589824:SGI589848 SQC589824:SQE589848 SZY589824:TAA589848 TJU589824:TJW589848 TTQ589824:TTS589848 UDM589824:UDO589848 UNI589824:UNK589848 UXE589824:UXG589848 VHA589824:VHC589848 VQW589824:VQY589848 WAS589824:WAU589848 WKO589824:WKQ589848 WUK589824:WUM589848 B655360:D655384 HY655360:IA655384 RU655360:RW655384 ABQ655360:ABS655384 ALM655360:ALO655384 AVI655360:AVK655384 BFE655360:BFG655384 BPA655360:BPC655384 BYW655360:BYY655384 CIS655360:CIU655384 CSO655360:CSQ655384 DCK655360:DCM655384 DMG655360:DMI655384 DWC655360:DWE655384 EFY655360:EGA655384 EPU655360:EPW655384 EZQ655360:EZS655384 FJM655360:FJO655384 FTI655360:FTK655384 GDE655360:GDG655384 GNA655360:GNC655384 GWW655360:GWY655384 HGS655360:HGU655384 HQO655360:HQQ655384 IAK655360:IAM655384 IKG655360:IKI655384 IUC655360:IUE655384 JDY655360:JEA655384 JNU655360:JNW655384 JXQ655360:JXS655384 KHM655360:KHO655384 KRI655360:KRK655384 LBE655360:LBG655384 LLA655360:LLC655384 LUW655360:LUY655384 MES655360:MEU655384 MOO655360:MOQ655384 MYK655360:MYM655384 NIG655360:NII655384 NSC655360:NSE655384 OBY655360:OCA655384 OLU655360:OLW655384 OVQ655360:OVS655384 PFM655360:PFO655384 PPI655360:PPK655384 PZE655360:PZG655384 QJA655360:QJC655384 QSW655360:QSY655384 RCS655360:RCU655384 RMO655360:RMQ655384 RWK655360:RWM655384 SGG655360:SGI655384 SQC655360:SQE655384 SZY655360:TAA655384 TJU655360:TJW655384 TTQ655360:TTS655384 UDM655360:UDO655384 UNI655360:UNK655384 UXE655360:UXG655384 VHA655360:VHC655384 VQW655360:VQY655384 WAS655360:WAU655384 WKO655360:WKQ655384 WUK655360:WUM655384 B720896:D720920 HY720896:IA720920 RU720896:RW720920 ABQ720896:ABS720920 ALM720896:ALO720920 AVI720896:AVK720920 BFE720896:BFG720920 BPA720896:BPC720920 BYW720896:BYY720920 CIS720896:CIU720920 CSO720896:CSQ720920 DCK720896:DCM720920 DMG720896:DMI720920 DWC720896:DWE720920 EFY720896:EGA720920 EPU720896:EPW720920 EZQ720896:EZS720920 FJM720896:FJO720920 FTI720896:FTK720920 GDE720896:GDG720920 GNA720896:GNC720920 GWW720896:GWY720920 HGS720896:HGU720920 HQO720896:HQQ720920 IAK720896:IAM720920 IKG720896:IKI720920 IUC720896:IUE720920 JDY720896:JEA720920 JNU720896:JNW720920 JXQ720896:JXS720920 KHM720896:KHO720920 KRI720896:KRK720920 LBE720896:LBG720920 LLA720896:LLC720920 LUW720896:LUY720920 MES720896:MEU720920 MOO720896:MOQ720920 MYK720896:MYM720920 NIG720896:NII720920 NSC720896:NSE720920 OBY720896:OCA720920 OLU720896:OLW720920 OVQ720896:OVS720920 PFM720896:PFO720920 PPI720896:PPK720920 PZE720896:PZG720920 QJA720896:QJC720920 QSW720896:QSY720920 RCS720896:RCU720920 RMO720896:RMQ720920 RWK720896:RWM720920 SGG720896:SGI720920 SQC720896:SQE720920 SZY720896:TAA720920 TJU720896:TJW720920 TTQ720896:TTS720920 UDM720896:UDO720920 UNI720896:UNK720920 UXE720896:UXG720920 VHA720896:VHC720920 VQW720896:VQY720920 WAS720896:WAU720920 WKO720896:WKQ720920 WUK720896:WUM720920 B786432:D786456 HY786432:IA786456 RU786432:RW786456 ABQ786432:ABS786456 ALM786432:ALO786456 AVI786432:AVK786456 BFE786432:BFG786456 BPA786432:BPC786456 BYW786432:BYY786456 CIS786432:CIU786456 CSO786432:CSQ786456 DCK786432:DCM786456 DMG786432:DMI786456 DWC786432:DWE786456 EFY786432:EGA786456 EPU786432:EPW786456 EZQ786432:EZS786456 FJM786432:FJO786456 FTI786432:FTK786456 GDE786432:GDG786456 GNA786432:GNC786456 GWW786432:GWY786456 HGS786432:HGU786456 HQO786432:HQQ786456 IAK786432:IAM786456 IKG786432:IKI786456 IUC786432:IUE786456 JDY786432:JEA786456 JNU786432:JNW786456 JXQ786432:JXS786456 KHM786432:KHO786456 KRI786432:KRK786456 LBE786432:LBG786456 LLA786432:LLC786456 LUW786432:LUY786456 MES786432:MEU786456 MOO786432:MOQ786456 MYK786432:MYM786456 NIG786432:NII786456 NSC786432:NSE786456 OBY786432:OCA786456 OLU786432:OLW786456 OVQ786432:OVS786456 PFM786432:PFO786456 PPI786432:PPK786456 PZE786432:PZG786456 QJA786432:QJC786456 QSW786432:QSY786456 RCS786432:RCU786456 RMO786432:RMQ786456 RWK786432:RWM786456 SGG786432:SGI786456 SQC786432:SQE786456 SZY786432:TAA786456 TJU786432:TJW786456 TTQ786432:TTS786456 UDM786432:UDO786456 UNI786432:UNK786456 UXE786432:UXG786456 VHA786432:VHC786456 VQW786432:VQY786456 WAS786432:WAU786456 WKO786432:WKQ786456 WUK786432:WUM786456 B851968:D851992 HY851968:IA851992 RU851968:RW851992 ABQ851968:ABS851992 ALM851968:ALO851992 AVI851968:AVK851992 BFE851968:BFG851992 BPA851968:BPC851992 BYW851968:BYY851992 CIS851968:CIU851992 CSO851968:CSQ851992 DCK851968:DCM851992 DMG851968:DMI851992 DWC851968:DWE851992 EFY851968:EGA851992 EPU851968:EPW851992 EZQ851968:EZS851992 FJM851968:FJO851992 FTI851968:FTK851992 GDE851968:GDG851992 GNA851968:GNC851992 GWW851968:GWY851992 HGS851968:HGU851992 HQO851968:HQQ851992 IAK851968:IAM851992 IKG851968:IKI851992 IUC851968:IUE851992 JDY851968:JEA851992 JNU851968:JNW851992 JXQ851968:JXS851992 KHM851968:KHO851992 KRI851968:KRK851992 LBE851968:LBG851992 LLA851968:LLC851992 LUW851968:LUY851992 MES851968:MEU851992 MOO851968:MOQ851992 MYK851968:MYM851992 NIG851968:NII851992 NSC851968:NSE851992 OBY851968:OCA851992 OLU851968:OLW851992 OVQ851968:OVS851992 PFM851968:PFO851992 PPI851968:PPK851992 PZE851968:PZG851992 QJA851968:QJC851992 QSW851968:QSY851992 RCS851968:RCU851992 RMO851968:RMQ851992 RWK851968:RWM851992 SGG851968:SGI851992 SQC851968:SQE851992 SZY851968:TAA851992 TJU851968:TJW851992 TTQ851968:TTS851992 UDM851968:UDO851992 UNI851968:UNK851992 UXE851968:UXG851992 VHA851968:VHC851992 VQW851968:VQY851992 WAS851968:WAU851992 WKO851968:WKQ851992 WUK851968:WUM851992 B917504:D917528 HY917504:IA917528 RU917504:RW917528 ABQ917504:ABS917528 ALM917504:ALO917528 AVI917504:AVK917528 BFE917504:BFG917528 BPA917504:BPC917528 BYW917504:BYY917528 CIS917504:CIU917528 CSO917504:CSQ917528 DCK917504:DCM917528 DMG917504:DMI917528 DWC917504:DWE917528 EFY917504:EGA917528 EPU917504:EPW917528 EZQ917504:EZS917528 FJM917504:FJO917528 FTI917504:FTK917528 GDE917504:GDG917528 GNA917504:GNC917528 GWW917504:GWY917528 HGS917504:HGU917528 HQO917504:HQQ917528 IAK917504:IAM917528 IKG917504:IKI917528 IUC917504:IUE917528 JDY917504:JEA917528 JNU917504:JNW917528 JXQ917504:JXS917528 KHM917504:KHO917528 KRI917504:KRK917528 LBE917504:LBG917528 LLA917504:LLC917528 LUW917504:LUY917528 MES917504:MEU917528 MOO917504:MOQ917528 MYK917504:MYM917528 NIG917504:NII917528 NSC917504:NSE917528 OBY917504:OCA917528 OLU917504:OLW917528 OVQ917504:OVS917528 PFM917504:PFO917528 PPI917504:PPK917528 PZE917504:PZG917528 QJA917504:QJC917528 QSW917504:QSY917528 RCS917504:RCU917528 RMO917504:RMQ917528 RWK917504:RWM917528 SGG917504:SGI917528 SQC917504:SQE917528 SZY917504:TAA917528 TJU917504:TJW917528 TTQ917504:TTS917528 UDM917504:UDO917528 UNI917504:UNK917528 UXE917504:UXG917528 VHA917504:VHC917528 VQW917504:VQY917528 WAS917504:WAU917528 WKO917504:WKQ917528 WUK917504:WUM917528 B983040:D983064 HY983040:IA983064 RU983040:RW983064 ABQ983040:ABS983064 ALM983040:ALO983064 AVI983040:AVK983064 BFE983040:BFG983064 BPA983040:BPC983064 BYW983040:BYY983064 CIS983040:CIU983064 CSO983040:CSQ983064 DCK983040:DCM983064 DMG983040:DMI983064 DWC983040:DWE983064 EFY983040:EGA983064 EPU983040:EPW983064 EZQ983040:EZS983064 FJM983040:FJO983064 FTI983040:FTK983064 GDE983040:GDG983064 GNA983040:GNC983064 GWW983040:GWY983064 HGS983040:HGU983064 HQO983040:HQQ983064 IAK983040:IAM983064 IKG983040:IKI983064 IUC983040:IUE983064 JDY983040:JEA983064 JNU983040:JNW983064 JXQ983040:JXS983064 KHM983040:KHO983064 KRI983040:KRK983064 LBE983040:LBG983064 LLA983040:LLC983064 LUW983040:LUY983064 MES983040:MEU983064 MOO983040:MOQ983064 MYK983040:MYM983064 NIG983040:NII983064 NSC983040:NSE983064 OBY983040:OCA983064 OLU983040:OLW983064 OVQ983040:OVS983064 PFM983040:PFO983064 PPI983040:PPK983064 PZE983040:PZG983064 QJA983040:QJC983064 QSW983040:QSY983064 RCS983040:RCU983064 RMO983040:RMQ983064 RWK983040:RWM983064 SGG983040:SGI983064 SQC983040:SQE983064 SZY983040:TAA983064 TJU983040:TJW983064 TTQ983040:TTS983064 UDM983040:UDO983064 UNI983040:UNK983064 UXE983040:UXG983064 VHA983040:VHC983064 VQW983040:VQY983064 WAS983040:WAU983064 WKO983040:WKQ983064" xr:uid="{B44A809A-B0A1-4C0F-B911-6B75C5C3E56F}">
      <formula1>#REF!</formula1>
    </dataValidation>
    <dataValidation type="list" errorStyle="warning" allowBlank="1" showInputMessage="1" showErrorMessage="1" sqref="WUK34:WUK38 WKO34:WKO38 WAS34:WAS38 VQW34:VQW38 VHA34:VHA38 UXE34:UXE38 UNI34:UNI38 UDM34:UDM38 TTQ34:TTQ38 TJU34:TJU38 SZY34:SZY38 SQC34:SQC38 SGG34:SGG38 RWK34:RWK38 RMO34:RMO38 RCS34:RCS38 QSW34:QSW38 QJA34:QJA38 PZE34:PZE38 PPI34:PPI38 PFM34:PFM38 OVQ34:OVQ38 OLU34:OLU38 OBY34:OBY38 NSC34:NSC38 NIG34:NIG38 MYK34:MYK38 MOO34:MOO38 MES34:MES38 LUW34:LUW38 LLA34:LLA38 LBE34:LBE38 KRI34:KRI38 KHM34:KHM38 JXQ34:JXQ38 JNU34:JNU38 JDY34:JDY38 IUC34:IUC38 IKG34:IKG38 IAK34:IAK38 HQO34:HQO38 HGS34:HGS38 GWW34:GWW38 GNA34:GNA38 GDE34:GDE38 FTI34:FTI38 FJM34:FJM38 EZQ34:EZQ38 EPU34:EPU38 EFY34:EFY38 DWC34:DWC38 DMG34:DMG38 DCK34:DCK38 CSO34:CSO38 CIS34:CIS38 BYW34:BYW38 BPA34:BPA38 BFE34:BFE38 AVI34:AVI38 ALM34:ALM38 ABQ34:ABQ38 RU34:RU38 HY34:HY38" xr:uid="{E2A56F20-96F0-4BD6-A68C-0137B3FD4765}">
      <formula1>$A$39:$A$47</formula1>
    </dataValidation>
    <dataValidation type="list" allowBlank="1" showInputMessage="1" showErrorMessage="1" sqref="B9:B38 H9:H38" xr:uid="{C0276814-9A4E-4BB7-8A49-123A1CED2B5F}">
      <formula1>#REF!</formula1>
    </dataValidation>
    <dataValidation type="list" allowBlank="1" showInputMessage="1" showErrorMessage="1" prompt="「正」は正規職員、「パート」は正規職員以外（他のエクセルファイルからの貼り付けの際は、「パート」は全角でお願いします。）" sqref="C9:C38" xr:uid="{1A5921A7-A807-4DA3-AFDF-C509F00D6409}">
      <formula1>#REF!</formula1>
    </dataValidation>
    <dataValidation type="list" allowBlank="1" showInputMessage="1" showErrorMessage="1" prompt="「常」⇒1日6時間以上かつ1ヶ月20日以上_x000a__x000a_「非」⇒1日6時間未満又は1ヶ月20日未満" sqref="D9:D38" xr:uid="{72317A8C-CCD1-4122-8703-3BAA3F5AB8D2}">
      <formula1>#REF!</formula1>
    </dataValidation>
  </dataValidations>
  <pageMargins left="0.59055118110236227" right="0.31496062992125984" top="0.43307086614173229" bottom="0.35433070866141736" header="0.39370078740157483" footer="0.31496062992125984"/>
  <pageSetup paperSize="9" scale="49" fitToWidth="0"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51F9-408B-4029-B228-086AA47DDDE4}">
  <dimension ref="B1:J12"/>
  <sheetViews>
    <sheetView workbookViewId="0">
      <selection activeCell="E7" sqref="E7"/>
    </sheetView>
  </sheetViews>
  <sheetFormatPr defaultRowHeight="13"/>
  <cols>
    <col min="1" max="1" width="9"/>
    <col min="2" max="2" width="14.7265625" customWidth="1"/>
  </cols>
  <sheetData>
    <row r="1" spans="2:10" ht="13.5" thickBot="1"/>
    <row r="2" spans="2:10">
      <c r="B2" s="607" t="s">
        <v>1542</v>
      </c>
      <c r="C2" s="609" t="s">
        <v>1543</v>
      </c>
      <c r="D2" s="610"/>
      <c r="E2" s="607" t="s">
        <v>1572</v>
      </c>
      <c r="F2" s="303" t="s">
        <v>1546</v>
      </c>
      <c r="G2" s="607" t="s">
        <v>1547</v>
      </c>
      <c r="H2" s="303" t="s">
        <v>1548</v>
      </c>
      <c r="I2" s="304" t="s">
        <v>1550</v>
      </c>
      <c r="J2" s="607" t="s">
        <v>1551</v>
      </c>
    </row>
    <row r="3" spans="2:10" ht="13.5" thickBot="1">
      <c r="B3" s="608"/>
      <c r="C3" s="611"/>
      <c r="D3" s="612"/>
      <c r="E3" s="608"/>
      <c r="F3" s="305" t="s">
        <v>1545</v>
      </c>
      <c r="G3" s="608"/>
      <c r="H3" s="305" t="s">
        <v>1549</v>
      </c>
      <c r="I3" s="306" t="s">
        <v>1549</v>
      </c>
      <c r="J3" s="608"/>
    </row>
    <row r="4" spans="2:10">
      <c r="B4" s="307" t="s">
        <v>1552</v>
      </c>
      <c r="C4" s="615" t="s">
        <v>1554</v>
      </c>
      <c r="D4" s="613" t="s">
        <v>1555</v>
      </c>
      <c r="E4" s="615" t="s">
        <v>1556</v>
      </c>
      <c r="F4" s="615"/>
      <c r="G4" s="615"/>
      <c r="H4" s="617" t="s">
        <v>1557</v>
      </c>
      <c r="I4" s="620"/>
      <c r="J4" s="615"/>
    </row>
    <row r="5" spans="2:10" ht="22.5" thickBot="1">
      <c r="B5" s="308" t="s">
        <v>1553</v>
      </c>
      <c r="C5" s="616"/>
      <c r="D5" s="614"/>
      <c r="E5" s="616"/>
      <c r="F5" s="616"/>
      <c r="G5" s="616"/>
      <c r="H5" s="618"/>
      <c r="I5" s="621"/>
      <c r="J5" s="616"/>
    </row>
    <row r="6" spans="2:10" ht="13.5" thickBot="1">
      <c r="B6" s="308" t="s">
        <v>1558</v>
      </c>
      <c r="C6" s="309" t="s">
        <v>1554</v>
      </c>
      <c r="D6" s="310" t="s">
        <v>1555</v>
      </c>
      <c r="E6" s="311" t="s">
        <v>1556</v>
      </c>
      <c r="F6" s="309"/>
      <c r="G6" s="309"/>
      <c r="H6" s="618"/>
      <c r="I6" s="621"/>
      <c r="J6" s="312"/>
    </row>
    <row r="7" spans="2:10" ht="13.5" thickBot="1">
      <c r="B7" s="308" t="s">
        <v>1544</v>
      </c>
      <c r="C7" s="309" t="s">
        <v>1559</v>
      </c>
      <c r="D7" s="310" t="s">
        <v>1555</v>
      </c>
      <c r="E7" s="311" t="s">
        <v>1556</v>
      </c>
      <c r="F7" s="309"/>
      <c r="G7" s="309"/>
      <c r="H7" s="618"/>
      <c r="I7" s="621"/>
      <c r="J7" s="312"/>
    </row>
    <row r="8" spans="2:10" ht="13.5" thickBot="1">
      <c r="B8" s="308" t="s">
        <v>1560</v>
      </c>
      <c r="C8" s="309" t="s">
        <v>1561</v>
      </c>
      <c r="D8" s="310" t="s">
        <v>1555</v>
      </c>
      <c r="E8" s="311" t="s">
        <v>1556</v>
      </c>
      <c r="F8" s="309"/>
      <c r="G8" s="309"/>
      <c r="H8" s="618"/>
      <c r="I8" s="621"/>
      <c r="J8" s="312"/>
    </row>
    <row r="9" spans="2:10" ht="22.5" thickBot="1">
      <c r="B9" s="308" t="s">
        <v>1562</v>
      </c>
      <c r="C9" s="309" t="s">
        <v>1561</v>
      </c>
      <c r="D9" s="310" t="s">
        <v>1555</v>
      </c>
      <c r="E9" s="311" t="s">
        <v>1556</v>
      </c>
      <c r="F9" s="309"/>
      <c r="G9" s="309"/>
      <c r="H9" s="618"/>
      <c r="I9" s="621"/>
      <c r="J9" s="313" t="s">
        <v>1563</v>
      </c>
    </row>
    <row r="10" spans="2:10" ht="48" thickBot="1">
      <c r="B10" s="308" t="s">
        <v>1564</v>
      </c>
      <c r="C10" s="309" t="s">
        <v>1554</v>
      </c>
      <c r="D10" s="310" t="s">
        <v>1555</v>
      </c>
      <c r="E10" s="311" t="s">
        <v>1565</v>
      </c>
      <c r="F10" s="314" t="s">
        <v>1566</v>
      </c>
      <c r="G10" s="315" t="s">
        <v>1557</v>
      </c>
      <c r="H10" s="618"/>
      <c r="I10" s="621"/>
      <c r="J10" s="316" t="s">
        <v>1567</v>
      </c>
    </row>
    <row r="11" spans="2:10" ht="36.5" thickBot="1">
      <c r="B11" s="317" t="s">
        <v>1568</v>
      </c>
      <c r="C11" s="309" t="s">
        <v>1554</v>
      </c>
      <c r="D11" s="310" t="s">
        <v>1555</v>
      </c>
      <c r="E11" s="311" t="s">
        <v>1565</v>
      </c>
      <c r="F11" s="318" t="s">
        <v>1569</v>
      </c>
      <c r="G11" s="309"/>
      <c r="H11" s="618"/>
      <c r="I11" s="621"/>
      <c r="J11" s="312"/>
    </row>
    <row r="12" spans="2:10" ht="13.5" thickBot="1">
      <c r="B12" s="317" t="s">
        <v>1570</v>
      </c>
      <c r="C12" s="309" t="s">
        <v>1559</v>
      </c>
      <c r="D12" s="310" t="s">
        <v>1555</v>
      </c>
      <c r="E12" s="311" t="s">
        <v>1571</v>
      </c>
      <c r="F12" s="309"/>
      <c r="G12" s="309"/>
      <c r="H12" s="619"/>
      <c r="I12" s="622"/>
      <c r="J12" s="312"/>
    </row>
  </sheetData>
  <mergeCells count="13">
    <mergeCell ref="J2:J3"/>
    <mergeCell ref="C4:C5"/>
    <mergeCell ref="E4:E5"/>
    <mergeCell ref="F4:F5"/>
    <mergeCell ref="G4:G5"/>
    <mergeCell ref="J4:J5"/>
    <mergeCell ref="H4:H12"/>
    <mergeCell ref="I4:I12"/>
    <mergeCell ref="B2:B3"/>
    <mergeCell ref="C2:D3"/>
    <mergeCell ref="G2:G3"/>
    <mergeCell ref="D4:D5"/>
    <mergeCell ref="E2:E3"/>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E1FA-D181-4195-8B35-A7349F2A9F55}">
  <sheetPr>
    <tabColor rgb="FFFFC000"/>
    <pageSetUpPr fitToPage="1"/>
  </sheetPr>
  <dimension ref="A1:AW147"/>
  <sheetViews>
    <sheetView view="pageBreakPreview" zoomScaleNormal="115" zoomScaleSheetLayoutView="100" workbookViewId="0">
      <selection activeCell="V10" sqref="V10"/>
    </sheetView>
  </sheetViews>
  <sheetFormatPr defaultColWidth="8" defaultRowHeight="13"/>
  <cols>
    <col min="1" max="1" width="2.08984375" style="137" customWidth="1"/>
    <col min="2" max="2" width="11.36328125" style="137" customWidth="1"/>
    <col min="3" max="3" width="5.7265625" style="137" customWidth="1"/>
    <col min="4" max="4" width="5" style="137" customWidth="1"/>
    <col min="5" max="5" width="12.26953125" style="137" customWidth="1"/>
    <col min="6" max="6" width="5" style="137" customWidth="1"/>
    <col min="7" max="7" width="5.26953125" style="137" customWidth="1"/>
    <col min="8" max="8" width="6.6328125" style="137" customWidth="1"/>
    <col min="9" max="9" width="6.90625" style="137" customWidth="1"/>
    <col min="10" max="12" width="7.6328125" style="137" customWidth="1"/>
    <col min="13" max="13" width="8.7265625" style="137" customWidth="1"/>
    <col min="14" max="16" width="5.36328125" style="137" customWidth="1"/>
    <col min="17" max="20" width="6.08984375" style="137" customWidth="1"/>
    <col min="21" max="32" width="6.26953125" style="137" customWidth="1"/>
    <col min="33" max="34" width="6.08984375" style="137" customWidth="1"/>
    <col min="35" max="35" width="6.90625" style="137" customWidth="1"/>
    <col min="36" max="48" width="8" style="137"/>
    <col min="49" max="49" width="14.7265625" style="137" customWidth="1"/>
    <col min="50" max="264" width="8" style="137"/>
    <col min="265" max="265" width="3.36328125" style="137" customWidth="1"/>
    <col min="266" max="266" width="8.36328125" style="137" customWidth="1"/>
    <col min="267" max="267" width="7" style="137" customWidth="1"/>
    <col min="268" max="268" width="5" style="137" customWidth="1"/>
    <col min="269" max="269" width="19.36328125" style="137" customWidth="1"/>
    <col min="270" max="270" width="5.26953125" style="137" bestFit="1" customWidth="1"/>
    <col min="271" max="271" width="5.26953125" style="137" customWidth="1"/>
    <col min="272" max="272" width="6.6328125" style="137" customWidth="1"/>
    <col min="273" max="273" width="6.90625" style="137" customWidth="1"/>
    <col min="274" max="275" width="9.453125" style="137" customWidth="1"/>
    <col min="276" max="276" width="8.7265625" style="137" customWidth="1"/>
    <col min="277" max="520" width="8" style="137"/>
    <col min="521" max="521" width="3.36328125" style="137" customWidth="1"/>
    <col min="522" max="522" width="8.36328125" style="137" customWidth="1"/>
    <col min="523" max="523" width="7" style="137" customWidth="1"/>
    <col min="524" max="524" width="5" style="137" customWidth="1"/>
    <col min="525" max="525" width="19.36328125" style="137" customWidth="1"/>
    <col min="526" max="526" width="5.26953125" style="137" bestFit="1" customWidth="1"/>
    <col min="527" max="527" width="5.26953125" style="137" customWidth="1"/>
    <col min="528" max="528" width="6.6328125" style="137" customWidth="1"/>
    <col min="529" max="529" width="6.90625" style="137" customWidth="1"/>
    <col min="530" max="531" width="9.453125" style="137" customWidth="1"/>
    <col min="532" max="532" width="8.7265625" style="137" customWidth="1"/>
    <col min="533" max="776" width="8" style="137"/>
    <col min="777" max="777" width="3.36328125" style="137" customWidth="1"/>
    <col min="778" max="778" width="8.36328125" style="137" customWidth="1"/>
    <col min="779" max="779" width="7" style="137" customWidth="1"/>
    <col min="780" max="780" width="5" style="137" customWidth="1"/>
    <col min="781" max="781" width="19.36328125" style="137" customWidth="1"/>
    <col min="782" max="782" width="5.26953125" style="137" bestFit="1" customWidth="1"/>
    <col min="783" max="783" width="5.26953125" style="137" customWidth="1"/>
    <col min="784" max="784" width="6.6328125" style="137" customWidth="1"/>
    <col min="785" max="785" width="6.90625" style="137" customWidth="1"/>
    <col min="786" max="787" width="9.453125" style="137" customWidth="1"/>
    <col min="788" max="788" width="8.7265625" style="137" customWidth="1"/>
    <col min="789" max="1032" width="8" style="137"/>
    <col min="1033" max="1033" width="3.36328125" style="137" customWidth="1"/>
    <col min="1034" max="1034" width="8.36328125" style="137" customWidth="1"/>
    <col min="1035" max="1035" width="7" style="137" customWidth="1"/>
    <col min="1036" max="1036" width="5" style="137" customWidth="1"/>
    <col min="1037" max="1037" width="19.36328125" style="137" customWidth="1"/>
    <col min="1038" max="1038" width="5.26953125" style="137" bestFit="1" customWidth="1"/>
    <col min="1039" max="1039" width="5.26953125" style="137" customWidth="1"/>
    <col min="1040" max="1040" width="6.6328125" style="137" customWidth="1"/>
    <col min="1041" max="1041" width="6.90625" style="137" customWidth="1"/>
    <col min="1042" max="1043" width="9.453125" style="137" customWidth="1"/>
    <col min="1044" max="1044" width="8.7265625" style="137" customWidth="1"/>
    <col min="1045" max="1288" width="8" style="137"/>
    <col min="1289" max="1289" width="3.36328125" style="137" customWidth="1"/>
    <col min="1290" max="1290" width="8.36328125" style="137" customWidth="1"/>
    <col min="1291" max="1291" width="7" style="137" customWidth="1"/>
    <col min="1292" max="1292" width="5" style="137" customWidth="1"/>
    <col min="1293" max="1293" width="19.36328125" style="137" customWidth="1"/>
    <col min="1294" max="1294" width="5.26953125" style="137" bestFit="1" customWidth="1"/>
    <col min="1295" max="1295" width="5.26953125" style="137" customWidth="1"/>
    <col min="1296" max="1296" width="6.6328125" style="137" customWidth="1"/>
    <col min="1297" max="1297" width="6.90625" style="137" customWidth="1"/>
    <col min="1298" max="1299" width="9.453125" style="137" customWidth="1"/>
    <col min="1300" max="1300" width="8.7265625" style="137" customWidth="1"/>
    <col min="1301" max="1544" width="8" style="137"/>
    <col min="1545" max="1545" width="3.36328125" style="137" customWidth="1"/>
    <col min="1546" max="1546" width="8.36328125" style="137" customWidth="1"/>
    <col min="1547" max="1547" width="7" style="137" customWidth="1"/>
    <col min="1548" max="1548" width="5" style="137" customWidth="1"/>
    <col min="1549" max="1549" width="19.36328125" style="137" customWidth="1"/>
    <col min="1550" max="1550" width="5.26953125" style="137" bestFit="1" customWidth="1"/>
    <col min="1551" max="1551" width="5.26953125" style="137" customWidth="1"/>
    <col min="1552" max="1552" width="6.6328125" style="137" customWidth="1"/>
    <col min="1553" max="1553" width="6.90625" style="137" customWidth="1"/>
    <col min="1554" max="1555" width="9.453125" style="137" customWidth="1"/>
    <col min="1556" max="1556" width="8.7265625" style="137" customWidth="1"/>
    <col min="1557" max="1800" width="8" style="137"/>
    <col min="1801" max="1801" width="3.36328125" style="137" customWidth="1"/>
    <col min="1802" max="1802" width="8.36328125" style="137" customWidth="1"/>
    <col min="1803" max="1803" width="7" style="137" customWidth="1"/>
    <col min="1804" max="1804" width="5" style="137" customWidth="1"/>
    <col min="1805" max="1805" width="19.36328125" style="137" customWidth="1"/>
    <col min="1806" max="1806" width="5.26953125" style="137" bestFit="1" customWidth="1"/>
    <col min="1807" max="1807" width="5.26953125" style="137" customWidth="1"/>
    <col min="1808" max="1808" width="6.6328125" style="137" customWidth="1"/>
    <col min="1809" max="1809" width="6.90625" style="137" customWidth="1"/>
    <col min="1810" max="1811" width="9.453125" style="137" customWidth="1"/>
    <col min="1812" max="1812" width="8.7265625" style="137" customWidth="1"/>
    <col min="1813" max="2056" width="8" style="137"/>
    <col min="2057" max="2057" width="3.36328125" style="137" customWidth="1"/>
    <col min="2058" max="2058" width="8.36328125" style="137" customWidth="1"/>
    <col min="2059" max="2059" width="7" style="137" customWidth="1"/>
    <col min="2060" max="2060" width="5" style="137" customWidth="1"/>
    <col min="2061" max="2061" width="19.36328125" style="137" customWidth="1"/>
    <col min="2062" max="2062" width="5.26953125" style="137" bestFit="1" customWidth="1"/>
    <col min="2063" max="2063" width="5.26953125" style="137" customWidth="1"/>
    <col min="2064" max="2064" width="6.6328125" style="137" customWidth="1"/>
    <col min="2065" max="2065" width="6.90625" style="137" customWidth="1"/>
    <col min="2066" max="2067" width="9.453125" style="137" customWidth="1"/>
    <col min="2068" max="2068" width="8.7265625" style="137" customWidth="1"/>
    <col min="2069" max="2312" width="8" style="137"/>
    <col min="2313" max="2313" width="3.36328125" style="137" customWidth="1"/>
    <col min="2314" max="2314" width="8.36328125" style="137" customWidth="1"/>
    <col min="2315" max="2315" width="7" style="137" customWidth="1"/>
    <col min="2316" max="2316" width="5" style="137" customWidth="1"/>
    <col min="2317" max="2317" width="19.36328125" style="137" customWidth="1"/>
    <col min="2318" max="2318" width="5.26953125" style="137" bestFit="1" customWidth="1"/>
    <col min="2319" max="2319" width="5.26953125" style="137" customWidth="1"/>
    <col min="2320" max="2320" width="6.6328125" style="137" customWidth="1"/>
    <col min="2321" max="2321" width="6.90625" style="137" customWidth="1"/>
    <col min="2322" max="2323" width="9.453125" style="137" customWidth="1"/>
    <col min="2324" max="2324" width="8.7265625" style="137" customWidth="1"/>
    <col min="2325" max="2568" width="8" style="137"/>
    <col min="2569" max="2569" width="3.36328125" style="137" customWidth="1"/>
    <col min="2570" max="2570" width="8.36328125" style="137" customWidth="1"/>
    <col min="2571" max="2571" width="7" style="137" customWidth="1"/>
    <col min="2572" max="2572" width="5" style="137" customWidth="1"/>
    <col min="2573" max="2573" width="19.36328125" style="137" customWidth="1"/>
    <col min="2574" max="2574" width="5.26953125" style="137" bestFit="1" customWidth="1"/>
    <col min="2575" max="2575" width="5.26953125" style="137" customWidth="1"/>
    <col min="2576" max="2576" width="6.6328125" style="137" customWidth="1"/>
    <col min="2577" max="2577" width="6.90625" style="137" customWidth="1"/>
    <col min="2578" max="2579" width="9.453125" style="137" customWidth="1"/>
    <col min="2580" max="2580" width="8.7265625" style="137" customWidth="1"/>
    <col min="2581" max="2824" width="8" style="137"/>
    <col min="2825" max="2825" width="3.36328125" style="137" customWidth="1"/>
    <col min="2826" max="2826" width="8.36328125" style="137" customWidth="1"/>
    <col min="2827" max="2827" width="7" style="137" customWidth="1"/>
    <col min="2828" max="2828" width="5" style="137" customWidth="1"/>
    <col min="2829" max="2829" width="19.36328125" style="137" customWidth="1"/>
    <col min="2830" max="2830" width="5.26953125" style="137" bestFit="1" customWidth="1"/>
    <col min="2831" max="2831" width="5.26953125" style="137" customWidth="1"/>
    <col min="2832" max="2832" width="6.6328125" style="137" customWidth="1"/>
    <col min="2833" max="2833" width="6.90625" style="137" customWidth="1"/>
    <col min="2834" max="2835" width="9.453125" style="137" customWidth="1"/>
    <col min="2836" max="2836" width="8.7265625" style="137" customWidth="1"/>
    <col min="2837" max="3080" width="8" style="137"/>
    <col min="3081" max="3081" width="3.36328125" style="137" customWidth="1"/>
    <col min="3082" max="3082" width="8.36328125" style="137" customWidth="1"/>
    <col min="3083" max="3083" width="7" style="137" customWidth="1"/>
    <col min="3084" max="3084" width="5" style="137" customWidth="1"/>
    <col min="3085" max="3085" width="19.36328125" style="137" customWidth="1"/>
    <col min="3086" max="3086" width="5.26953125" style="137" bestFit="1" customWidth="1"/>
    <col min="3087" max="3087" width="5.26953125" style="137" customWidth="1"/>
    <col min="3088" max="3088" width="6.6328125" style="137" customWidth="1"/>
    <col min="3089" max="3089" width="6.90625" style="137" customWidth="1"/>
    <col min="3090" max="3091" width="9.453125" style="137" customWidth="1"/>
    <col min="3092" max="3092" width="8.7265625" style="137" customWidth="1"/>
    <col min="3093" max="3336" width="8" style="137"/>
    <col min="3337" max="3337" width="3.36328125" style="137" customWidth="1"/>
    <col min="3338" max="3338" width="8.36328125" style="137" customWidth="1"/>
    <col min="3339" max="3339" width="7" style="137" customWidth="1"/>
    <col min="3340" max="3340" width="5" style="137" customWidth="1"/>
    <col min="3341" max="3341" width="19.36328125" style="137" customWidth="1"/>
    <col min="3342" max="3342" width="5.26953125" style="137" bestFit="1" customWidth="1"/>
    <col min="3343" max="3343" width="5.26953125" style="137" customWidth="1"/>
    <col min="3344" max="3344" width="6.6328125" style="137" customWidth="1"/>
    <col min="3345" max="3345" width="6.90625" style="137" customWidth="1"/>
    <col min="3346" max="3347" width="9.453125" style="137" customWidth="1"/>
    <col min="3348" max="3348" width="8.7265625" style="137" customWidth="1"/>
    <col min="3349" max="3592" width="8" style="137"/>
    <col min="3593" max="3593" width="3.36328125" style="137" customWidth="1"/>
    <col min="3594" max="3594" width="8.36328125" style="137" customWidth="1"/>
    <col min="3595" max="3595" width="7" style="137" customWidth="1"/>
    <col min="3596" max="3596" width="5" style="137" customWidth="1"/>
    <col min="3597" max="3597" width="19.36328125" style="137" customWidth="1"/>
    <col min="3598" max="3598" width="5.26953125" style="137" bestFit="1" customWidth="1"/>
    <col min="3599" max="3599" width="5.26953125" style="137" customWidth="1"/>
    <col min="3600" max="3600" width="6.6328125" style="137" customWidth="1"/>
    <col min="3601" max="3601" width="6.90625" style="137" customWidth="1"/>
    <col min="3602" max="3603" width="9.453125" style="137" customWidth="1"/>
    <col min="3604" max="3604" width="8.7265625" style="137" customWidth="1"/>
    <col min="3605" max="3848" width="8" style="137"/>
    <col min="3849" max="3849" width="3.36328125" style="137" customWidth="1"/>
    <col min="3850" max="3850" width="8.36328125" style="137" customWidth="1"/>
    <col min="3851" max="3851" width="7" style="137" customWidth="1"/>
    <col min="3852" max="3852" width="5" style="137" customWidth="1"/>
    <col min="3853" max="3853" width="19.36328125" style="137" customWidth="1"/>
    <col min="3854" max="3854" width="5.26953125" style="137" bestFit="1" customWidth="1"/>
    <col min="3855" max="3855" width="5.26953125" style="137" customWidth="1"/>
    <col min="3856" max="3856" width="6.6328125" style="137" customWidth="1"/>
    <col min="3857" max="3857" width="6.90625" style="137" customWidth="1"/>
    <col min="3858" max="3859" width="9.453125" style="137" customWidth="1"/>
    <col min="3860" max="3860" width="8.7265625" style="137" customWidth="1"/>
    <col min="3861" max="4104" width="8" style="137"/>
    <col min="4105" max="4105" width="3.36328125" style="137" customWidth="1"/>
    <col min="4106" max="4106" width="8.36328125" style="137" customWidth="1"/>
    <col min="4107" max="4107" width="7" style="137" customWidth="1"/>
    <col min="4108" max="4108" width="5" style="137" customWidth="1"/>
    <col min="4109" max="4109" width="19.36328125" style="137" customWidth="1"/>
    <col min="4110" max="4110" width="5.26953125" style="137" bestFit="1" customWidth="1"/>
    <col min="4111" max="4111" width="5.26953125" style="137" customWidth="1"/>
    <col min="4112" max="4112" width="6.6328125" style="137" customWidth="1"/>
    <col min="4113" max="4113" width="6.90625" style="137" customWidth="1"/>
    <col min="4114" max="4115" width="9.453125" style="137" customWidth="1"/>
    <col min="4116" max="4116" width="8.7265625" style="137" customWidth="1"/>
    <col min="4117" max="4360" width="8" style="137"/>
    <col min="4361" max="4361" width="3.36328125" style="137" customWidth="1"/>
    <col min="4362" max="4362" width="8.36328125" style="137" customWidth="1"/>
    <col min="4363" max="4363" width="7" style="137" customWidth="1"/>
    <col min="4364" max="4364" width="5" style="137" customWidth="1"/>
    <col min="4365" max="4365" width="19.36328125" style="137" customWidth="1"/>
    <col min="4366" max="4366" width="5.26953125" style="137" bestFit="1" customWidth="1"/>
    <col min="4367" max="4367" width="5.26953125" style="137" customWidth="1"/>
    <col min="4368" max="4368" width="6.6328125" style="137" customWidth="1"/>
    <col min="4369" max="4369" width="6.90625" style="137" customWidth="1"/>
    <col min="4370" max="4371" width="9.453125" style="137" customWidth="1"/>
    <col min="4372" max="4372" width="8.7265625" style="137" customWidth="1"/>
    <col min="4373" max="4616" width="8" style="137"/>
    <col min="4617" max="4617" width="3.36328125" style="137" customWidth="1"/>
    <col min="4618" max="4618" width="8.36328125" style="137" customWidth="1"/>
    <col min="4619" max="4619" width="7" style="137" customWidth="1"/>
    <col min="4620" max="4620" width="5" style="137" customWidth="1"/>
    <col min="4621" max="4621" width="19.36328125" style="137" customWidth="1"/>
    <col min="4622" max="4622" width="5.26953125" style="137" bestFit="1" customWidth="1"/>
    <col min="4623" max="4623" width="5.26953125" style="137" customWidth="1"/>
    <col min="4624" max="4624" width="6.6328125" style="137" customWidth="1"/>
    <col min="4625" max="4625" width="6.90625" style="137" customWidth="1"/>
    <col min="4626" max="4627" width="9.453125" style="137" customWidth="1"/>
    <col min="4628" max="4628" width="8.7265625" style="137" customWidth="1"/>
    <col min="4629" max="4872" width="8" style="137"/>
    <col min="4873" max="4873" width="3.36328125" style="137" customWidth="1"/>
    <col min="4874" max="4874" width="8.36328125" style="137" customWidth="1"/>
    <col min="4875" max="4875" width="7" style="137" customWidth="1"/>
    <col min="4876" max="4876" width="5" style="137" customWidth="1"/>
    <col min="4877" max="4877" width="19.36328125" style="137" customWidth="1"/>
    <col min="4878" max="4878" width="5.26953125" style="137" bestFit="1" customWidth="1"/>
    <col min="4879" max="4879" width="5.26953125" style="137" customWidth="1"/>
    <col min="4880" max="4880" width="6.6328125" style="137" customWidth="1"/>
    <col min="4881" max="4881" width="6.90625" style="137" customWidth="1"/>
    <col min="4882" max="4883" width="9.453125" style="137" customWidth="1"/>
    <col min="4884" max="4884" width="8.7265625" style="137" customWidth="1"/>
    <col min="4885" max="5128" width="8" style="137"/>
    <col min="5129" max="5129" width="3.36328125" style="137" customWidth="1"/>
    <col min="5130" max="5130" width="8.36328125" style="137" customWidth="1"/>
    <col min="5131" max="5131" width="7" style="137" customWidth="1"/>
    <col min="5132" max="5132" width="5" style="137" customWidth="1"/>
    <col min="5133" max="5133" width="19.36328125" style="137" customWidth="1"/>
    <col min="5134" max="5134" width="5.26953125" style="137" bestFit="1" customWidth="1"/>
    <col min="5135" max="5135" width="5.26953125" style="137" customWidth="1"/>
    <col min="5136" max="5136" width="6.6328125" style="137" customWidth="1"/>
    <col min="5137" max="5137" width="6.90625" style="137" customWidth="1"/>
    <col min="5138" max="5139" width="9.453125" style="137" customWidth="1"/>
    <col min="5140" max="5140" width="8.7265625" style="137" customWidth="1"/>
    <col min="5141" max="5384" width="8" style="137"/>
    <col min="5385" max="5385" width="3.36328125" style="137" customWidth="1"/>
    <col min="5386" max="5386" width="8.36328125" style="137" customWidth="1"/>
    <col min="5387" max="5387" width="7" style="137" customWidth="1"/>
    <col min="5388" max="5388" width="5" style="137" customWidth="1"/>
    <col min="5389" max="5389" width="19.36328125" style="137" customWidth="1"/>
    <col min="5390" max="5390" width="5.26953125" style="137" bestFit="1" customWidth="1"/>
    <col min="5391" max="5391" width="5.26953125" style="137" customWidth="1"/>
    <col min="5392" max="5392" width="6.6328125" style="137" customWidth="1"/>
    <col min="5393" max="5393" width="6.90625" style="137" customWidth="1"/>
    <col min="5394" max="5395" width="9.453125" style="137" customWidth="1"/>
    <col min="5396" max="5396" width="8.7265625" style="137" customWidth="1"/>
    <col min="5397" max="5640" width="8" style="137"/>
    <col min="5641" max="5641" width="3.36328125" style="137" customWidth="1"/>
    <col min="5642" max="5642" width="8.36328125" style="137" customWidth="1"/>
    <col min="5643" max="5643" width="7" style="137" customWidth="1"/>
    <col min="5644" max="5644" width="5" style="137" customWidth="1"/>
    <col min="5645" max="5645" width="19.36328125" style="137" customWidth="1"/>
    <col min="5646" max="5646" width="5.26953125" style="137" bestFit="1" customWidth="1"/>
    <col min="5647" max="5647" width="5.26953125" style="137" customWidth="1"/>
    <col min="5648" max="5648" width="6.6328125" style="137" customWidth="1"/>
    <col min="5649" max="5649" width="6.90625" style="137" customWidth="1"/>
    <col min="5650" max="5651" width="9.453125" style="137" customWidth="1"/>
    <col min="5652" max="5652" width="8.7265625" style="137" customWidth="1"/>
    <col min="5653" max="5896" width="8" style="137"/>
    <col min="5897" max="5897" width="3.36328125" style="137" customWidth="1"/>
    <col min="5898" max="5898" width="8.36328125" style="137" customWidth="1"/>
    <col min="5899" max="5899" width="7" style="137" customWidth="1"/>
    <col min="5900" max="5900" width="5" style="137" customWidth="1"/>
    <col min="5901" max="5901" width="19.36328125" style="137" customWidth="1"/>
    <col min="5902" max="5902" width="5.26953125" style="137" bestFit="1" customWidth="1"/>
    <col min="5903" max="5903" width="5.26953125" style="137" customWidth="1"/>
    <col min="5904" max="5904" width="6.6328125" style="137" customWidth="1"/>
    <col min="5905" max="5905" width="6.90625" style="137" customWidth="1"/>
    <col min="5906" max="5907" width="9.453125" style="137" customWidth="1"/>
    <col min="5908" max="5908" width="8.7265625" style="137" customWidth="1"/>
    <col min="5909" max="6152" width="8" style="137"/>
    <col min="6153" max="6153" width="3.36328125" style="137" customWidth="1"/>
    <col min="6154" max="6154" width="8.36328125" style="137" customWidth="1"/>
    <col min="6155" max="6155" width="7" style="137" customWidth="1"/>
    <col min="6156" max="6156" width="5" style="137" customWidth="1"/>
    <col min="6157" max="6157" width="19.36328125" style="137" customWidth="1"/>
    <col min="6158" max="6158" width="5.26953125" style="137" bestFit="1" customWidth="1"/>
    <col min="6159" max="6159" width="5.26953125" style="137" customWidth="1"/>
    <col min="6160" max="6160" width="6.6328125" style="137" customWidth="1"/>
    <col min="6161" max="6161" width="6.90625" style="137" customWidth="1"/>
    <col min="6162" max="6163" width="9.453125" style="137" customWidth="1"/>
    <col min="6164" max="6164" width="8.7265625" style="137" customWidth="1"/>
    <col min="6165" max="6408" width="8" style="137"/>
    <col min="6409" max="6409" width="3.36328125" style="137" customWidth="1"/>
    <col min="6410" max="6410" width="8.36328125" style="137" customWidth="1"/>
    <col min="6411" max="6411" width="7" style="137" customWidth="1"/>
    <col min="6412" max="6412" width="5" style="137" customWidth="1"/>
    <col min="6413" max="6413" width="19.36328125" style="137" customWidth="1"/>
    <col min="6414" max="6414" width="5.26953125" style="137" bestFit="1" customWidth="1"/>
    <col min="6415" max="6415" width="5.26953125" style="137" customWidth="1"/>
    <col min="6416" max="6416" width="6.6328125" style="137" customWidth="1"/>
    <col min="6417" max="6417" width="6.90625" style="137" customWidth="1"/>
    <col min="6418" max="6419" width="9.453125" style="137" customWidth="1"/>
    <col min="6420" max="6420" width="8.7265625" style="137" customWidth="1"/>
    <col min="6421" max="6664" width="8" style="137"/>
    <col min="6665" max="6665" width="3.36328125" style="137" customWidth="1"/>
    <col min="6666" max="6666" width="8.36328125" style="137" customWidth="1"/>
    <col min="6667" max="6667" width="7" style="137" customWidth="1"/>
    <col min="6668" max="6668" width="5" style="137" customWidth="1"/>
    <col min="6669" max="6669" width="19.36328125" style="137" customWidth="1"/>
    <col min="6670" max="6670" width="5.26953125" style="137" bestFit="1" customWidth="1"/>
    <col min="6671" max="6671" width="5.26953125" style="137" customWidth="1"/>
    <col min="6672" max="6672" width="6.6328125" style="137" customWidth="1"/>
    <col min="6673" max="6673" width="6.90625" style="137" customWidth="1"/>
    <col min="6674" max="6675" width="9.453125" style="137" customWidth="1"/>
    <col min="6676" max="6676" width="8.7265625" style="137" customWidth="1"/>
    <col min="6677" max="6920" width="8" style="137"/>
    <col min="6921" max="6921" width="3.36328125" style="137" customWidth="1"/>
    <col min="6922" max="6922" width="8.36328125" style="137" customWidth="1"/>
    <col min="6923" max="6923" width="7" style="137" customWidth="1"/>
    <col min="6924" max="6924" width="5" style="137" customWidth="1"/>
    <col min="6925" max="6925" width="19.36328125" style="137" customWidth="1"/>
    <col min="6926" max="6926" width="5.26953125" style="137" bestFit="1" customWidth="1"/>
    <col min="6927" max="6927" width="5.26953125" style="137" customWidth="1"/>
    <col min="6928" max="6928" width="6.6328125" style="137" customWidth="1"/>
    <col min="6929" max="6929" width="6.90625" style="137" customWidth="1"/>
    <col min="6930" max="6931" width="9.453125" style="137" customWidth="1"/>
    <col min="6932" max="6932" width="8.7265625" style="137" customWidth="1"/>
    <col min="6933" max="7176" width="8" style="137"/>
    <col min="7177" max="7177" width="3.36328125" style="137" customWidth="1"/>
    <col min="7178" max="7178" width="8.36328125" style="137" customWidth="1"/>
    <col min="7179" max="7179" width="7" style="137" customWidth="1"/>
    <col min="7180" max="7180" width="5" style="137" customWidth="1"/>
    <col min="7181" max="7181" width="19.36328125" style="137" customWidth="1"/>
    <col min="7182" max="7182" width="5.26953125" style="137" bestFit="1" customWidth="1"/>
    <col min="7183" max="7183" width="5.26953125" style="137" customWidth="1"/>
    <col min="7184" max="7184" width="6.6328125" style="137" customWidth="1"/>
    <col min="7185" max="7185" width="6.90625" style="137" customWidth="1"/>
    <col min="7186" max="7187" width="9.453125" style="137" customWidth="1"/>
    <col min="7188" max="7188" width="8.7265625" style="137" customWidth="1"/>
    <col min="7189" max="7432" width="8" style="137"/>
    <col min="7433" max="7433" width="3.36328125" style="137" customWidth="1"/>
    <col min="7434" max="7434" width="8.36328125" style="137" customWidth="1"/>
    <col min="7435" max="7435" width="7" style="137" customWidth="1"/>
    <col min="7436" max="7436" width="5" style="137" customWidth="1"/>
    <col min="7437" max="7437" width="19.36328125" style="137" customWidth="1"/>
    <col min="7438" max="7438" width="5.26953125" style="137" bestFit="1" customWidth="1"/>
    <col min="7439" max="7439" width="5.26953125" style="137" customWidth="1"/>
    <col min="7440" max="7440" width="6.6328125" style="137" customWidth="1"/>
    <col min="7441" max="7441" width="6.90625" style="137" customWidth="1"/>
    <col min="7442" max="7443" width="9.453125" style="137" customWidth="1"/>
    <col min="7444" max="7444" width="8.7265625" style="137" customWidth="1"/>
    <col min="7445" max="7688" width="8" style="137"/>
    <col min="7689" max="7689" width="3.36328125" style="137" customWidth="1"/>
    <col min="7690" max="7690" width="8.36328125" style="137" customWidth="1"/>
    <col min="7691" max="7691" width="7" style="137" customWidth="1"/>
    <col min="7692" max="7692" width="5" style="137" customWidth="1"/>
    <col min="7693" max="7693" width="19.36328125" style="137" customWidth="1"/>
    <col min="7694" max="7694" width="5.26953125" style="137" bestFit="1" customWidth="1"/>
    <col min="7695" max="7695" width="5.26953125" style="137" customWidth="1"/>
    <col min="7696" max="7696" width="6.6328125" style="137" customWidth="1"/>
    <col min="7697" max="7697" width="6.90625" style="137" customWidth="1"/>
    <col min="7698" max="7699" width="9.453125" style="137" customWidth="1"/>
    <col min="7700" max="7700" width="8.7265625" style="137" customWidth="1"/>
    <col min="7701" max="7944" width="8" style="137"/>
    <col min="7945" max="7945" width="3.36328125" style="137" customWidth="1"/>
    <col min="7946" max="7946" width="8.36328125" style="137" customWidth="1"/>
    <col min="7947" max="7947" width="7" style="137" customWidth="1"/>
    <col min="7948" max="7948" width="5" style="137" customWidth="1"/>
    <col min="7949" max="7949" width="19.36328125" style="137" customWidth="1"/>
    <col min="7950" max="7950" width="5.26953125" style="137" bestFit="1" customWidth="1"/>
    <col min="7951" max="7951" width="5.26953125" style="137" customWidth="1"/>
    <col min="7952" max="7952" width="6.6328125" style="137" customWidth="1"/>
    <col min="7953" max="7953" width="6.90625" style="137" customWidth="1"/>
    <col min="7954" max="7955" width="9.453125" style="137" customWidth="1"/>
    <col min="7956" max="7956" width="8.7265625" style="137" customWidth="1"/>
    <col min="7957" max="8200" width="8" style="137"/>
    <col min="8201" max="8201" width="3.36328125" style="137" customWidth="1"/>
    <col min="8202" max="8202" width="8.36328125" style="137" customWidth="1"/>
    <col min="8203" max="8203" width="7" style="137" customWidth="1"/>
    <col min="8204" max="8204" width="5" style="137" customWidth="1"/>
    <col min="8205" max="8205" width="19.36328125" style="137" customWidth="1"/>
    <col min="8206" max="8206" width="5.26953125" style="137" bestFit="1" customWidth="1"/>
    <col min="8207" max="8207" width="5.26953125" style="137" customWidth="1"/>
    <col min="8208" max="8208" width="6.6328125" style="137" customWidth="1"/>
    <col min="8209" max="8209" width="6.90625" style="137" customWidth="1"/>
    <col min="8210" max="8211" width="9.453125" style="137" customWidth="1"/>
    <col min="8212" max="8212" width="8.7265625" style="137" customWidth="1"/>
    <col min="8213" max="8456" width="8" style="137"/>
    <col min="8457" max="8457" width="3.36328125" style="137" customWidth="1"/>
    <col min="8458" max="8458" width="8.36328125" style="137" customWidth="1"/>
    <col min="8459" max="8459" width="7" style="137" customWidth="1"/>
    <col min="8460" max="8460" width="5" style="137" customWidth="1"/>
    <col min="8461" max="8461" width="19.36328125" style="137" customWidth="1"/>
    <col min="8462" max="8462" width="5.26953125" style="137" bestFit="1" customWidth="1"/>
    <col min="8463" max="8463" width="5.26953125" style="137" customWidth="1"/>
    <col min="8464" max="8464" width="6.6328125" style="137" customWidth="1"/>
    <col min="8465" max="8465" width="6.90625" style="137" customWidth="1"/>
    <col min="8466" max="8467" width="9.453125" style="137" customWidth="1"/>
    <col min="8468" max="8468" width="8.7265625" style="137" customWidth="1"/>
    <col min="8469" max="8712" width="8" style="137"/>
    <col min="8713" max="8713" width="3.36328125" style="137" customWidth="1"/>
    <col min="8714" max="8714" width="8.36328125" style="137" customWidth="1"/>
    <col min="8715" max="8715" width="7" style="137" customWidth="1"/>
    <col min="8716" max="8716" width="5" style="137" customWidth="1"/>
    <col min="8717" max="8717" width="19.36328125" style="137" customWidth="1"/>
    <col min="8718" max="8718" width="5.26953125" style="137" bestFit="1" customWidth="1"/>
    <col min="8719" max="8719" width="5.26953125" style="137" customWidth="1"/>
    <col min="8720" max="8720" width="6.6328125" style="137" customWidth="1"/>
    <col min="8721" max="8721" width="6.90625" style="137" customWidth="1"/>
    <col min="8722" max="8723" width="9.453125" style="137" customWidth="1"/>
    <col min="8724" max="8724" width="8.7265625" style="137" customWidth="1"/>
    <col min="8725" max="8968" width="8" style="137"/>
    <col min="8969" max="8969" width="3.36328125" style="137" customWidth="1"/>
    <col min="8970" max="8970" width="8.36328125" style="137" customWidth="1"/>
    <col min="8971" max="8971" width="7" style="137" customWidth="1"/>
    <col min="8972" max="8972" width="5" style="137" customWidth="1"/>
    <col min="8973" max="8973" width="19.36328125" style="137" customWidth="1"/>
    <col min="8974" max="8974" width="5.26953125" style="137" bestFit="1" customWidth="1"/>
    <col min="8975" max="8975" width="5.26953125" style="137" customWidth="1"/>
    <col min="8976" max="8976" width="6.6328125" style="137" customWidth="1"/>
    <col min="8977" max="8977" width="6.90625" style="137" customWidth="1"/>
    <col min="8978" max="8979" width="9.453125" style="137" customWidth="1"/>
    <col min="8980" max="8980" width="8.7265625" style="137" customWidth="1"/>
    <col min="8981" max="9224" width="8" style="137"/>
    <col min="9225" max="9225" width="3.36328125" style="137" customWidth="1"/>
    <col min="9226" max="9226" width="8.36328125" style="137" customWidth="1"/>
    <col min="9227" max="9227" width="7" style="137" customWidth="1"/>
    <col min="9228" max="9228" width="5" style="137" customWidth="1"/>
    <col min="9229" max="9229" width="19.36328125" style="137" customWidth="1"/>
    <col min="9230" max="9230" width="5.26953125" style="137" bestFit="1" customWidth="1"/>
    <col min="9231" max="9231" width="5.26953125" style="137" customWidth="1"/>
    <col min="9232" max="9232" width="6.6328125" style="137" customWidth="1"/>
    <col min="9233" max="9233" width="6.90625" style="137" customWidth="1"/>
    <col min="9234" max="9235" width="9.453125" style="137" customWidth="1"/>
    <col min="9236" max="9236" width="8.7265625" style="137" customWidth="1"/>
    <col min="9237" max="9480" width="8" style="137"/>
    <col min="9481" max="9481" width="3.36328125" style="137" customWidth="1"/>
    <col min="9482" max="9482" width="8.36328125" style="137" customWidth="1"/>
    <col min="9483" max="9483" width="7" style="137" customWidth="1"/>
    <col min="9484" max="9484" width="5" style="137" customWidth="1"/>
    <col min="9485" max="9485" width="19.36328125" style="137" customWidth="1"/>
    <col min="9486" max="9486" width="5.26953125" style="137" bestFit="1" customWidth="1"/>
    <col min="9487" max="9487" width="5.26953125" style="137" customWidth="1"/>
    <col min="9488" max="9488" width="6.6328125" style="137" customWidth="1"/>
    <col min="9489" max="9489" width="6.90625" style="137" customWidth="1"/>
    <col min="9490" max="9491" width="9.453125" style="137" customWidth="1"/>
    <col min="9492" max="9492" width="8.7265625" style="137" customWidth="1"/>
    <col min="9493" max="9736" width="8" style="137"/>
    <col min="9737" max="9737" width="3.36328125" style="137" customWidth="1"/>
    <col min="9738" max="9738" width="8.36328125" style="137" customWidth="1"/>
    <col min="9739" max="9739" width="7" style="137" customWidth="1"/>
    <col min="9740" max="9740" width="5" style="137" customWidth="1"/>
    <col min="9741" max="9741" width="19.36328125" style="137" customWidth="1"/>
    <col min="9742" max="9742" width="5.26953125" style="137" bestFit="1" customWidth="1"/>
    <col min="9743" max="9743" width="5.26953125" style="137" customWidth="1"/>
    <col min="9744" max="9744" width="6.6328125" style="137" customWidth="1"/>
    <col min="9745" max="9745" width="6.90625" style="137" customWidth="1"/>
    <col min="9746" max="9747" width="9.453125" style="137" customWidth="1"/>
    <col min="9748" max="9748" width="8.7265625" style="137" customWidth="1"/>
    <col min="9749" max="9992" width="8" style="137"/>
    <col min="9993" max="9993" width="3.36328125" style="137" customWidth="1"/>
    <col min="9994" max="9994" width="8.36328125" style="137" customWidth="1"/>
    <col min="9995" max="9995" width="7" style="137" customWidth="1"/>
    <col min="9996" max="9996" width="5" style="137" customWidth="1"/>
    <col min="9997" max="9997" width="19.36328125" style="137" customWidth="1"/>
    <col min="9998" max="9998" width="5.26953125" style="137" bestFit="1" customWidth="1"/>
    <col min="9999" max="9999" width="5.26953125" style="137" customWidth="1"/>
    <col min="10000" max="10000" width="6.6328125" style="137" customWidth="1"/>
    <col min="10001" max="10001" width="6.90625" style="137" customWidth="1"/>
    <col min="10002" max="10003" width="9.453125" style="137" customWidth="1"/>
    <col min="10004" max="10004" width="8.7265625" style="137" customWidth="1"/>
    <col min="10005" max="10248" width="8" style="137"/>
    <col min="10249" max="10249" width="3.36328125" style="137" customWidth="1"/>
    <col min="10250" max="10250" width="8.36328125" style="137" customWidth="1"/>
    <col min="10251" max="10251" width="7" style="137" customWidth="1"/>
    <col min="10252" max="10252" width="5" style="137" customWidth="1"/>
    <col min="10253" max="10253" width="19.36328125" style="137" customWidth="1"/>
    <col min="10254" max="10254" width="5.26953125" style="137" bestFit="1" customWidth="1"/>
    <col min="10255" max="10255" width="5.26953125" style="137" customWidth="1"/>
    <col min="10256" max="10256" width="6.6328125" style="137" customWidth="1"/>
    <col min="10257" max="10257" width="6.90625" style="137" customWidth="1"/>
    <col min="10258" max="10259" width="9.453125" style="137" customWidth="1"/>
    <col min="10260" max="10260" width="8.7265625" style="137" customWidth="1"/>
    <col min="10261" max="10504" width="8" style="137"/>
    <col min="10505" max="10505" width="3.36328125" style="137" customWidth="1"/>
    <col min="10506" max="10506" width="8.36328125" style="137" customWidth="1"/>
    <col min="10507" max="10507" width="7" style="137" customWidth="1"/>
    <col min="10508" max="10508" width="5" style="137" customWidth="1"/>
    <col min="10509" max="10509" width="19.36328125" style="137" customWidth="1"/>
    <col min="10510" max="10510" width="5.26953125" style="137" bestFit="1" customWidth="1"/>
    <col min="10511" max="10511" width="5.26953125" style="137" customWidth="1"/>
    <col min="10512" max="10512" width="6.6328125" style="137" customWidth="1"/>
    <col min="10513" max="10513" width="6.90625" style="137" customWidth="1"/>
    <col min="10514" max="10515" width="9.453125" style="137" customWidth="1"/>
    <col min="10516" max="10516" width="8.7265625" style="137" customWidth="1"/>
    <col min="10517" max="10760" width="8" style="137"/>
    <col min="10761" max="10761" width="3.36328125" style="137" customWidth="1"/>
    <col min="10762" max="10762" width="8.36328125" style="137" customWidth="1"/>
    <col min="10763" max="10763" width="7" style="137" customWidth="1"/>
    <col min="10764" max="10764" width="5" style="137" customWidth="1"/>
    <col min="10765" max="10765" width="19.36328125" style="137" customWidth="1"/>
    <col min="10766" max="10766" width="5.26953125" style="137" bestFit="1" customWidth="1"/>
    <col min="10767" max="10767" width="5.26953125" style="137" customWidth="1"/>
    <col min="10768" max="10768" width="6.6328125" style="137" customWidth="1"/>
    <col min="10769" max="10769" width="6.90625" style="137" customWidth="1"/>
    <col min="10770" max="10771" width="9.453125" style="137" customWidth="1"/>
    <col min="10772" max="10772" width="8.7265625" style="137" customWidth="1"/>
    <col min="10773" max="11016" width="8" style="137"/>
    <col min="11017" max="11017" width="3.36328125" style="137" customWidth="1"/>
    <col min="11018" max="11018" width="8.36328125" style="137" customWidth="1"/>
    <col min="11019" max="11019" width="7" style="137" customWidth="1"/>
    <col min="11020" max="11020" width="5" style="137" customWidth="1"/>
    <col min="11021" max="11021" width="19.36328125" style="137" customWidth="1"/>
    <col min="11022" max="11022" width="5.26953125" style="137" bestFit="1" customWidth="1"/>
    <col min="11023" max="11023" width="5.26953125" style="137" customWidth="1"/>
    <col min="11024" max="11024" width="6.6328125" style="137" customWidth="1"/>
    <col min="11025" max="11025" width="6.90625" style="137" customWidth="1"/>
    <col min="11026" max="11027" width="9.453125" style="137" customWidth="1"/>
    <col min="11028" max="11028" width="8.7265625" style="137" customWidth="1"/>
    <col min="11029" max="11272" width="8" style="137"/>
    <col min="11273" max="11273" width="3.36328125" style="137" customWidth="1"/>
    <col min="11274" max="11274" width="8.36328125" style="137" customWidth="1"/>
    <col min="11275" max="11275" width="7" style="137" customWidth="1"/>
    <col min="11276" max="11276" width="5" style="137" customWidth="1"/>
    <col min="11277" max="11277" width="19.36328125" style="137" customWidth="1"/>
    <col min="11278" max="11278" width="5.26953125" style="137" bestFit="1" customWidth="1"/>
    <col min="11279" max="11279" width="5.26953125" style="137" customWidth="1"/>
    <col min="11280" max="11280" width="6.6328125" style="137" customWidth="1"/>
    <col min="11281" max="11281" width="6.90625" style="137" customWidth="1"/>
    <col min="11282" max="11283" width="9.453125" style="137" customWidth="1"/>
    <col min="11284" max="11284" width="8.7265625" style="137" customWidth="1"/>
    <col min="11285" max="11528" width="8" style="137"/>
    <col min="11529" max="11529" width="3.36328125" style="137" customWidth="1"/>
    <col min="11530" max="11530" width="8.36328125" style="137" customWidth="1"/>
    <col min="11531" max="11531" width="7" style="137" customWidth="1"/>
    <col min="11532" max="11532" width="5" style="137" customWidth="1"/>
    <col min="11533" max="11533" width="19.36328125" style="137" customWidth="1"/>
    <col min="11534" max="11534" width="5.26953125" style="137" bestFit="1" customWidth="1"/>
    <col min="11535" max="11535" width="5.26953125" style="137" customWidth="1"/>
    <col min="11536" max="11536" width="6.6328125" style="137" customWidth="1"/>
    <col min="11537" max="11537" width="6.90625" style="137" customWidth="1"/>
    <col min="11538" max="11539" width="9.453125" style="137" customWidth="1"/>
    <col min="11540" max="11540" width="8.7265625" style="137" customWidth="1"/>
    <col min="11541" max="11784" width="8" style="137"/>
    <col min="11785" max="11785" width="3.36328125" style="137" customWidth="1"/>
    <col min="11786" max="11786" width="8.36328125" style="137" customWidth="1"/>
    <col min="11787" max="11787" width="7" style="137" customWidth="1"/>
    <col min="11788" max="11788" width="5" style="137" customWidth="1"/>
    <col min="11789" max="11789" width="19.36328125" style="137" customWidth="1"/>
    <col min="11790" max="11790" width="5.26953125" style="137" bestFit="1" customWidth="1"/>
    <col min="11791" max="11791" width="5.26953125" style="137" customWidth="1"/>
    <col min="11792" max="11792" width="6.6328125" style="137" customWidth="1"/>
    <col min="11793" max="11793" width="6.90625" style="137" customWidth="1"/>
    <col min="11794" max="11795" width="9.453125" style="137" customWidth="1"/>
    <col min="11796" max="11796" width="8.7265625" style="137" customWidth="1"/>
    <col min="11797" max="12040" width="8" style="137"/>
    <col min="12041" max="12041" width="3.36328125" style="137" customWidth="1"/>
    <col min="12042" max="12042" width="8.36328125" style="137" customWidth="1"/>
    <col min="12043" max="12043" width="7" style="137" customWidth="1"/>
    <col min="12044" max="12044" width="5" style="137" customWidth="1"/>
    <col min="12045" max="12045" width="19.36328125" style="137" customWidth="1"/>
    <col min="12046" max="12046" width="5.26953125" style="137" bestFit="1" customWidth="1"/>
    <col min="12047" max="12047" width="5.26953125" style="137" customWidth="1"/>
    <col min="12048" max="12048" width="6.6328125" style="137" customWidth="1"/>
    <col min="12049" max="12049" width="6.90625" style="137" customWidth="1"/>
    <col min="12050" max="12051" width="9.453125" style="137" customWidth="1"/>
    <col min="12052" max="12052" width="8.7265625" style="137" customWidth="1"/>
    <col min="12053" max="12296" width="8" style="137"/>
    <col min="12297" max="12297" width="3.36328125" style="137" customWidth="1"/>
    <col min="12298" max="12298" width="8.36328125" style="137" customWidth="1"/>
    <col min="12299" max="12299" width="7" style="137" customWidth="1"/>
    <col min="12300" max="12300" width="5" style="137" customWidth="1"/>
    <col min="12301" max="12301" width="19.36328125" style="137" customWidth="1"/>
    <col min="12302" max="12302" width="5.26953125" style="137" bestFit="1" customWidth="1"/>
    <col min="12303" max="12303" width="5.26953125" style="137" customWidth="1"/>
    <col min="12304" max="12304" width="6.6328125" style="137" customWidth="1"/>
    <col min="12305" max="12305" width="6.90625" style="137" customWidth="1"/>
    <col min="12306" max="12307" width="9.453125" style="137" customWidth="1"/>
    <col min="12308" max="12308" width="8.7265625" style="137" customWidth="1"/>
    <col min="12309" max="12552" width="8" style="137"/>
    <col min="12553" max="12553" width="3.36328125" style="137" customWidth="1"/>
    <col min="12554" max="12554" width="8.36328125" style="137" customWidth="1"/>
    <col min="12555" max="12555" width="7" style="137" customWidth="1"/>
    <col min="12556" max="12556" width="5" style="137" customWidth="1"/>
    <col min="12557" max="12557" width="19.36328125" style="137" customWidth="1"/>
    <col min="12558" max="12558" width="5.26953125" style="137" bestFit="1" customWidth="1"/>
    <col min="12559" max="12559" width="5.26953125" style="137" customWidth="1"/>
    <col min="12560" max="12560" width="6.6328125" style="137" customWidth="1"/>
    <col min="12561" max="12561" width="6.90625" style="137" customWidth="1"/>
    <col min="12562" max="12563" width="9.453125" style="137" customWidth="1"/>
    <col min="12564" max="12564" width="8.7265625" style="137" customWidth="1"/>
    <col min="12565" max="12808" width="8" style="137"/>
    <col min="12809" max="12809" width="3.36328125" style="137" customWidth="1"/>
    <col min="12810" max="12810" width="8.36328125" style="137" customWidth="1"/>
    <col min="12811" max="12811" width="7" style="137" customWidth="1"/>
    <col min="12812" max="12812" width="5" style="137" customWidth="1"/>
    <col min="12813" max="12813" width="19.36328125" style="137" customWidth="1"/>
    <col min="12814" max="12814" width="5.26953125" style="137" bestFit="1" customWidth="1"/>
    <col min="12815" max="12815" width="5.26953125" style="137" customWidth="1"/>
    <col min="12816" max="12816" width="6.6328125" style="137" customWidth="1"/>
    <col min="12817" max="12817" width="6.90625" style="137" customWidth="1"/>
    <col min="12818" max="12819" width="9.453125" style="137" customWidth="1"/>
    <col min="12820" max="12820" width="8.7265625" style="137" customWidth="1"/>
    <col min="12821" max="13064" width="8" style="137"/>
    <col min="13065" max="13065" width="3.36328125" style="137" customWidth="1"/>
    <col min="13066" max="13066" width="8.36328125" style="137" customWidth="1"/>
    <col min="13067" max="13067" width="7" style="137" customWidth="1"/>
    <col min="13068" max="13068" width="5" style="137" customWidth="1"/>
    <col min="13069" max="13069" width="19.36328125" style="137" customWidth="1"/>
    <col min="13070" max="13070" width="5.26953125" style="137" bestFit="1" customWidth="1"/>
    <col min="13071" max="13071" width="5.26953125" style="137" customWidth="1"/>
    <col min="13072" max="13072" width="6.6328125" style="137" customWidth="1"/>
    <col min="13073" max="13073" width="6.90625" style="137" customWidth="1"/>
    <col min="13074" max="13075" width="9.453125" style="137" customWidth="1"/>
    <col min="13076" max="13076" width="8.7265625" style="137" customWidth="1"/>
    <col min="13077" max="13320" width="8" style="137"/>
    <col min="13321" max="13321" width="3.36328125" style="137" customWidth="1"/>
    <col min="13322" max="13322" width="8.36328125" style="137" customWidth="1"/>
    <col min="13323" max="13323" width="7" style="137" customWidth="1"/>
    <col min="13324" max="13324" width="5" style="137" customWidth="1"/>
    <col min="13325" max="13325" width="19.36328125" style="137" customWidth="1"/>
    <col min="13326" max="13326" width="5.26953125" style="137" bestFit="1" customWidth="1"/>
    <col min="13327" max="13327" width="5.26953125" style="137" customWidth="1"/>
    <col min="13328" max="13328" width="6.6328125" style="137" customWidth="1"/>
    <col min="13329" max="13329" width="6.90625" style="137" customWidth="1"/>
    <col min="13330" max="13331" width="9.453125" style="137" customWidth="1"/>
    <col min="13332" max="13332" width="8.7265625" style="137" customWidth="1"/>
    <col min="13333" max="13576" width="8" style="137"/>
    <col min="13577" max="13577" width="3.36328125" style="137" customWidth="1"/>
    <col min="13578" max="13578" width="8.36328125" style="137" customWidth="1"/>
    <col min="13579" max="13579" width="7" style="137" customWidth="1"/>
    <col min="13580" max="13580" width="5" style="137" customWidth="1"/>
    <col min="13581" max="13581" width="19.36328125" style="137" customWidth="1"/>
    <col min="13582" max="13582" width="5.26953125" style="137" bestFit="1" customWidth="1"/>
    <col min="13583" max="13583" width="5.26953125" style="137" customWidth="1"/>
    <col min="13584" max="13584" width="6.6328125" style="137" customWidth="1"/>
    <col min="13585" max="13585" width="6.90625" style="137" customWidth="1"/>
    <col min="13586" max="13587" width="9.453125" style="137" customWidth="1"/>
    <col min="13588" max="13588" width="8.7265625" style="137" customWidth="1"/>
    <col min="13589" max="13832" width="8" style="137"/>
    <col min="13833" max="13833" width="3.36328125" style="137" customWidth="1"/>
    <col min="13834" max="13834" width="8.36328125" style="137" customWidth="1"/>
    <col min="13835" max="13835" width="7" style="137" customWidth="1"/>
    <col min="13836" max="13836" width="5" style="137" customWidth="1"/>
    <col min="13837" max="13837" width="19.36328125" style="137" customWidth="1"/>
    <col min="13838" max="13838" width="5.26953125" style="137" bestFit="1" customWidth="1"/>
    <col min="13839" max="13839" width="5.26953125" style="137" customWidth="1"/>
    <col min="13840" max="13840" width="6.6328125" style="137" customWidth="1"/>
    <col min="13841" max="13841" width="6.90625" style="137" customWidth="1"/>
    <col min="13842" max="13843" width="9.453125" style="137" customWidth="1"/>
    <col min="13844" max="13844" width="8.7265625" style="137" customWidth="1"/>
    <col min="13845" max="14088" width="8" style="137"/>
    <col min="14089" max="14089" width="3.36328125" style="137" customWidth="1"/>
    <col min="14090" max="14090" width="8.36328125" style="137" customWidth="1"/>
    <col min="14091" max="14091" width="7" style="137" customWidth="1"/>
    <col min="14092" max="14092" width="5" style="137" customWidth="1"/>
    <col min="14093" max="14093" width="19.36328125" style="137" customWidth="1"/>
    <col min="14094" max="14094" width="5.26953125" style="137" bestFit="1" customWidth="1"/>
    <col min="14095" max="14095" width="5.26953125" style="137" customWidth="1"/>
    <col min="14096" max="14096" width="6.6328125" style="137" customWidth="1"/>
    <col min="14097" max="14097" width="6.90625" style="137" customWidth="1"/>
    <col min="14098" max="14099" width="9.453125" style="137" customWidth="1"/>
    <col min="14100" max="14100" width="8.7265625" style="137" customWidth="1"/>
    <col min="14101" max="14344" width="8" style="137"/>
    <col min="14345" max="14345" width="3.36328125" style="137" customWidth="1"/>
    <col min="14346" max="14346" width="8.36328125" style="137" customWidth="1"/>
    <col min="14347" max="14347" width="7" style="137" customWidth="1"/>
    <col min="14348" max="14348" width="5" style="137" customWidth="1"/>
    <col min="14349" max="14349" width="19.36328125" style="137" customWidth="1"/>
    <col min="14350" max="14350" width="5.26953125" style="137" bestFit="1" customWidth="1"/>
    <col min="14351" max="14351" width="5.26953125" style="137" customWidth="1"/>
    <col min="14352" max="14352" width="6.6328125" style="137" customWidth="1"/>
    <col min="14353" max="14353" width="6.90625" style="137" customWidth="1"/>
    <col min="14354" max="14355" width="9.453125" style="137" customWidth="1"/>
    <col min="14356" max="14356" width="8.7265625" style="137" customWidth="1"/>
    <col min="14357" max="14600" width="8" style="137"/>
    <col min="14601" max="14601" width="3.36328125" style="137" customWidth="1"/>
    <col min="14602" max="14602" width="8.36328125" style="137" customWidth="1"/>
    <col min="14603" max="14603" width="7" style="137" customWidth="1"/>
    <col min="14604" max="14604" width="5" style="137" customWidth="1"/>
    <col min="14605" max="14605" width="19.36328125" style="137" customWidth="1"/>
    <col min="14606" max="14606" width="5.26953125" style="137" bestFit="1" customWidth="1"/>
    <col min="14607" max="14607" width="5.26953125" style="137" customWidth="1"/>
    <col min="14608" max="14608" width="6.6328125" style="137" customWidth="1"/>
    <col min="14609" max="14609" width="6.90625" style="137" customWidth="1"/>
    <col min="14610" max="14611" width="9.453125" style="137" customWidth="1"/>
    <col min="14612" max="14612" width="8.7265625" style="137" customWidth="1"/>
    <col min="14613" max="14856" width="8" style="137"/>
    <col min="14857" max="14857" width="3.36328125" style="137" customWidth="1"/>
    <col min="14858" max="14858" width="8.36328125" style="137" customWidth="1"/>
    <col min="14859" max="14859" width="7" style="137" customWidth="1"/>
    <col min="14860" max="14860" width="5" style="137" customWidth="1"/>
    <col min="14861" max="14861" width="19.36328125" style="137" customWidth="1"/>
    <col min="14862" max="14862" width="5.26953125" style="137" bestFit="1" customWidth="1"/>
    <col min="14863" max="14863" width="5.26953125" style="137" customWidth="1"/>
    <col min="14864" max="14864" width="6.6328125" style="137" customWidth="1"/>
    <col min="14865" max="14865" width="6.90625" style="137" customWidth="1"/>
    <col min="14866" max="14867" width="9.453125" style="137" customWidth="1"/>
    <col min="14868" max="14868" width="8.7265625" style="137" customWidth="1"/>
    <col min="14869" max="15112" width="8" style="137"/>
    <col min="15113" max="15113" width="3.36328125" style="137" customWidth="1"/>
    <col min="15114" max="15114" width="8.36328125" style="137" customWidth="1"/>
    <col min="15115" max="15115" width="7" style="137" customWidth="1"/>
    <col min="15116" max="15116" width="5" style="137" customWidth="1"/>
    <col min="15117" max="15117" width="19.36328125" style="137" customWidth="1"/>
    <col min="15118" max="15118" width="5.26953125" style="137" bestFit="1" customWidth="1"/>
    <col min="15119" max="15119" width="5.26953125" style="137" customWidth="1"/>
    <col min="15120" max="15120" width="6.6328125" style="137" customWidth="1"/>
    <col min="15121" max="15121" width="6.90625" style="137" customWidth="1"/>
    <col min="15122" max="15123" width="9.453125" style="137" customWidth="1"/>
    <col min="15124" max="15124" width="8.7265625" style="137" customWidth="1"/>
    <col min="15125" max="15368" width="8" style="137"/>
    <col min="15369" max="15369" width="3.36328125" style="137" customWidth="1"/>
    <col min="15370" max="15370" width="8.36328125" style="137" customWidth="1"/>
    <col min="15371" max="15371" width="7" style="137" customWidth="1"/>
    <col min="15372" max="15372" width="5" style="137" customWidth="1"/>
    <col min="15373" max="15373" width="19.36328125" style="137" customWidth="1"/>
    <col min="15374" max="15374" width="5.26953125" style="137" bestFit="1" customWidth="1"/>
    <col min="15375" max="15375" width="5.26953125" style="137" customWidth="1"/>
    <col min="15376" max="15376" width="6.6328125" style="137" customWidth="1"/>
    <col min="15377" max="15377" width="6.90625" style="137" customWidth="1"/>
    <col min="15378" max="15379" width="9.453125" style="137" customWidth="1"/>
    <col min="15380" max="15380" width="8.7265625" style="137" customWidth="1"/>
    <col min="15381" max="15624" width="8" style="137"/>
    <col min="15625" max="15625" width="3.36328125" style="137" customWidth="1"/>
    <col min="15626" max="15626" width="8.36328125" style="137" customWidth="1"/>
    <col min="15627" max="15627" width="7" style="137" customWidth="1"/>
    <col min="15628" max="15628" width="5" style="137" customWidth="1"/>
    <col min="15629" max="15629" width="19.36328125" style="137" customWidth="1"/>
    <col min="15630" max="15630" width="5.26953125" style="137" bestFit="1" customWidth="1"/>
    <col min="15631" max="15631" width="5.26953125" style="137" customWidth="1"/>
    <col min="15632" max="15632" width="6.6328125" style="137" customWidth="1"/>
    <col min="15633" max="15633" width="6.90625" style="137" customWidth="1"/>
    <col min="15634" max="15635" width="9.453125" style="137" customWidth="1"/>
    <col min="15636" max="15636" width="8.7265625" style="137" customWidth="1"/>
    <col min="15637" max="15880" width="8" style="137"/>
    <col min="15881" max="15881" width="3.36328125" style="137" customWidth="1"/>
    <col min="15882" max="15882" width="8.36328125" style="137" customWidth="1"/>
    <col min="15883" max="15883" width="7" style="137" customWidth="1"/>
    <col min="15884" max="15884" width="5" style="137" customWidth="1"/>
    <col min="15885" max="15885" width="19.36328125" style="137" customWidth="1"/>
    <col min="15886" max="15886" width="5.26953125" style="137" bestFit="1" customWidth="1"/>
    <col min="15887" max="15887" width="5.26953125" style="137" customWidth="1"/>
    <col min="15888" max="15888" width="6.6328125" style="137" customWidth="1"/>
    <col min="15889" max="15889" width="6.90625" style="137" customWidth="1"/>
    <col min="15890" max="15891" width="9.453125" style="137" customWidth="1"/>
    <col min="15892" max="15892" width="8.7265625" style="137" customWidth="1"/>
    <col min="15893" max="16136" width="8" style="137"/>
    <col min="16137" max="16137" width="3.36328125" style="137" customWidth="1"/>
    <col min="16138" max="16138" width="8.36328125" style="137" customWidth="1"/>
    <col min="16139" max="16139" width="7" style="137" customWidth="1"/>
    <col min="16140" max="16140" width="5" style="137" customWidth="1"/>
    <col min="16141" max="16141" width="19.36328125" style="137" customWidth="1"/>
    <col min="16142" max="16142" width="5.26953125" style="137" bestFit="1" customWidth="1"/>
    <col min="16143" max="16143" width="5.26953125" style="137" customWidth="1"/>
    <col min="16144" max="16144" width="6.6328125" style="137" customWidth="1"/>
    <col min="16145" max="16145" width="6.90625" style="137" customWidth="1"/>
    <col min="16146" max="16147" width="9.453125" style="137" customWidth="1"/>
    <col min="16148" max="16148" width="8.7265625" style="137" customWidth="1"/>
    <col min="16149" max="16384" width="8" style="137"/>
  </cols>
  <sheetData>
    <row r="1" spans="1:49" ht="117.75" customHeight="1"/>
    <row r="2" spans="1:49" s="163" customFormat="1" ht="52.5" hidden="1" customHeight="1">
      <c r="A2" s="580" t="s">
        <v>111</v>
      </c>
      <c r="B2" s="580"/>
      <c r="C2" s="580"/>
      <c r="D2" s="580"/>
      <c r="E2" s="580"/>
      <c r="F2" s="580"/>
      <c r="G2" s="580"/>
      <c r="H2" s="580"/>
      <c r="I2" s="580"/>
      <c r="J2" s="580"/>
      <c r="K2" s="580"/>
      <c r="L2" s="580"/>
      <c r="M2" s="580"/>
      <c r="N2" s="264"/>
      <c r="O2" s="264"/>
      <c r="P2" s="264"/>
      <c r="Q2" s="162"/>
      <c r="R2" s="162"/>
      <c r="S2" s="162"/>
      <c r="T2" s="162"/>
      <c r="U2" s="634" t="s">
        <v>1460</v>
      </c>
      <c r="V2" s="635"/>
      <c r="W2" s="635"/>
      <c r="X2" s="635"/>
      <c r="Y2" s="635"/>
      <c r="Z2" s="635"/>
      <c r="AA2" s="635"/>
      <c r="AB2" s="635"/>
      <c r="AC2" s="635"/>
      <c r="AD2" s="635"/>
      <c r="AE2" s="635"/>
      <c r="AF2" s="636"/>
      <c r="AG2" s="162"/>
      <c r="AH2" s="162"/>
      <c r="AI2" s="162"/>
    </row>
    <row r="3" spans="1:49" s="163" customFormat="1" ht="22.5" hidden="1" customHeight="1">
      <c r="A3" s="264"/>
      <c r="B3" s="264"/>
      <c r="C3" s="264"/>
      <c r="D3" s="264"/>
      <c r="E3" s="264"/>
      <c r="F3" s="264"/>
      <c r="G3" s="264"/>
      <c r="H3" s="264"/>
      <c r="I3" s="264"/>
      <c r="J3" s="264"/>
      <c r="K3" s="264"/>
      <c r="L3" s="264"/>
      <c r="M3" s="264"/>
      <c r="N3" s="264"/>
      <c r="O3" s="264"/>
      <c r="P3" s="264"/>
      <c r="Q3" s="162"/>
      <c r="R3" s="162"/>
      <c r="S3" s="162"/>
      <c r="T3" s="162"/>
      <c r="U3" s="220" t="e">
        <f>VLOOKUP($L$4,補助金用基本データ!$D$5:$AD$313,21)</f>
        <v>#N/A</v>
      </c>
      <c r="V3" s="220" t="e">
        <f>VLOOKUP($L$4,補助金用基本データ!$D$5:$AD$313,22)</f>
        <v>#N/A</v>
      </c>
      <c r="W3" s="220" t="e">
        <f>VLOOKUP($L$4,補助金用基本データ!$D$5:$AD$313,23)</f>
        <v>#N/A</v>
      </c>
      <c r="X3" s="220" t="e">
        <f>VLOOKUP($L$4,補助金用基本データ!$D$5:$AD$313,24)</f>
        <v>#N/A</v>
      </c>
      <c r="Y3" s="220" t="e">
        <f>VLOOKUP($L$4,補助金用基本データ!$D$5:$AD$313,25)</f>
        <v>#N/A</v>
      </c>
      <c r="Z3" s="220" t="e">
        <f>VLOOKUP($L$4,補助金用基本データ!$D$5:$AD$313,26)</f>
        <v>#N/A</v>
      </c>
      <c r="AA3" s="220" t="e">
        <f>VLOOKUP($L$4,補助金用基本データ!$D$5:$AD$313,27)</f>
        <v>#N/A</v>
      </c>
      <c r="AB3" s="637"/>
      <c r="AC3" s="638"/>
      <c r="AD3" s="638"/>
      <c r="AE3" s="638"/>
      <c r="AF3" s="639"/>
      <c r="AG3" s="162"/>
      <c r="AH3" s="162"/>
      <c r="AI3" s="162"/>
    </row>
    <row r="4" spans="1:49" ht="27.75" customHeight="1">
      <c r="A4" s="164" t="s">
        <v>1480</v>
      </c>
      <c r="B4" s="164"/>
      <c r="C4" s="164"/>
      <c r="D4" s="164"/>
      <c r="E4" s="165"/>
      <c r="F4" s="581"/>
      <c r="G4" s="581"/>
      <c r="H4" s="581"/>
      <c r="I4" s="166"/>
      <c r="J4" s="165"/>
      <c r="K4" s="165"/>
      <c r="L4" s="165" t="e">
        <f>①基本情報【名簿入力前に必須入力】!P5</f>
        <v>#N/A</v>
      </c>
      <c r="M4" s="165"/>
      <c r="N4" s="165"/>
      <c r="O4" s="165"/>
      <c r="P4" s="165"/>
      <c r="R4" s="625"/>
      <c r="S4" s="626"/>
      <c r="T4" s="627"/>
      <c r="U4" s="219" t="s">
        <v>31</v>
      </c>
      <c r="V4" s="219" t="s">
        <v>32</v>
      </c>
      <c r="W4" s="219" t="s">
        <v>33</v>
      </c>
      <c r="X4" s="219" t="s">
        <v>34</v>
      </c>
      <c r="Y4" s="219" t="s">
        <v>35</v>
      </c>
      <c r="Z4" s="219" t="s">
        <v>36</v>
      </c>
      <c r="AA4" s="219" t="s">
        <v>37</v>
      </c>
      <c r="AB4" s="219" t="s">
        <v>38</v>
      </c>
      <c r="AC4" s="219" t="s">
        <v>39</v>
      </c>
      <c r="AD4" s="219" t="s">
        <v>40</v>
      </c>
      <c r="AE4" s="219" t="s">
        <v>41</v>
      </c>
      <c r="AF4" s="219" t="s">
        <v>42</v>
      </c>
      <c r="AG4" s="167"/>
      <c r="AH4" s="167"/>
    </row>
    <row r="5" spans="1:49" ht="18" customHeight="1">
      <c r="A5" s="164"/>
      <c r="B5" s="582"/>
      <c r="C5" s="582"/>
      <c r="D5" s="582"/>
      <c r="E5" s="582"/>
      <c r="F5" s="582"/>
      <c r="G5" s="582"/>
      <c r="H5" s="582"/>
      <c r="I5" s="582"/>
      <c r="J5" s="582"/>
      <c r="K5" s="168" t="s">
        <v>1435</v>
      </c>
      <c r="L5" s="583">
        <f>①基本情報【名簿入力前に必須入力】!D5</f>
        <v>0</v>
      </c>
      <c r="M5" s="583"/>
      <c r="N5" s="105"/>
      <c r="O5" s="105"/>
      <c r="P5" s="105"/>
      <c r="Q5" s="137">
        <v>1</v>
      </c>
      <c r="R5" s="625" t="s">
        <v>54</v>
      </c>
      <c r="S5" s="626"/>
      <c r="T5" s="627"/>
      <c r="U5" s="156">
        <f t="shared" ref="U5:AF5" si="0">COUNTIF(U13:U87,$Q$5)</f>
        <v>0</v>
      </c>
      <c r="V5" s="156">
        <f t="shared" si="0"/>
        <v>0</v>
      </c>
      <c r="W5" s="156">
        <f t="shared" si="0"/>
        <v>0</v>
      </c>
      <c r="X5" s="156">
        <f t="shared" si="0"/>
        <v>0</v>
      </c>
      <c r="Y5" s="156">
        <f t="shared" si="0"/>
        <v>0</v>
      </c>
      <c r="Z5" s="156">
        <f t="shared" si="0"/>
        <v>0</v>
      </c>
      <c r="AA5" s="156">
        <f t="shared" si="0"/>
        <v>0</v>
      </c>
      <c r="AB5" s="156">
        <f t="shared" si="0"/>
        <v>0</v>
      </c>
      <c r="AC5" s="156">
        <f t="shared" si="0"/>
        <v>0</v>
      </c>
      <c r="AD5" s="156">
        <f t="shared" si="0"/>
        <v>0</v>
      </c>
      <c r="AE5" s="156">
        <f t="shared" si="0"/>
        <v>0</v>
      </c>
      <c r="AF5" s="156">
        <f t="shared" si="0"/>
        <v>0</v>
      </c>
    </row>
    <row r="6" spans="1:49" ht="18" customHeight="1">
      <c r="A6" s="164"/>
      <c r="B6" s="265"/>
      <c r="C6" s="265"/>
      <c r="D6" s="265"/>
      <c r="E6" s="265"/>
      <c r="F6" s="265"/>
      <c r="G6" s="265"/>
      <c r="H6" s="265"/>
      <c r="I6" s="265"/>
      <c r="J6" s="265"/>
      <c r="K6" s="169"/>
      <c r="L6" s="155"/>
      <c r="M6" s="155"/>
      <c r="N6" s="105"/>
      <c r="O6" s="105"/>
      <c r="P6" s="155"/>
      <c r="Q6" s="137">
        <v>2</v>
      </c>
      <c r="R6" s="625" t="s">
        <v>65</v>
      </c>
      <c r="S6" s="626"/>
      <c r="T6" s="627"/>
      <c r="U6" s="156">
        <f t="shared" ref="U6:AF6" si="1">COUNTIF(U13:U87,$Q$6)</f>
        <v>0</v>
      </c>
      <c r="V6" s="156">
        <f t="shared" si="1"/>
        <v>0</v>
      </c>
      <c r="W6" s="156">
        <f t="shared" si="1"/>
        <v>0</v>
      </c>
      <c r="X6" s="156">
        <f t="shared" si="1"/>
        <v>0</v>
      </c>
      <c r="Y6" s="156">
        <f t="shared" si="1"/>
        <v>0</v>
      </c>
      <c r="Z6" s="156">
        <f t="shared" si="1"/>
        <v>0</v>
      </c>
      <c r="AA6" s="156">
        <f t="shared" si="1"/>
        <v>0</v>
      </c>
      <c r="AB6" s="156">
        <f t="shared" si="1"/>
        <v>0</v>
      </c>
      <c r="AC6" s="156">
        <f t="shared" si="1"/>
        <v>0</v>
      </c>
      <c r="AD6" s="156">
        <f t="shared" si="1"/>
        <v>0</v>
      </c>
      <c r="AE6" s="156">
        <f t="shared" si="1"/>
        <v>0</v>
      </c>
      <c r="AF6" s="156">
        <f t="shared" si="1"/>
        <v>0</v>
      </c>
    </row>
    <row r="7" spans="1:49" ht="18" customHeight="1">
      <c r="A7" s="164"/>
      <c r="B7" s="265"/>
      <c r="C7" s="265"/>
      <c r="D7" s="265"/>
      <c r="E7" s="265"/>
      <c r="F7" s="265"/>
      <c r="G7" s="265"/>
      <c r="H7" s="265"/>
      <c r="I7" s="265"/>
      <c r="J7" s="265"/>
      <c r="K7" s="169"/>
      <c r="L7" s="155"/>
      <c r="M7" s="155"/>
      <c r="N7" s="105"/>
      <c r="O7" s="105"/>
      <c r="P7" s="155"/>
      <c r="Q7" s="137">
        <v>3</v>
      </c>
      <c r="R7" s="625" t="s">
        <v>66</v>
      </c>
      <c r="S7" s="626"/>
      <c r="T7" s="627"/>
      <c r="U7" s="156">
        <f t="shared" ref="U7:AE7" si="2">COUNTIF(U13:U87,$Q$7)</f>
        <v>0</v>
      </c>
      <c r="V7" s="156">
        <f t="shared" si="2"/>
        <v>0</v>
      </c>
      <c r="W7" s="156">
        <f t="shared" si="2"/>
        <v>0</v>
      </c>
      <c r="X7" s="156">
        <f t="shared" si="2"/>
        <v>0</v>
      </c>
      <c r="Y7" s="156">
        <f t="shared" si="2"/>
        <v>0</v>
      </c>
      <c r="Z7" s="156">
        <f t="shared" si="2"/>
        <v>0</v>
      </c>
      <c r="AA7" s="156">
        <f t="shared" si="2"/>
        <v>0</v>
      </c>
      <c r="AB7" s="156">
        <f t="shared" si="2"/>
        <v>0</v>
      </c>
      <c r="AC7" s="156">
        <f t="shared" si="2"/>
        <v>0</v>
      </c>
      <c r="AD7" s="156">
        <f t="shared" si="2"/>
        <v>0</v>
      </c>
      <c r="AE7" s="156">
        <f t="shared" si="2"/>
        <v>0</v>
      </c>
      <c r="AF7" s="156">
        <f>COUNTIF(AF13:AF87,$Q$7)</f>
        <v>0</v>
      </c>
    </row>
    <row r="8" spans="1:49" ht="18" customHeight="1" thickBot="1">
      <c r="A8" s="164"/>
      <c r="B8" s="265"/>
      <c r="C8" s="265"/>
      <c r="D8" s="265"/>
      <c r="E8" s="265"/>
      <c r="F8" s="265"/>
      <c r="G8" s="265"/>
      <c r="H8" s="265"/>
      <c r="I8" s="265"/>
      <c r="J8" s="265"/>
      <c r="K8" s="169"/>
      <c r="L8" s="155"/>
      <c r="M8" s="155"/>
      <c r="N8" s="105"/>
      <c r="O8" s="105"/>
      <c r="P8" s="155"/>
      <c r="Q8" s="137">
        <v>4</v>
      </c>
      <c r="R8" s="628" t="s">
        <v>178</v>
      </c>
      <c r="S8" s="629"/>
      <c r="T8" s="630"/>
      <c r="U8" s="157">
        <f>COUNTIF(U13:U87,$Q$8)</f>
        <v>0</v>
      </c>
      <c r="V8" s="157">
        <f t="shared" ref="V8:AF8" si="3">COUNTIF(V13:V87,$Q$8)</f>
        <v>0</v>
      </c>
      <c r="W8" s="157">
        <f t="shared" si="3"/>
        <v>0</v>
      </c>
      <c r="X8" s="157">
        <f t="shared" si="3"/>
        <v>0</v>
      </c>
      <c r="Y8" s="157">
        <f t="shared" si="3"/>
        <v>0</v>
      </c>
      <c r="Z8" s="157">
        <f t="shared" si="3"/>
        <v>0</v>
      </c>
      <c r="AA8" s="157">
        <f t="shared" si="3"/>
        <v>0</v>
      </c>
      <c r="AB8" s="157">
        <f t="shared" si="3"/>
        <v>0</v>
      </c>
      <c r="AC8" s="157">
        <f t="shared" si="3"/>
        <v>0</v>
      </c>
      <c r="AD8" s="157">
        <f t="shared" si="3"/>
        <v>0</v>
      </c>
      <c r="AE8" s="157">
        <f t="shared" si="3"/>
        <v>0</v>
      </c>
      <c r="AF8" s="157">
        <f t="shared" si="3"/>
        <v>0</v>
      </c>
    </row>
    <row r="9" spans="1:49" ht="18.75" customHeight="1" thickTop="1" thickBot="1">
      <c r="A9" s="164"/>
      <c r="B9" s="164"/>
      <c r="C9" s="164"/>
      <c r="D9" s="164"/>
      <c r="E9" s="165"/>
      <c r="F9" s="170"/>
      <c r="G9" s="165"/>
      <c r="H9" s="165"/>
      <c r="I9" s="165"/>
      <c r="J9" s="165"/>
      <c r="K9" s="165"/>
      <c r="L9" s="165"/>
      <c r="M9" s="165"/>
      <c r="N9" s="165"/>
      <c r="O9" s="165"/>
      <c r="P9" s="165"/>
      <c r="R9" s="631" t="s">
        <v>72</v>
      </c>
      <c r="S9" s="632"/>
      <c r="T9" s="633"/>
      <c r="U9" s="158">
        <f>SUM(U5:U8)</f>
        <v>0</v>
      </c>
      <c r="V9" s="158">
        <f t="shared" ref="V9:AF9" si="4">SUM(V5:V8)</f>
        <v>0</v>
      </c>
      <c r="W9" s="158">
        <f t="shared" si="4"/>
        <v>0</v>
      </c>
      <c r="X9" s="158">
        <f t="shared" si="4"/>
        <v>0</v>
      </c>
      <c r="Y9" s="158">
        <f t="shared" si="4"/>
        <v>0</v>
      </c>
      <c r="Z9" s="158">
        <f t="shared" si="4"/>
        <v>0</v>
      </c>
      <c r="AA9" s="158">
        <f t="shared" si="4"/>
        <v>0</v>
      </c>
      <c r="AB9" s="158">
        <f t="shared" si="4"/>
        <v>0</v>
      </c>
      <c r="AC9" s="158">
        <f t="shared" si="4"/>
        <v>0</v>
      </c>
      <c r="AD9" s="158">
        <f t="shared" si="4"/>
        <v>0</v>
      </c>
      <c r="AE9" s="158">
        <f t="shared" si="4"/>
        <v>0</v>
      </c>
      <c r="AF9" s="158">
        <f t="shared" si="4"/>
        <v>0</v>
      </c>
    </row>
    <row r="10" spans="1:49" s="172" customFormat="1" ht="18" customHeight="1">
      <c r="A10" s="592"/>
      <c r="B10" s="590" t="s">
        <v>2</v>
      </c>
      <c r="C10" s="590" t="s">
        <v>3</v>
      </c>
      <c r="D10" s="590"/>
      <c r="E10" s="590" t="s">
        <v>4</v>
      </c>
      <c r="F10" s="590" t="s">
        <v>5</v>
      </c>
      <c r="G10" s="590" t="s">
        <v>6</v>
      </c>
      <c r="H10" s="588" t="s">
        <v>7</v>
      </c>
      <c r="I10" s="590" t="s">
        <v>8</v>
      </c>
      <c r="J10" s="602" t="s">
        <v>58</v>
      </c>
      <c r="K10" s="590" t="s">
        <v>63</v>
      </c>
      <c r="L10" s="590" t="s">
        <v>30</v>
      </c>
      <c r="M10" s="605" t="s">
        <v>9</v>
      </c>
      <c r="N10" s="594" t="s">
        <v>179</v>
      </c>
      <c r="O10" s="597" t="s">
        <v>159</v>
      </c>
      <c r="P10" s="600" t="s">
        <v>61</v>
      </c>
      <c r="Q10" s="171"/>
    </row>
    <row r="11" spans="1:49" s="172" customFormat="1" ht="13.5" customHeight="1">
      <c r="A11" s="593"/>
      <c r="B11" s="591"/>
      <c r="C11" s="591"/>
      <c r="D11" s="591"/>
      <c r="E11" s="591"/>
      <c r="F11" s="591"/>
      <c r="G11" s="591"/>
      <c r="H11" s="589"/>
      <c r="I11" s="591"/>
      <c r="J11" s="603"/>
      <c r="K11" s="591"/>
      <c r="L11" s="591"/>
      <c r="M11" s="606"/>
      <c r="N11" s="595"/>
      <c r="O11" s="598"/>
      <c r="P11" s="601"/>
      <c r="U11" s="173">
        <v>45017</v>
      </c>
      <c r="V11" s="173">
        <v>45047</v>
      </c>
      <c r="W11" s="173">
        <v>45078</v>
      </c>
      <c r="X11" s="173">
        <v>45108</v>
      </c>
      <c r="Y11" s="173">
        <v>45139</v>
      </c>
      <c r="Z11" s="173">
        <v>45170</v>
      </c>
      <c r="AA11" s="173">
        <v>45200</v>
      </c>
      <c r="AB11" s="173">
        <v>45231</v>
      </c>
      <c r="AC11" s="173">
        <v>45261</v>
      </c>
      <c r="AD11" s="173">
        <v>45292</v>
      </c>
      <c r="AE11" s="173">
        <v>45323</v>
      </c>
      <c r="AF11" s="173">
        <v>45352</v>
      </c>
      <c r="AG11" s="174" t="s">
        <v>185</v>
      </c>
      <c r="AH11" s="174"/>
      <c r="AI11" s="173"/>
    </row>
    <row r="12" spans="1:49" s="172" customFormat="1" ht="22">
      <c r="A12" s="593"/>
      <c r="B12" s="591"/>
      <c r="C12" s="591"/>
      <c r="D12" s="591"/>
      <c r="E12" s="591"/>
      <c r="F12" s="591"/>
      <c r="G12" s="591"/>
      <c r="H12" s="589"/>
      <c r="I12" s="591"/>
      <c r="J12" s="604"/>
      <c r="K12" s="591"/>
      <c r="L12" s="591"/>
      <c r="M12" s="606"/>
      <c r="N12" s="596"/>
      <c r="O12" s="599"/>
      <c r="P12" s="601"/>
      <c r="Q12" s="175" t="s">
        <v>50</v>
      </c>
      <c r="R12" s="175" t="s">
        <v>51</v>
      </c>
      <c r="S12" s="175" t="s">
        <v>52</v>
      </c>
      <c r="T12" s="175"/>
      <c r="U12" s="176">
        <v>4</v>
      </c>
      <c r="V12" s="176">
        <v>5</v>
      </c>
      <c r="W12" s="176">
        <v>6</v>
      </c>
      <c r="X12" s="176">
        <v>7</v>
      </c>
      <c r="Y12" s="176">
        <v>8</v>
      </c>
      <c r="Z12" s="176">
        <v>9</v>
      </c>
      <c r="AA12" s="176">
        <v>10</v>
      </c>
      <c r="AB12" s="176">
        <v>11</v>
      </c>
      <c r="AC12" s="176">
        <v>12</v>
      </c>
      <c r="AD12" s="176">
        <v>1</v>
      </c>
      <c r="AE12" s="176">
        <v>2</v>
      </c>
      <c r="AF12" s="176">
        <v>3</v>
      </c>
      <c r="AG12" s="177" t="s">
        <v>180</v>
      </c>
      <c r="AH12" s="177" t="s">
        <v>448</v>
      </c>
      <c r="AI12" s="178" t="s">
        <v>183</v>
      </c>
      <c r="AK12" s="172">
        <v>4</v>
      </c>
      <c r="AL12" s="172">
        <v>5</v>
      </c>
      <c r="AM12" s="172">
        <v>6</v>
      </c>
      <c r="AN12" s="172">
        <v>7</v>
      </c>
      <c r="AO12" s="172">
        <v>8</v>
      </c>
      <c r="AP12" s="172">
        <v>9</v>
      </c>
      <c r="AQ12" s="172">
        <v>10</v>
      </c>
      <c r="AR12" s="172">
        <v>11</v>
      </c>
      <c r="AS12" s="172">
        <v>12</v>
      </c>
      <c r="AT12" s="172">
        <v>1</v>
      </c>
      <c r="AU12" s="172">
        <v>2</v>
      </c>
      <c r="AV12" s="172">
        <v>3</v>
      </c>
      <c r="AW12" s="179" t="s">
        <v>182</v>
      </c>
    </row>
    <row r="13" spans="1:49" s="190" customFormat="1" ht="24" customHeight="1">
      <c r="A13" s="61">
        <v>1</v>
      </c>
      <c r="B13" s="14" t="str">
        <f>IF(③職員名簿【中間実績】!B14="","",③職員名簿【中間実績】!B14)</f>
        <v/>
      </c>
      <c r="C13" s="180" t="str">
        <f>IF(③職員名簿【中間実績】!C14="","",③職員名簿【中間実績】!C14)</f>
        <v/>
      </c>
      <c r="D13" s="181" t="str">
        <f>IF(③職員名簿【中間実績】!D14="","",③職員名簿【中間実績】!D14)</f>
        <v/>
      </c>
      <c r="E13" s="182" t="str">
        <f>IF(③職員名簿【中間実績】!E14="","",③職員名簿【中間実績】!E14)</f>
        <v/>
      </c>
      <c r="F13" s="182" t="str">
        <f>IF(③職員名簿【中間実績】!F14="","",③職員名簿【中間実績】!F14)</f>
        <v/>
      </c>
      <c r="G13" s="182" t="str">
        <f>IF(③職員名簿【中間実績】!G14="","",③職員名簿【中間実績】!G14)</f>
        <v/>
      </c>
      <c r="H13" s="182" t="str">
        <f>IF(③職員名簿【中間実績】!H14="","",③職員名簿【中間実績】!H14)</f>
        <v/>
      </c>
      <c r="I13" s="182" t="str">
        <f>IF(③職員名簿【中間実績】!I14="","",③職員名簿【中間実績】!I14)</f>
        <v/>
      </c>
      <c r="J13" s="182" t="str">
        <f>IF(③職員名簿【中間実績】!J14="","",③職員名簿【中間実績】!J14)</f>
        <v/>
      </c>
      <c r="K13" s="277" t="str">
        <f>IF(③職員名簿【中間実績】!K14="","",③職員名簿【中間実績】!K14)</f>
        <v/>
      </c>
      <c r="L13" s="182" t="str">
        <f>IF(③職員名簿【中間実績】!L14="","",③職員名簿【中間実績】!L14)</f>
        <v/>
      </c>
      <c r="M13" s="182" t="str">
        <f>IF(③職員名簿【中間実績】!M14="","",③職員名簿【中間実績】!M14)</f>
        <v/>
      </c>
      <c r="N13" s="182" t="str">
        <f>IF(③職員名簿【中間実績】!N14="","",③職員名簿【中間実績】!N14)</f>
        <v/>
      </c>
      <c r="O13" s="182" t="str">
        <f>IF(③職員名簿【中間実績】!O14="","",③職員名簿【中間実績】!O14)</f>
        <v/>
      </c>
      <c r="P13" s="269" t="str">
        <f>IF(AND(X13="",Y13="",Z13="",AA13="",AB13="",AC13="",AD13="",AE13="",AF13="",AG13="",AH13="",AI13=""),"","○")</f>
        <v>○</v>
      </c>
      <c r="Q13" s="135" t="str">
        <f t="shared" ref="Q13:Q76" si="5">IF(H13="有",IF(OR(B13="園長",B13="施設長",B13="管理者",B13="主任保育士",B13="保育士",B13="家庭的保育者"),1,IF(OR(B13="準保育士",B13="短時間保育士"),2,0)),IF(H13="無",IF(OR(B13="要件緩和対象",B13="保健師（みなし保育士）",B13="看護師（みなし保育士）",B13="准看護師（みなし保育士）"),3,""),""))</f>
        <v/>
      </c>
      <c r="R13" s="135" t="str">
        <f>IF(AND(C13="正",D13="常"),1,IF(AND(C13="パート",D13="常"),2,""))</f>
        <v/>
      </c>
      <c r="S13" s="135" t="str">
        <f>IF(AND(Q13=1,R13=1),1,IF(AND(Q13=2,R13=2),2,IF(AND(Q13=3,R13=1),3,IF(AND(Q13=3,R13=2),3,IF(AND(Q13=1,R13=2),1,"")))))</f>
        <v/>
      </c>
      <c r="T13" s="135" t="str">
        <f>IF(AND(R13=2,N13="派遣"),4,IF(R13=1,"",""))</f>
        <v/>
      </c>
      <c r="U13" s="132" t="str">
        <f t="shared" ref="U13:AD13" si="6">IF($T13="",IF($K13="","",IF(U$11&gt;=$K13,IF($L13="",$S13,IF(U$11&gt;$L13,"",$S13)),"")),$T13)</f>
        <v/>
      </c>
      <c r="V13" s="132" t="str">
        <f t="shared" si="6"/>
        <v/>
      </c>
      <c r="W13" s="132" t="str">
        <f t="shared" si="6"/>
        <v/>
      </c>
      <c r="X13" s="132" t="str">
        <f t="shared" si="6"/>
        <v/>
      </c>
      <c r="Y13" s="132" t="str">
        <f t="shared" si="6"/>
        <v/>
      </c>
      <c r="Z13" s="132" t="str">
        <f t="shared" si="6"/>
        <v/>
      </c>
      <c r="AA13" s="132" t="str">
        <f t="shared" si="6"/>
        <v/>
      </c>
      <c r="AB13" s="131" t="str">
        <f t="shared" si="6"/>
        <v/>
      </c>
      <c r="AC13" s="131" t="str">
        <f t="shared" si="6"/>
        <v/>
      </c>
      <c r="AD13" s="131" t="str">
        <f t="shared" si="6"/>
        <v/>
      </c>
      <c r="AE13" s="131" t="str">
        <f>IF($T13="",IF($K13="","",IF(AE$11&gt;=$K13,IF($L13="",$S13,IF(AE$11&gt;$L13,"",$S13)),"")),$T13)</f>
        <v/>
      </c>
      <c r="AF13" s="132" t="str">
        <f t="shared" ref="AF13" si="7">IF($T13="",IF($K13="","",IF(AF$11&gt;=$K13,IF($L13="",$S13,IF(AF$11&gt;$L13,"",$S13)),"")),IF(AND(AF$11&gt;=$K13,OR($L13&gt;=AF$11,$L13="")),$T13,""))</f>
        <v/>
      </c>
      <c r="AG13" s="274">
        <f t="shared" ref="AG13:AG76" si="8">COUNT(U13:AF13)</f>
        <v>0</v>
      </c>
      <c r="AH13" s="274">
        <f>$L$5</f>
        <v>0</v>
      </c>
      <c r="AI13" s="275">
        <f t="shared" ref="AI13:AI44" si="9">IF(AND(H13="有",N13=""),COUNT(U13:AF13),0)</f>
        <v>0</v>
      </c>
      <c r="AJ13" s="273" t="str">
        <f t="shared" ref="AJ13:AJ44" si="10">IF(E13="","",E13)</f>
        <v/>
      </c>
      <c r="AK13" s="273" t="str">
        <f t="shared" ref="AK13:AV34" si="11">IF(U13="","","○")</f>
        <v/>
      </c>
      <c r="AL13" s="273" t="str">
        <f t="shared" si="11"/>
        <v/>
      </c>
      <c r="AM13" s="273" t="str">
        <f t="shared" si="11"/>
        <v/>
      </c>
      <c r="AN13" s="273" t="str">
        <f t="shared" si="11"/>
        <v/>
      </c>
      <c r="AO13" s="273" t="str">
        <f t="shared" si="11"/>
        <v/>
      </c>
      <c r="AP13" s="273" t="str">
        <f t="shared" si="11"/>
        <v/>
      </c>
      <c r="AQ13" s="273" t="str">
        <f t="shared" si="11"/>
        <v/>
      </c>
      <c r="AR13" s="273" t="str">
        <f t="shared" si="11"/>
        <v/>
      </c>
      <c r="AS13" s="273" t="str">
        <f t="shared" si="11"/>
        <v/>
      </c>
      <c r="AT13" s="273" t="str">
        <f t="shared" si="11"/>
        <v/>
      </c>
      <c r="AU13" s="273" t="str">
        <f t="shared" si="11"/>
        <v/>
      </c>
      <c r="AV13" s="273" t="str">
        <f t="shared" si="11"/>
        <v/>
      </c>
      <c r="AW13" s="273">
        <f>COUNTIF(AK13:AV13,"○")</f>
        <v>0</v>
      </c>
    </row>
    <row r="14" spans="1:49" s="190" customFormat="1" ht="23.15" customHeight="1">
      <c r="A14" s="61">
        <v>2</v>
      </c>
      <c r="B14" s="14" t="str">
        <f>IF(③職員名簿【中間実績】!B15="","",③職員名簿【中間実績】!B15)</f>
        <v/>
      </c>
      <c r="C14" s="180" t="str">
        <f>IF(③職員名簿【中間実績】!C15="","",③職員名簿【中間実績】!C15)</f>
        <v/>
      </c>
      <c r="D14" s="181" t="str">
        <f>IF(③職員名簿【中間実績】!D15="","",③職員名簿【中間実績】!D15)</f>
        <v/>
      </c>
      <c r="E14" s="182" t="str">
        <f>IF(③職員名簿【中間実績】!E15="","",③職員名簿【中間実績】!E15)</f>
        <v/>
      </c>
      <c r="F14" s="182" t="str">
        <f>IF(③職員名簿【中間実績】!F15="","",③職員名簿【中間実績】!F15)</f>
        <v/>
      </c>
      <c r="G14" s="182" t="str">
        <f>IF(③職員名簿【中間実績】!G15="","",③職員名簿【中間実績】!G15)</f>
        <v/>
      </c>
      <c r="H14" s="182" t="str">
        <f>IF(③職員名簿【中間実績】!H15="","",③職員名簿【中間実績】!H15)</f>
        <v/>
      </c>
      <c r="I14" s="182" t="str">
        <f>IF(③職員名簿【中間実績】!I15="","",③職員名簿【中間実績】!I15)</f>
        <v/>
      </c>
      <c r="J14" s="182" t="str">
        <f>IF(③職員名簿【中間実績】!J15="","",③職員名簿【中間実績】!J15)</f>
        <v/>
      </c>
      <c r="K14" s="277" t="str">
        <f>IF(③職員名簿【中間実績】!K15="","",③職員名簿【中間実績】!K15)</f>
        <v/>
      </c>
      <c r="L14" s="182" t="str">
        <f>IF(③職員名簿【中間実績】!L15="","",③職員名簿【中間実績】!L15)</f>
        <v/>
      </c>
      <c r="M14" s="182" t="str">
        <f>IF(③職員名簿【中間実績】!M15="","",③職員名簿【中間実績】!M15)</f>
        <v/>
      </c>
      <c r="N14" s="182" t="str">
        <f>IF(③職員名簿【中間実績】!N15="","",③職員名簿【中間実績】!N15)</f>
        <v/>
      </c>
      <c r="O14" s="182" t="str">
        <f>IF(③職員名簿【中間実績】!O15="","",③職員名簿【中間実績】!O15)</f>
        <v/>
      </c>
      <c r="P14" s="269" t="str">
        <f>IF(AND(X14="",Y14="",Z14="",AA14="",AB14="",AC14="",AD14="",AE14="",AF14="",AG14="",AH14="",AI14=""),"","○")</f>
        <v>○</v>
      </c>
      <c r="Q14" s="135" t="str">
        <f t="shared" si="5"/>
        <v/>
      </c>
      <c r="R14" s="135" t="str">
        <f t="shared" ref="R14:R77" si="12">IF(AND(C14="正",D14="常"),1,IF(AND(C14="パート",D14="常"),2,""))</f>
        <v/>
      </c>
      <c r="S14" s="135" t="str">
        <f t="shared" ref="S14:S77" si="13">IF(AND(Q14=1,R14=1),1,IF(AND(Q14=2,R14=2),2,IF(AND(Q14=3,R14=1),3,IF(AND(Q14=3,R14=2),3,IF(AND(Q14=1,R14=2),1,"")))))</f>
        <v/>
      </c>
      <c r="T14" s="135" t="str">
        <f t="shared" ref="T14:T77" si="14">IF(AND(R14=2,N14="派遣"),4,IF(R14=1,"",""))</f>
        <v/>
      </c>
      <c r="U14" s="132" t="str">
        <f t="shared" ref="U14:AF29" si="15">IF($T14="",IF($K14="","",IF(U$11&gt;=$K14,IF($L14="",$S14,IF(U$11&gt;$L14,"",$S14)),"")),IF(AND(U$11&gt;=$K14,OR($L14&gt;=U$11,$L14="")),$T14,""))</f>
        <v/>
      </c>
      <c r="V14" s="132" t="str">
        <f t="shared" si="15"/>
        <v/>
      </c>
      <c r="W14" s="132" t="str">
        <f t="shared" si="15"/>
        <v/>
      </c>
      <c r="X14" s="132" t="str">
        <f t="shared" si="15"/>
        <v/>
      </c>
      <c r="Y14" s="132" t="str">
        <f t="shared" si="15"/>
        <v/>
      </c>
      <c r="Z14" s="132" t="str">
        <f t="shared" si="15"/>
        <v/>
      </c>
      <c r="AA14" s="132" t="str">
        <f t="shared" si="15"/>
        <v/>
      </c>
      <c r="AB14" s="132" t="str">
        <f t="shared" si="15"/>
        <v/>
      </c>
      <c r="AC14" s="132" t="str">
        <f t="shared" si="15"/>
        <v/>
      </c>
      <c r="AD14" s="132" t="str">
        <f t="shared" si="15"/>
        <v/>
      </c>
      <c r="AE14" s="132" t="str">
        <f t="shared" si="15"/>
        <v/>
      </c>
      <c r="AF14" s="132" t="str">
        <f t="shared" si="15"/>
        <v/>
      </c>
      <c r="AG14" s="274">
        <f t="shared" si="8"/>
        <v>0</v>
      </c>
      <c r="AH14" s="274">
        <f t="shared" ref="AH14:AH77" si="16">$L$5</f>
        <v>0</v>
      </c>
      <c r="AI14" s="275">
        <f t="shared" si="9"/>
        <v>0</v>
      </c>
      <c r="AJ14" s="273" t="str">
        <f t="shared" si="10"/>
        <v/>
      </c>
      <c r="AK14" s="273" t="str">
        <f t="shared" si="11"/>
        <v/>
      </c>
      <c r="AL14" s="273" t="str">
        <f t="shared" si="11"/>
        <v/>
      </c>
      <c r="AM14" s="273" t="str">
        <f t="shared" si="11"/>
        <v/>
      </c>
      <c r="AN14" s="273" t="str">
        <f t="shared" si="11"/>
        <v/>
      </c>
      <c r="AO14" s="273" t="str">
        <f t="shared" si="11"/>
        <v/>
      </c>
      <c r="AP14" s="273" t="str">
        <f t="shared" si="11"/>
        <v/>
      </c>
      <c r="AQ14" s="273" t="str">
        <f t="shared" si="11"/>
        <v/>
      </c>
      <c r="AR14" s="273" t="str">
        <f t="shared" si="11"/>
        <v/>
      </c>
      <c r="AS14" s="273" t="str">
        <f t="shared" si="11"/>
        <v/>
      </c>
      <c r="AT14" s="273" t="str">
        <f t="shared" si="11"/>
        <v/>
      </c>
      <c r="AU14" s="273" t="str">
        <f t="shared" si="11"/>
        <v/>
      </c>
      <c r="AV14" s="273" t="str">
        <f t="shared" si="11"/>
        <v/>
      </c>
      <c r="AW14" s="273">
        <f t="shared" ref="AW14:AW77" si="17">COUNTIF(AK14:AV14,"○")</f>
        <v>0</v>
      </c>
    </row>
    <row r="15" spans="1:49" s="190" customFormat="1" ht="23.15" customHeight="1">
      <c r="A15" s="61">
        <v>3</v>
      </c>
      <c r="B15" s="14" t="str">
        <f>IF(③職員名簿【中間実績】!B16="","",③職員名簿【中間実績】!B16)</f>
        <v/>
      </c>
      <c r="C15" s="180" t="str">
        <f>IF(③職員名簿【中間実績】!C16="","",③職員名簿【中間実績】!C16)</f>
        <v/>
      </c>
      <c r="D15" s="181" t="str">
        <f>IF(③職員名簿【中間実績】!D16="","",③職員名簿【中間実績】!D16)</f>
        <v/>
      </c>
      <c r="E15" s="182" t="str">
        <f>IF(③職員名簿【中間実績】!E16="","",③職員名簿【中間実績】!E16)</f>
        <v/>
      </c>
      <c r="F15" s="182" t="str">
        <f>IF(③職員名簿【中間実績】!F16="","",③職員名簿【中間実績】!F16)</f>
        <v/>
      </c>
      <c r="G15" s="182" t="str">
        <f>IF(③職員名簿【中間実績】!G16="","",③職員名簿【中間実績】!G16)</f>
        <v/>
      </c>
      <c r="H15" s="182" t="str">
        <f>IF(③職員名簿【中間実績】!H16="","",③職員名簿【中間実績】!H16)</f>
        <v/>
      </c>
      <c r="I15" s="182" t="str">
        <f>IF(③職員名簿【中間実績】!I16="","",③職員名簿【中間実績】!I16)</f>
        <v/>
      </c>
      <c r="J15" s="182" t="str">
        <f>IF(③職員名簿【中間実績】!J16="","",③職員名簿【中間実績】!J16)</f>
        <v/>
      </c>
      <c r="K15" s="277" t="str">
        <f>IF(③職員名簿【中間実績】!K16="","",③職員名簿【中間実績】!K16)</f>
        <v/>
      </c>
      <c r="L15" s="182" t="str">
        <f>IF(③職員名簿【中間実績】!L16="","",③職員名簿【中間実績】!L16)</f>
        <v/>
      </c>
      <c r="M15" s="182" t="str">
        <f>IF(③職員名簿【中間実績】!M16="","",③職員名簿【中間実績】!M16)</f>
        <v/>
      </c>
      <c r="N15" s="182" t="str">
        <f>IF(③職員名簿【中間実績】!N16="","",③職員名簿【中間実績】!N16)</f>
        <v/>
      </c>
      <c r="O15" s="182" t="str">
        <f>IF(③職員名簿【中間実績】!O16="","",③職員名簿【中間実績】!O16)</f>
        <v/>
      </c>
      <c r="P15" s="269" t="str">
        <f t="shared" ref="P15:P78" si="18">IF(AND(X15="",Y15="",Z15="",AA15="",AB15="",AC15="",AD15="",AE15="",AF15="",AG15="",AH15="",AI15=""),"","○")</f>
        <v>○</v>
      </c>
      <c r="Q15" s="135" t="str">
        <f t="shared" si="5"/>
        <v/>
      </c>
      <c r="R15" s="135" t="str">
        <f t="shared" si="12"/>
        <v/>
      </c>
      <c r="S15" s="135" t="str">
        <f t="shared" si="13"/>
        <v/>
      </c>
      <c r="T15" s="135" t="str">
        <f t="shared" si="14"/>
        <v/>
      </c>
      <c r="U15" s="132" t="str">
        <f t="shared" si="15"/>
        <v/>
      </c>
      <c r="V15" s="132" t="str">
        <f t="shared" si="15"/>
        <v/>
      </c>
      <c r="W15" s="132" t="str">
        <f t="shared" si="15"/>
        <v/>
      </c>
      <c r="X15" s="132" t="str">
        <f t="shared" si="15"/>
        <v/>
      </c>
      <c r="Y15" s="132" t="str">
        <f t="shared" si="15"/>
        <v/>
      </c>
      <c r="Z15" s="132" t="str">
        <f t="shared" si="15"/>
        <v/>
      </c>
      <c r="AA15" s="132" t="str">
        <f t="shared" si="15"/>
        <v/>
      </c>
      <c r="AB15" s="132" t="str">
        <f t="shared" si="15"/>
        <v/>
      </c>
      <c r="AC15" s="132" t="str">
        <f t="shared" si="15"/>
        <v/>
      </c>
      <c r="AD15" s="132" t="str">
        <f t="shared" si="15"/>
        <v/>
      </c>
      <c r="AE15" s="132" t="str">
        <f t="shared" si="15"/>
        <v/>
      </c>
      <c r="AF15" s="132" t="str">
        <f t="shared" si="15"/>
        <v/>
      </c>
      <c r="AG15" s="274">
        <f t="shared" si="8"/>
        <v>0</v>
      </c>
      <c r="AH15" s="274">
        <f t="shared" si="16"/>
        <v>0</v>
      </c>
      <c r="AI15" s="275">
        <f t="shared" si="9"/>
        <v>0</v>
      </c>
      <c r="AJ15" s="273" t="str">
        <f t="shared" si="10"/>
        <v/>
      </c>
      <c r="AK15" s="273" t="str">
        <f t="shared" si="11"/>
        <v/>
      </c>
      <c r="AL15" s="273" t="str">
        <f t="shared" si="11"/>
        <v/>
      </c>
      <c r="AM15" s="273" t="str">
        <f t="shared" si="11"/>
        <v/>
      </c>
      <c r="AN15" s="273" t="str">
        <f t="shared" si="11"/>
        <v/>
      </c>
      <c r="AO15" s="273" t="str">
        <f t="shared" si="11"/>
        <v/>
      </c>
      <c r="AP15" s="273" t="str">
        <f t="shared" si="11"/>
        <v/>
      </c>
      <c r="AQ15" s="273" t="str">
        <f t="shared" si="11"/>
        <v/>
      </c>
      <c r="AR15" s="273" t="str">
        <f t="shared" si="11"/>
        <v/>
      </c>
      <c r="AS15" s="273" t="str">
        <f t="shared" si="11"/>
        <v/>
      </c>
      <c r="AT15" s="273" t="str">
        <f t="shared" si="11"/>
        <v/>
      </c>
      <c r="AU15" s="273" t="str">
        <f t="shared" si="11"/>
        <v/>
      </c>
      <c r="AV15" s="273" t="str">
        <f t="shared" si="11"/>
        <v/>
      </c>
      <c r="AW15" s="273">
        <f t="shared" si="17"/>
        <v>0</v>
      </c>
    </row>
    <row r="16" spans="1:49" s="190" customFormat="1" ht="23.15" customHeight="1">
      <c r="A16" s="61">
        <v>4</v>
      </c>
      <c r="B16" s="14" t="str">
        <f>IF(③職員名簿【中間実績】!B17="","",③職員名簿【中間実績】!B17)</f>
        <v/>
      </c>
      <c r="C16" s="180" t="str">
        <f>IF(③職員名簿【中間実績】!C17="","",③職員名簿【中間実績】!C17)</f>
        <v/>
      </c>
      <c r="D16" s="181" t="str">
        <f>IF(③職員名簿【中間実績】!D17="","",③職員名簿【中間実績】!D17)</f>
        <v/>
      </c>
      <c r="E16" s="182" t="str">
        <f>IF(③職員名簿【中間実績】!E17="","",③職員名簿【中間実績】!E17)</f>
        <v/>
      </c>
      <c r="F16" s="182" t="str">
        <f>IF(③職員名簿【中間実績】!F17="","",③職員名簿【中間実績】!F17)</f>
        <v/>
      </c>
      <c r="G16" s="182" t="str">
        <f>IF(③職員名簿【中間実績】!G17="","",③職員名簿【中間実績】!G17)</f>
        <v/>
      </c>
      <c r="H16" s="182" t="str">
        <f>IF(③職員名簿【中間実績】!H17="","",③職員名簿【中間実績】!H17)</f>
        <v/>
      </c>
      <c r="I16" s="182" t="str">
        <f>IF(③職員名簿【中間実績】!I17="","",③職員名簿【中間実績】!I17)</f>
        <v/>
      </c>
      <c r="J16" s="182" t="str">
        <f>IF(③職員名簿【中間実績】!J17="","",③職員名簿【中間実績】!J17)</f>
        <v/>
      </c>
      <c r="K16" s="277" t="str">
        <f>IF(③職員名簿【中間実績】!K17="","",③職員名簿【中間実績】!K17)</f>
        <v/>
      </c>
      <c r="L16" s="182" t="str">
        <f>IF(③職員名簿【中間実績】!L17="","",③職員名簿【中間実績】!L17)</f>
        <v/>
      </c>
      <c r="M16" s="182" t="str">
        <f>IF(③職員名簿【中間実績】!M17="","",③職員名簿【中間実績】!M17)</f>
        <v/>
      </c>
      <c r="N16" s="182" t="str">
        <f>IF(③職員名簿【中間実績】!N17="","",③職員名簿【中間実績】!N17)</f>
        <v/>
      </c>
      <c r="O16" s="182" t="str">
        <f>IF(③職員名簿【中間実績】!O17="","",③職員名簿【中間実績】!O17)</f>
        <v/>
      </c>
      <c r="P16" s="269" t="str">
        <f t="shared" si="18"/>
        <v>○</v>
      </c>
      <c r="Q16" s="135" t="str">
        <f t="shared" si="5"/>
        <v/>
      </c>
      <c r="R16" s="135" t="str">
        <f t="shared" si="12"/>
        <v/>
      </c>
      <c r="S16" s="135" t="str">
        <f t="shared" si="13"/>
        <v/>
      </c>
      <c r="T16" s="135" t="str">
        <f t="shared" si="14"/>
        <v/>
      </c>
      <c r="U16" s="132" t="str">
        <f t="shared" si="15"/>
        <v/>
      </c>
      <c r="V16" s="132" t="str">
        <f t="shared" si="15"/>
        <v/>
      </c>
      <c r="W16" s="132" t="str">
        <f t="shared" si="15"/>
        <v/>
      </c>
      <c r="X16" s="132" t="str">
        <f t="shared" si="15"/>
        <v/>
      </c>
      <c r="Y16" s="132" t="str">
        <f t="shared" si="15"/>
        <v/>
      </c>
      <c r="Z16" s="132" t="str">
        <f t="shared" si="15"/>
        <v/>
      </c>
      <c r="AA16" s="132" t="str">
        <f t="shared" si="15"/>
        <v/>
      </c>
      <c r="AB16" s="132" t="str">
        <f t="shared" si="15"/>
        <v/>
      </c>
      <c r="AC16" s="132" t="str">
        <f t="shared" si="15"/>
        <v/>
      </c>
      <c r="AD16" s="132" t="str">
        <f t="shared" si="15"/>
        <v/>
      </c>
      <c r="AE16" s="132" t="str">
        <f t="shared" si="15"/>
        <v/>
      </c>
      <c r="AF16" s="132" t="str">
        <f t="shared" si="15"/>
        <v/>
      </c>
      <c r="AG16" s="274">
        <f t="shared" si="8"/>
        <v>0</v>
      </c>
      <c r="AH16" s="274">
        <f t="shared" si="16"/>
        <v>0</v>
      </c>
      <c r="AI16" s="275">
        <f t="shared" si="9"/>
        <v>0</v>
      </c>
      <c r="AJ16" s="273" t="str">
        <f t="shared" si="10"/>
        <v/>
      </c>
      <c r="AK16" s="273" t="str">
        <f t="shared" si="11"/>
        <v/>
      </c>
      <c r="AL16" s="273" t="str">
        <f t="shared" si="11"/>
        <v/>
      </c>
      <c r="AM16" s="273" t="str">
        <f t="shared" si="11"/>
        <v/>
      </c>
      <c r="AN16" s="273" t="str">
        <f t="shared" si="11"/>
        <v/>
      </c>
      <c r="AO16" s="273" t="str">
        <f t="shared" si="11"/>
        <v/>
      </c>
      <c r="AP16" s="273" t="str">
        <f t="shared" si="11"/>
        <v/>
      </c>
      <c r="AQ16" s="273" t="str">
        <f t="shared" si="11"/>
        <v/>
      </c>
      <c r="AR16" s="273" t="str">
        <f t="shared" si="11"/>
        <v/>
      </c>
      <c r="AS16" s="273" t="str">
        <f t="shared" si="11"/>
        <v/>
      </c>
      <c r="AT16" s="273" t="str">
        <f t="shared" si="11"/>
        <v/>
      </c>
      <c r="AU16" s="273" t="str">
        <f t="shared" si="11"/>
        <v/>
      </c>
      <c r="AV16" s="273" t="str">
        <f t="shared" si="11"/>
        <v/>
      </c>
      <c r="AW16" s="273">
        <f t="shared" si="17"/>
        <v>0</v>
      </c>
    </row>
    <row r="17" spans="1:49" s="190" customFormat="1" ht="23.15" customHeight="1">
      <c r="A17" s="61">
        <v>5</v>
      </c>
      <c r="B17" s="14" t="str">
        <f>IF(③職員名簿【中間実績】!B18="","",③職員名簿【中間実績】!B18)</f>
        <v/>
      </c>
      <c r="C17" s="180" t="str">
        <f>IF(③職員名簿【中間実績】!C18="","",③職員名簿【中間実績】!C18)</f>
        <v/>
      </c>
      <c r="D17" s="181" t="str">
        <f>IF(③職員名簿【中間実績】!D18="","",③職員名簿【中間実績】!D18)</f>
        <v/>
      </c>
      <c r="E17" s="182" t="str">
        <f>IF(③職員名簿【中間実績】!E18="","",③職員名簿【中間実績】!E18)</f>
        <v/>
      </c>
      <c r="F17" s="182" t="str">
        <f>IF(③職員名簿【中間実績】!F18="","",③職員名簿【中間実績】!F18)</f>
        <v/>
      </c>
      <c r="G17" s="182" t="str">
        <f>IF(③職員名簿【中間実績】!G18="","",③職員名簿【中間実績】!G18)</f>
        <v/>
      </c>
      <c r="H17" s="182" t="str">
        <f>IF(③職員名簿【中間実績】!H18="","",③職員名簿【中間実績】!H18)</f>
        <v/>
      </c>
      <c r="I17" s="182" t="str">
        <f>IF(③職員名簿【中間実績】!I18="","",③職員名簿【中間実績】!I18)</f>
        <v/>
      </c>
      <c r="J17" s="182" t="str">
        <f>IF(③職員名簿【中間実績】!J18="","",③職員名簿【中間実績】!J18)</f>
        <v/>
      </c>
      <c r="K17" s="277" t="str">
        <f>IF(③職員名簿【中間実績】!K18="","",③職員名簿【中間実績】!K18)</f>
        <v/>
      </c>
      <c r="L17" s="182" t="str">
        <f>IF(③職員名簿【中間実績】!L18="","",③職員名簿【中間実績】!L18)</f>
        <v/>
      </c>
      <c r="M17" s="182" t="str">
        <f>IF(③職員名簿【中間実績】!M18="","",③職員名簿【中間実績】!M18)</f>
        <v/>
      </c>
      <c r="N17" s="182" t="str">
        <f>IF(③職員名簿【中間実績】!N18="","",③職員名簿【中間実績】!N18)</f>
        <v/>
      </c>
      <c r="O17" s="182" t="str">
        <f>IF(③職員名簿【中間実績】!O18="","",③職員名簿【中間実績】!O18)</f>
        <v/>
      </c>
      <c r="P17" s="269" t="str">
        <f t="shared" si="18"/>
        <v>○</v>
      </c>
      <c r="Q17" s="135" t="str">
        <f t="shared" si="5"/>
        <v/>
      </c>
      <c r="R17" s="135" t="str">
        <f t="shared" si="12"/>
        <v/>
      </c>
      <c r="S17" s="135" t="str">
        <f t="shared" si="13"/>
        <v/>
      </c>
      <c r="T17" s="135" t="str">
        <f t="shared" si="14"/>
        <v/>
      </c>
      <c r="U17" s="132" t="str">
        <f t="shared" si="15"/>
        <v/>
      </c>
      <c r="V17" s="132" t="str">
        <f t="shared" si="15"/>
        <v/>
      </c>
      <c r="W17" s="132" t="str">
        <f t="shared" si="15"/>
        <v/>
      </c>
      <c r="X17" s="132" t="str">
        <f t="shared" si="15"/>
        <v/>
      </c>
      <c r="Y17" s="132" t="str">
        <f t="shared" si="15"/>
        <v/>
      </c>
      <c r="Z17" s="132" t="str">
        <f t="shared" si="15"/>
        <v/>
      </c>
      <c r="AA17" s="132" t="str">
        <f t="shared" si="15"/>
        <v/>
      </c>
      <c r="AB17" s="132" t="str">
        <f t="shared" si="15"/>
        <v/>
      </c>
      <c r="AC17" s="132" t="str">
        <f t="shared" si="15"/>
        <v/>
      </c>
      <c r="AD17" s="132" t="str">
        <f t="shared" si="15"/>
        <v/>
      </c>
      <c r="AE17" s="132" t="str">
        <f t="shared" si="15"/>
        <v/>
      </c>
      <c r="AF17" s="132" t="str">
        <f t="shared" si="15"/>
        <v/>
      </c>
      <c r="AG17" s="274">
        <f t="shared" si="8"/>
        <v>0</v>
      </c>
      <c r="AH17" s="274">
        <f t="shared" si="16"/>
        <v>0</v>
      </c>
      <c r="AI17" s="275">
        <f t="shared" si="9"/>
        <v>0</v>
      </c>
      <c r="AJ17" s="273" t="str">
        <f t="shared" si="10"/>
        <v/>
      </c>
      <c r="AK17" s="273" t="str">
        <f t="shared" si="11"/>
        <v/>
      </c>
      <c r="AL17" s="273" t="str">
        <f t="shared" si="11"/>
        <v/>
      </c>
      <c r="AM17" s="273" t="str">
        <f t="shared" si="11"/>
        <v/>
      </c>
      <c r="AN17" s="273" t="str">
        <f t="shared" si="11"/>
        <v/>
      </c>
      <c r="AO17" s="273" t="str">
        <f t="shared" si="11"/>
        <v/>
      </c>
      <c r="AP17" s="273" t="str">
        <f t="shared" si="11"/>
        <v/>
      </c>
      <c r="AQ17" s="273" t="str">
        <f t="shared" si="11"/>
        <v/>
      </c>
      <c r="AR17" s="273" t="str">
        <f t="shared" si="11"/>
        <v/>
      </c>
      <c r="AS17" s="273" t="str">
        <f t="shared" si="11"/>
        <v/>
      </c>
      <c r="AT17" s="273" t="str">
        <f t="shared" si="11"/>
        <v/>
      </c>
      <c r="AU17" s="273" t="str">
        <f t="shared" si="11"/>
        <v/>
      </c>
      <c r="AV17" s="273" t="str">
        <f t="shared" si="11"/>
        <v/>
      </c>
      <c r="AW17" s="273">
        <f t="shared" si="17"/>
        <v>0</v>
      </c>
    </row>
    <row r="18" spans="1:49" s="190" customFormat="1" ht="23.15" customHeight="1">
      <c r="A18" s="61">
        <v>6</v>
      </c>
      <c r="B18" s="14" t="str">
        <f>IF(③職員名簿【中間実績】!B19="","",③職員名簿【中間実績】!B19)</f>
        <v/>
      </c>
      <c r="C18" s="180" t="str">
        <f>IF(③職員名簿【中間実績】!C19="","",③職員名簿【中間実績】!C19)</f>
        <v/>
      </c>
      <c r="D18" s="181" t="str">
        <f>IF(③職員名簿【中間実績】!D19="","",③職員名簿【中間実績】!D19)</f>
        <v/>
      </c>
      <c r="E18" s="182" t="str">
        <f>IF(③職員名簿【中間実績】!E19="","",③職員名簿【中間実績】!E19)</f>
        <v/>
      </c>
      <c r="F18" s="182" t="str">
        <f>IF(③職員名簿【中間実績】!F19="","",③職員名簿【中間実績】!F19)</f>
        <v/>
      </c>
      <c r="G18" s="182" t="str">
        <f>IF(③職員名簿【中間実績】!G19="","",③職員名簿【中間実績】!G19)</f>
        <v/>
      </c>
      <c r="H18" s="182" t="str">
        <f>IF(③職員名簿【中間実績】!H19="","",③職員名簿【中間実績】!H19)</f>
        <v/>
      </c>
      <c r="I18" s="182" t="str">
        <f>IF(③職員名簿【中間実績】!I19="","",③職員名簿【中間実績】!I19)</f>
        <v/>
      </c>
      <c r="J18" s="182" t="str">
        <f>IF(③職員名簿【中間実績】!J19="","",③職員名簿【中間実績】!J19)</f>
        <v/>
      </c>
      <c r="K18" s="277" t="str">
        <f>IF(③職員名簿【中間実績】!K19="","",③職員名簿【中間実績】!K19)</f>
        <v/>
      </c>
      <c r="L18" s="182" t="str">
        <f>IF(③職員名簿【中間実績】!L19="","",③職員名簿【中間実績】!L19)</f>
        <v/>
      </c>
      <c r="M18" s="182" t="str">
        <f>IF(③職員名簿【中間実績】!M19="","",③職員名簿【中間実績】!M19)</f>
        <v/>
      </c>
      <c r="N18" s="182" t="str">
        <f>IF(③職員名簿【中間実績】!N19="","",③職員名簿【中間実績】!N19)</f>
        <v/>
      </c>
      <c r="O18" s="182" t="str">
        <f>IF(③職員名簿【中間実績】!O19="","",③職員名簿【中間実績】!O19)</f>
        <v/>
      </c>
      <c r="P18" s="269" t="str">
        <f t="shared" si="18"/>
        <v>○</v>
      </c>
      <c r="Q18" s="135" t="str">
        <f t="shared" si="5"/>
        <v/>
      </c>
      <c r="R18" s="135" t="str">
        <f t="shared" si="12"/>
        <v/>
      </c>
      <c r="S18" s="135" t="str">
        <f t="shared" si="13"/>
        <v/>
      </c>
      <c r="T18" s="135" t="str">
        <f t="shared" si="14"/>
        <v/>
      </c>
      <c r="U18" s="132" t="str">
        <f t="shared" si="15"/>
        <v/>
      </c>
      <c r="V18" s="132" t="str">
        <f t="shared" si="15"/>
        <v/>
      </c>
      <c r="W18" s="132" t="str">
        <f t="shared" si="15"/>
        <v/>
      </c>
      <c r="X18" s="132" t="str">
        <f t="shared" si="15"/>
        <v/>
      </c>
      <c r="Y18" s="132" t="str">
        <f t="shared" si="15"/>
        <v/>
      </c>
      <c r="Z18" s="132" t="str">
        <f t="shared" si="15"/>
        <v/>
      </c>
      <c r="AA18" s="132" t="str">
        <f t="shared" si="15"/>
        <v/>
      </c>
      <c r="AB18" s="132" t="str">
        <f t="shared" si="15"/>
        <v/>
      </c>
      <c r="AC18" s="132" t="str">
        <f t="shared" si="15"/>
        <v/>
      </c>
      <c r="AD18" s="132" t="str">
        <f t="shared" si="15"/>
        <v/>
      </c>
      <c r="AE18" s="132" t="str">
        <f t="shared" si="15"/>
        <v/>
      </c>
      <c r="AF18" s="132" t="str">
        <f t="shared" si="15"/>
        <v/>
      </c>
      <c r="AG18" s="274">
        <f t="shared" si="8"/>
        <v>0</v>
      </c>
      <c r="AH18" s="274">
        <f t="shared" si="16"/>
        <v>0</v>
      </c>
      <c r="AI18" s="275">
        <f t="shared" si="9"/>
        <v>0</v>
      </c>
      <c r="AJ18" s="273" t="str">
        <f t="shared" si="10"/>
        <v/>
      </c>
      <c r="AK18" s="273" t="str">
        <f t="shared" si="11"/>
        <v/>
      </c>
      <c r="AL18" s="273" t="str">
        <f t="shared" si="11"/>
        <v/>
      </c>
      <c r="AM18" s="273" t="str">
        <f t="shared" si="11"/>
        <v/>
      </c>
      <c r="AN18" s="273" t="str">
        <f t="shared" si="11"/>
        <v/>
      </c>
      <c r="AO18" s="273" t="str">
        <f t="shared" si="11"/>
        <v/>
      </c>
      <c r="AP18" s="273" t="str">
        <f t="shared" si="11"/>
        <v/>
      </c>
      <c r="AQ18" s="273" t="str">
        <f t="shared" si="11"/>
        <v/>
      </c>
      <c r="AR18" s="273" t="str">
        <f t="shared" si="11"/>
        <v/>
      </c>
      <c r="AS18" s="273" t="str">
        <f t="shared" si="11"/>
        <v/>
      </c>
      <c r="AT18" s="273" t="str">
        <f t="shared" si="11"/>
        <v/>
      </c>
      <c r="AU18" s="273" t="str">
        <f t="shared" si="11"/>
        <v/>
      </c>
      <c r="AV18" s="273" t="str">
        <f t="shared" si="11"/>
        <v/>
      </c>
      <c r="AW18" s="273">
        <f t="shared" si="17"/>
        <v>0</v>
      </c>
    </row>
    <row r="19" spans="1:49" s="190" customFormat="1" ht="23.15" customHeight="1">
      <c r="A19" s="61">
        <v>7</v>
      </c>
      <c r="B19" s="14" t="str">
        <f>IF(③職員名簿【中間実績】!B20="","",③職員名簿【中間実績】!B20)</f>
        <v/>
      </c>
      <c r="C19" s="180" t="str">
        <f>IF(③職員名簿【中間実績】!C20="","",③職員名簿【中間実績】!C20)</f>
        <v/>
      </c>
      <c r="D19" s="181" t="str">
        <f>IF(③職員名簿【中間実績】!D20="","",③職員名簿【中間実績】!D20)</f>
        <v/>
      </c>
      <c r="E19" s="182" t="str">
        <f>IF(③職員名簿【中間実績】!E20="","",③職員名簿【中間実績】!E20)</f>
        <v/>
      </c>
      <c r="F19" s="182" t="str">
        <f>IF(③職員名簿【中間実績】!F20="","",③職員名簿【中間実績】!F20)</f>
        <v/>
      </c>
      <c r="G19" s="182" t="str">
        <f>IF(③職員名簿【中間実績】!G20="","",③職員名簿【中間実績】!G20)</f>
        <v/>
      </c>
      <c r="H19" s="182" t="str">
        <f>IF(③職員名簿【中間実績】!H20="","",③職員名簿【中間実績】!H20)</f>
        <v/>
      </c>
      <c r="I19" s="182" t="str">
        <f>IF(③職員名簿【中間実績】!I20="","",③職員名簿【中間実績】!I20)</f>
        <v/>
      </c>
      <c r="J19" s="182" t="str">
        <f>IF(③職員名簿【中間実績】!J20="","",③職員名簿【中間実績】!J20)</f>
        <v/>
      </c>
      <c r="K19" s="277" t="str">
        <f>IF(③職員名簿【中間実績】!K20="","",③職員名簿【中間実績】!K20)</f>
        <v/>
      </c>
      <c r="L19" s="182" t="str">
        <f>IF(③職員名簿【中間実績】!L20="","",③職員名簿【中間実績】!L20)</f>
        <v/>
      </c>
      <c r="M19" s="182" t="str">
        <f>IF(③職員名簿【中間実績】!M20="","",③職員名簿【中間実績】!M20)</f>
        <v/>
      </c>
      <c r="N19" s="182" t="str">
        <f>IF(③職員名簿【中間実績】!N20="","",③職員名簿【中間実績】!N20)</f>
        <v/>
      </c>
      <c r="O19" s="182" t="str">
        <f>IF(③職員名簿【中間実績】!O20="","",③職員名簿【中間実績】!O20)</f>
        <v/>
      </c>
      <c r="P19" s="269" t="str">
        <f t="shared" si="18"/>
        <v>○</v>
      </c>
      <c r="Q19" s="135" t="str">
        <f t="shared" si="5"/>
        <v/>
      </c>
      <c r="R19" s="135" t="str">
        <f t="shared" si="12"/>
        <v/>
      </c>
      <c r="S19" s="135" t="str">
        <f t="shared" si="13"/>
        <v/>
      </c>
      <c r="T19" s="135" t="str">
        <f t="shared" si="14"/>
        <v/>
      </c>
      <c r="U19" s="132" t="str">
        <f t="shared" si="15"/>
        <v/>
      </c>
      <c r="V19" s="132" t="str">
        <f t="shared" si="15"/>
        <v/>
      </c>
      <c r="W19" s="132" t="str">
        <f t="shared" si="15"/>
        <v/>
      </c>
      <c r="X19" s="132" t="str">
        <f t="shared" si="15"/>
        <v/>
      </c>
      <c r="Y19" s="132" t="str">
        <f t="shared" si="15"/>
        <v/>
      </c>
      <c r="Z19" s="132" t="str">
        <f t="shared" si="15"/>
        <v/>
      </c>
      <c r="AA19" s="132" t="str">
        <f t="shared" si="15"/>
        <v/>
      </c>
      <c r="AB19" s="132" t="str">
        <f t="shared" si="15"/>
        <v/>
      </c>
      <c r="AC19" s="132" t="str">
        <f t="shared" si="15"/>
        <v/>
      </c>
      <c r="AD19" s="132" t="str">
        <f t="shared" si="15"/>
        <v/>
      </c>
      <c r="AE19" s="132" t="str">
        <f t="shared" si="15"/>
        <v/>
      </c>
      <c r="AF19" s="132" t="str">
        <f t="shared" si="15"/>
        <v/>
      </c>
      <c r="AG19" s="274">
        <f t="shared" si="8"/>
        <v>0</v>
      </c>
      <c r="AH19" s="274">
        <f t="shared" si="16"/>
        <v>0</v>
      </c>
      <c r="AI19" s="275">
        <f t="shared" si="9"/>
        <v>0</v>
      </c>
      <c r="AJ19" s="273" t="str">
        <f t="shared" si="10"/>
        <v/>
      </c>
      <c r="AK19" s="273" t="str">
        <f t="shared" si="11"/>
        <v/>
      </c>
      <c r="AL19" s="273" t="str">
        <f t="shared" si="11"/>
        <v/>
      </c>
      <c r="AM19" s="273" t="str">
        <f t="shared" si="11"/>
        <v/>
      </c>
      <c r="AN19" s="273" t="str">
        <f t="shared" si="11"/>
        <v/>
      </c>
      <c r="AO19" s="273" t="str">
        <f t="shared" si="11"/>
        <v/>
      </c>
      <c r="AP19" s="273" t="str">
        <f t="shared" si="11"/>
        <v/>
      </c>
      <c r="AQ19" s="273" t="str">
        <f t="shared" si="11"/>
        <v/>
      </c>
      <c r="AR19" s="273" t="str">
        <f t="shared" si="11"/>
        <v/>
      </c>
      <c r="AS19" s="273" t="str">
        <f t="shared" si="11"/>
        <v/>
      </c>
      <c r="AT19" s="273" t="str">
        <f t="shared" si="11"/>
        <v/>
      </c>
      <c r="AU19" s="273" t="str">
        <f t="shared" si="11"/>
        <v/>
      </c>
      <c r="AV19" s="273" t="str">
        <f t="shared" si="11"/>
        <v/>
      </c>
      <c r="AW19" s="273">
        <f t="shared" si="17"/>
        <v>0</v>
      </c>
    </row>
    <row r="20" spans="1:49" s="190" customFormat="1" ht="23.15" customHeight="1">
      <c r="A20" s="61">
        <v>8</v>
      </c>
      <c r="B20" s="14" t="str">
        <f>IF(③職員名簿【中間実績】!B21="","",③職員名簿【中間実績】!B21)</f>
        <v/>
      </c>
      <c r="C20" s="180" t="str">
        <f>IF(③職員名簿【中間実績】!C21="","",③職員名簿【中間実績】!C21)</f>
        <v/>
      </c>
      <c r="D20" s="181" t="str">
        <f>IF(③職員名簿【中間実績】!D21="","",③職員名簿【中間実績】!D21)</f>
        <v/>
      </c>
      <c r="E20" s="182" t="str">
        <f>IF(③職員名簿【中間実績】!E21="","",③職員名簿【中間実績】!E21)</f>
        <v/>
      </c>
      <c r="F20" s="182" t="str">
        <f>IF(③職員名簿【中間実績】!F21="","",③職員名簿【中間実績】!F21)</f>
        <v/>
      </c>
      <c r="G20" s="182" t="str">
        <f>IF(③職員名簿【中間実績】!G21="","",③職員名簿【中間実績】!G21)</f>
        <v/>
      </c>
      <c r="H20" s="182" t="str">
        <f>IF(③職員名簿【中間実績】!H21="","",③職員名簿【中間実績】!H21)</f>
        <v/>
      </c>
      <c r="I20" s="182" t="str">
        <f>IF(③職員名簿【中間実績】!I21="","",③職員名簿【中間実績】!I21)</f>
        <v/>
      </c>
      <c r="J20" s="182" t="str">
        <f>IF(③職員名簿【中間実績】!J21="","",③職員名簿【中間実績】!J21)</f>
        <v/>
      </c>
      <c r="K20" s="277" t="str">
        <f>IF(③職員名簿【中間実績】!K21="","",③職員名簿【中間実績】!K21)</f>
        <v/>
      </c>
      <c r="L20" s="182" t="str">
        <f>IF(③職員名簿【中間実績】!L21="","",③職員名簿【中間実績】!L21)</f>
        <v/>
      </c>
      <c r="M20" s="182" t="str">
        <f>IF(③職員名簿【中間実績】!M21="","",③職員名簿【中間実績】!M21)</f>
        <v/>
      </c>
      <c r="N20" s="182" t="str">
        <f>IF(③職員名簿【中間実績】!N21="","",③職員名簿【中間実績】!N21)</f>
        <v/>
      </c>
      <c r="O20" s="182" t="str">
        <f>IF(③職員名簿【中間実績】!O21="","",③職員名簿【中間実績】!O21)</f>
        <v/>
      </c>
      <c r="P20" s="269" t="str">
        <f t="shared" si="18"/>
        <v>○</v>
      </c>
      <c r="Q20" s="135" t="str">
        <f t="shared" si="5"/>
        <v/>
      </c>
      <c r="R20" s="135" t="str">
        <f t="shared" si="12"/>
        <v/>
      </c>
      <c r="S20" s="135" t="str">
        <f t="shared" si="13"/>
        <v/>
      </c>
      <c r="T20" s="135" t="str">
        <f t="shared" si="14"/>
        <v/>
      </c>
      <c r="U20" s="132" t="str">
        <f t="shared" si="15"/>
        <v/>
      </c>
      <c r="V20" s="132" t="str">
        <f t="shared" si="15"/>
        <v/>
      </c>
      <c r="W20" s="132" t="str">
        <f t="shared" si="15"/>
        <v/>
      </c>
      <c r="X20" s="132" t="str">
        <f t="shared" si="15"/>
        <v/>
      </c>
      <c r="Y20" s="132" t="str">
        <f t="shared" si="15"/>
        <v/>
      </c>
      <c r="Z20" s="132" t="str">
        <f t="shared" si="15"/>
        <v/>
      </c>
      <c r="AA20" s="132" t="str">
        <f t="shared" si="15"/>
        <v/>
      </c>
      <c r="AB20" s="132" t="str">
        <f t="shared" si="15"/>
        <v/>
      </c>
      <c r="AC20" s="132" t="str">
        <f t="shared" si="15"/>
        <v/>
      </c>
      <c r="AD20" s="132" t="str">
        <f t="shared" si="15"/>
        <v/>
      </c>
      <c r="AE20" s="132" t="str">
        <f t="shared" si="15"/>
        <v/>
      </c>
      <c r="AF20" s="132" t="str">
        <f t="shared" si="15"/>
        <v/>
      </c>
      <c r="AG20" s="274">
        <f t="shared" si="8"/>
        <v>0</v>
      </c>
      <c r="AH20" s="274">
        <f t="shared" si="16"/>
        <v>0</v>
      </c>
      <c r="AI20" s="275">
        <f t="shared" si="9"/>
        <v>0</v>
      </c>
      <c r="AJ20" s="273" t="str">
        <f t="shared" si="10"/>
        <v/>
      </c>
      <c r="AK20" s="273" t="str">
        <f t="shared" si="11"/>
        <v/>
      </c>
      <c r="AL20" s="273" t="str">
        <f t="shared" si="11"/>
        <v/>
      </c>
      <c r="AM20" s="273" t="str">
        <f t="shared" si="11"/>
        <v/>
      </c>
      <c r="AN20" s="273" t="str">
        <f t="shared" si="11"/>
        <v/>
      </c>
      <c r="AO20" s="273" t="str">
        <f t="shared" si="11"/>
        <v/>
      </c>
      <c r="AP20" s="273" t="str">
        <f t="shared" si="11"/>
        <v/>
      </c>
      <c r="AQ20" s="273" t="str">
        <f t="shared" si="11"/>
        <v/>
      </c>
      <c r="AR20" s="273" t="str">
        <f t="shared" si="11"/>
        <v/>
      </c>
      <c r="AS20" s="273" t="str">
        <f t="shared" si="11"/>
        <v/>
      </c>
      <c r="AT20" s="273" t="str">
        <f t="shared" si="11"/>
        <v/>
      </c>
      <c r="AU20" s="273" t="str">
        <f t="shared" si="11"/>
        <v/>
      </c>
      <c r="AV20" s="273" t="str">
        <f t="shared" si="11"/>
        <v/>
      </c>
      <c r="AW20" s="273">
        <f t="shared" si="17"/>
        <v>0</v>
      </c>
    </row>
    <row r="21" spans="1:49" s="190" customFormat="1" ht="23.15" customHeight="1">
      <c r="A21" s="61">
        <v>9</v>
      </c>
      <c r="B21" s="14" t="str">
        <f>IF(③職員名簿【中間実績】!B22="","",③職員名簿【中間実績】!B22)</f>
        <v/>
      </c>
      <c r="C21" s="180" t="str">
        <f>IF(③職員名簿【中間実績】!C22="","",③職員名簿【中間実績】!C22)</f>
        <v/>
      </c>
      <c r="D21" s="181" t="str">
        <f>IF(③職員名簿【中間実績】!D22="","",③職員名簿【中間実績】!D22)</f>
        <v/>
      </c>
      <c r="E21" s="182" t="str">
        <f>IF(③職員名簿【中間実績】!E22="","",③職員名簿【中間実績】!E22)</f>
        <v/>
      </c>
      <c r="F21" s="182" t="str">
        <f>IF(③職員名簿【中間実績】!F22="","",③職員名簿【中間実績】!F22)</f>
        <v/>
      </c>
      <c r="G21" s="182" t="str">
        <f>IF(③職員名簿【中間実績】!G22="","",③職員名簿【中間実績】!G22)</f>
        <v/>
      </c>
      <c r="H21" s="182" t="str">
        <f>IF(③職員名簿【中間実績】!H22="","",③職員名簿【中間実績】!H22)</f>
        <v/>
      </c>
      <c r="I21" s="182" t="str">
        <f>IF(③職員名簿【中間実績】!I22="","",③職員名簿【中間実績】!I22)</f>
        <v/>
      </c>
      <c r="J21" s="182" t="str">
        <f>IF(③職員名簿【中間実績】!J22="","",③職員名簿【中間実績】!J22)</f>
        <v/>
      </c>
      <c r="K21" s="277" t="str">
        <f>IF(③職員名簿【中間実績】!K22="","",③職員名簿【中間実績】!K22)</f>
        <v/>
      </c>
      <c r="L21" s="182" t="str">
        <f>IF(③職員名簿【中間実績】!L22="","",③職員名簿【中間実績】!L22)</f>
        <v/>
      </c>
      <c r="M21" s="182" t="str">
        <f>IF(③職員名簿【中間実績】!M22="","",③職員名簿【中間実績】!M22)</f>
        <v/>
      </c>
      <c r="N21" s="182" t="str">
        <f>IF(③職員名簿【中間実績】!N22="","",③職員名簿【中間実績】!N22)</f>
        <v/>
      </c>
      <c r="O21" s="182" t="str">
        <f>IF(③職員名簿【中間実績】!O22="","",③職員名簿【中間実績】!O22)</f>
        <v/>
      </c>
      <c r="P21" s="269" t="str">
        <f t="shared" si="18"/>
        <v>○</v>
      </c>
      <c r="Q21" s="135" t="str">
        <f t="shared" si="5"/>
        <v/>
      </c>
      <c r="R21" s="135" t="str">
        <f t="shared" si="12"/>
        <v/>
      </c>
      <c r="S21" s="135" t="str">
        <f t="shared" si="13"/>
        <v/>
      </c>
      <c r="T21" s="135" t="str">
        <f t="shared" si="14"/>
        <v/>
      </c>
      <c r="U21" s="132" t="str">
        <f t="shared" si="15"/>
        <v/>
      </c>
      <c r="V21" s="132" t="str">
        <f t="shared" si="15"/>
        <v/>
      </c>
      <c r="W21" s="132" t="str">
        <f t="shared" si="15"/>
        <v/>
      </c>
      <c r="X21" s="132" t="str">
        <f t="shared" si="15"/>
        <v/>
      </c>
      <c r="Y21" s="132" t="str">
        <f t="shared" si="15"/>
        <v/>
      </c>
      <c r="Z21" s="132" t="str">
        <f t="shared" si="15"/>
        <v/>
      </c>
      <c r="AA21" s="132" t="str">
        <f t="shared" si="15"/>
        <v/>
      </c>
      <c r="AB21" s="132" t="str">
        <f t="shared" si="15"/>
        <v/>
      </c>
      <c r="AC21" s="132" t="str">
        <f t="shared" si="15"/>
        <v/>
      </c>
      <c r="AD21" s="132" t="str">
        <f t="shared" si="15"/>
        <v/>
      </c>
      <c r="AE21" s="132" t="str">
        <f t="shared" si="15"/>
        <v/>
      </c>
      <c r="AF21" s="132" t="str">
        <f>IF($T21="",IF($K21="","",IF(AF$11&gt;=$K21,IF($L21="",$S21,IF(AF$11&gt;$L21,"",$S21)),"")),IF(AND(AF$11&gt;=$K21,OR($L21&gt;=AF$11,$L21="")),$T21,""))</f>
        <v/>
      </c>
      <c r="AG21" s="274">
        <f t="shared" si="8"/>
        <v>0</v>
      </c>
      <c r="AH21" s="274">
        <f t="shared" si="16"/>
        <v>0</v>
      </c>
      <c r="AI21" s="275">
        <f t="shared" si="9"/>
        <v>0</v>
      </c>
      <c r="AJ21" s="273" t="str">
        <f t="shared" si="10"/>
        <v/>
      </c>
      <c r="AK21" s="273" t="str">
        <f t="shared" si="11"/>
        <v/>
      </c>
      <c r="AL21" s="273" t="str">
        <f t="shared" si="11"/>
        <v/>
      </c>
      <c r="AM21" s="273" t="str">
        <f t="shared" si="11"/>
        <v/>
      </c>
      <c r="AN21" s="273" t="str">
        <f t="shared" si="11"/>
        <v/>
      </c>
      <c r="AO21" s="273" t="str">
        <f t="shared" si="11"/>
        <v/>
      </c>
      <c r="AP21" s="273" t="str">
        <f t="shared" si="11"/>
        <v/>
      </c>
      <c r="AQ21" s="273" t="str">
        <f t="shared" si="11"/>
        <v/>
      </c>
      <c r="AR21" s="273" t="str">
        <f t="shared" si="11"/>
        <v/>
      </c>
      <c r="AS21" s="273" t="str">
        <f t="shared" si="11"/>
        <v/>
      </c>
      <c r="AT21" s="273" t="str">
        <f t="shared" si="11"/>
        <v/>
      </c>
      <c r="AU21" s="273" t="str">
        <f t="shared" si="11"/>
        <v/>
      </c>
      <c r="AV21" s="273" t="str">
        <f t="shared" si="11"/>
        <v/>
      </c>
      <c r="AW21" s="273">
        <f t="shared" si="17"/>
        <v>0</v>
      </c>
    </row>
    <row r="22" spans="1:49" s="190" customFormat="1" ht="23.15" customHeight="1">
      <c r="A22" s="61">
        <v>10</v>
      </c>
      <c r="B22" s="14" t="str">
        <f>IF(③職員名簿【中間実績】!B23="","",③職員名簿【中間実績】!B23)</f>
        <v/>
      </c>
      <c r="C22" s="180" t="str">
        <f>IF(③職員名簿【中間実績】!C23="","",③職員名簿【中間実績】!C23)</f>
        <v/>
      </c>
      <c r="D22" s="181" t="str">
        <f>IF(③職員名簿【中間実績】!D23="","",③職員名簿【中間実績】!D23)</f>
        <v/>
      </c>
      <c r="E22" s="182" t="str">
        <f>IF(③職員名簿【中間実績】!E23="","",③職員名簿【中間実績】!E23)</f>
        <v/>
      </c>
      <c r="F22" s="182" t="str">
        <f>IF(③職員名簿【中間実績】!F23="","",③職員名簿【中間実績】!F23)</f>
        <v/>
      </c>
      <c r="G22" s="182" t="str">
        <f>IF(③職員名簿【中間実績】!G23="","",③職員名簿【中間実績】!G23)</f>
        <v/>
      </c>
      <c r="H22" s="182" t="str">
        <f>IF(③職員名簿【中間実績】!H23="","",③職員名簿【中間実績】!H23)</f>
        <v/>
      </c>
      <c r="I22" s="182" t="str">
        <f>IF(③職員名簿【中間実績】!I23="","",③職員名簿【中間実績】!I23)</f>
        <v/>
      </c>
      <c r="J22" s="182" t="str">
        <f>IF(③職員名簿【中間実績】!J23="","",③職員名簿【中間実績】!J23)</f>
        <v/>
      </c>
      <c r="K22" s="277" t="str">
        <f>IF(③職員名簿【中間実績】!K23="","",③職員名簿【中間実績】!K23)</f>
        <v/>
      </c>
      <c r="L22" s="182" t="str">
        <f>IF(③職員名簿【中間実績】!L23="","",③職員名簿【中間実績】!L23)</f>
        <v/>
      </c>
      <c r="M22" s="182" t="str">
        <f>IF(③職員名簿【中間実績】!M23="","",③職員名簿【中間実績】!M23)</f>
        <v/>
      </c>
      <c r="N22" s="182" t="str">
        <f>IF(③職員名簿【中間実績】!N23="","",③職員名簿【中間実績】!N23)</f>
        <v/>
      </c>
      <c r="O22" s="182" t="str">
        <f>IF(③職員名簿【中間実績】!O23="","",③職員名簿【中間実績】!O23)</f>
        <v/>
      </c>
      <c r="P22" s="269" t="str">
        <f t="shared" si="18"/>
        <v>○</v>
      </c>
      <c r="Q22" s="135" t="str">
        <f t="shared" si="5"/>
        <v/>
      </c>
      <c r="R22" s="135" t="str">
        <f t="shared" si="12"/>
        <v/>
      </c>
      <c r="S22" s="135" t="str">
        <f t="shared" si="13"/>
        <v/>
      </c>
      <c r="T22" s="135" t="str">
        <f t="shared" si="14"/>
        <v/>
      </c>
      <c r="U22" s="132" t="str">
        <f t="shared" si="15"/>
        <v/>
      </c>
      <c r="V22" s="132" t="str">
        <f t="shared" si="15"/>
        <v/>
      </c>
      <c r="W22" s="132" t="str">
        <f t="shared" si="15"/>
        <v/>
      </c>
      <c r="X22" s="132" t="str">
        <f t="shared" si="15"/>
        <v/>
      </c>
      <c r="Y22" s="132" t="str">
        <f t="shared" si="15"/>
        <v/>
      </c>
      <c r="Z22" s="132" t="str">
        <f t="shared" si="15"/>
        <v/>
      </c>
      <c r="AA22" s="132" t="str">
        <f t="shared" si="15"/>
        <v/>
      </c>
      <c r="AB22" s="132" t="str">
        <f t="shared" si="15"/>
        <v/>
      </c>
      <c r="AC22" s="132" t="str">
        <f t="shared" si="15"/>
        <v/>
      </c>
      <c r="AD22" s="132" t="str">
        <f t="shared" si="15"/>
        <v/>
      </c>
      <c r="AE22" s="132" t="str">
        <f t="shared" si="15"/>
        <v/>
      </c>
      <c r="AF22" s="132" t="str">
        <f t="shared" si="15"/>
        <v/>
      </c>
      <c r="AG22" s="274">
        <f t="shared" si="8"/>
        <v>0</v>
      </c>
      <c r="AH22" s="274">
        <f t="shared" si="16"/>
        <v>0</v>
      </c>
      <c r="AI22" s="275">
        <f t="shared" si="9"/>
        <v>0</v>
      </c>
      <c r="AJ22" s="273" t="str">
        <f t="shared" si="10"/>
        <v/>
      </c>
      <c r="AK22" s="273" t="str">
        <f t="shared" si="11"/>
        <v/>
      </c>
      <c r="AL22" s="273" t="str">
        <f t="shared" si="11"/>
        <v/>
      </c>
      <c r="AM22" s="273" t="str">
        <f t="shared" si="11"/>
        <v/>
      </c>
      <c r="AN22" s="273" t="str">
        <f t="shared" si="11"/>
        <v/>
      </c>
      <c r="AO22" s="273" t="str">
        <f t="shared" si="11"/>
        <v/>
      </c>
      <c r="AP22" s="273" t="str">
        <f t="shared" si="11"/>
        <v/>
      </c>
      <c r="AQ22" s="273" t="str">
        <f t="shared" si="11"/>
        <v/>
      </c>
      <c r="AR22" s="273" t="str">
        <f t="shared" si="11"/>
        <v/>
      </c>
      <c r="AS22" s="273" t="str">
        <f t="shared" si="11"/>
        <v/>
      </c>
      <c r="AT22" s="273" t="str">
        <f t="shared" si="11"/>
        <v/>
      </c>
      <c r="AU22" s="273" t="str">
        <f t="shared" si="11"/>
        <v/>
      </c>
      <c r="AV22" s="273" t="str">
        <f t="shared" si="11"/>
        <v/>
      </c>
      <c r="AW22" s="273">
        <f t="shared" si="17"/>
        <v>0</v>
      </c>
    </row>
    <row r="23" spans="1:49" s="190" customFormat="1" ht="23.15" customHeight="1">
      <c r="A23" s="61">
        <v>11</v>
      </c>
      <c r="B23" s="14" t="str">
        <f>IF(③職員名簿【中間実績】!B24="","",③職員名簿【中間実績】!B24)</f>
        <v/>
      </c>
      <c r="C23" s="180" t="str">
        <f>IF(③職員名簿【中間実績】!C24="","",③職員名簿【中間実績】!C24)</f>
        <v/>
      </c>
      <c r="D23" s="181" t="str">
        <f>IF(③職員名簿【中間実績】!D24="","",③職員名簿【中間実績】!D24)</f>
        <v/>
      </c>
      <c r="E23" s="182" t="str">
        <f>IF(③職員名簿【中間実績】!E24="","",③職員名簿【中間実績】!E24)</f>
        <v/>
      </c>
      <c r="F23" s="182" t="str">
        <f>IF(③職員名簿【中間実績】!F24="","",③職員名簿【中間実績】!F24)</f>
        <v/>
      </c>
      <c r="G23" s="182" t="str">
        <f>IF(③職員名簿【中間実績】!G24="","",③職員名簿【中間実績】!G24)</f>
        <v/>
      </c>
      <c r="H23" s="182" t="str">
        <f>IF(③職員名簿【中間実績】!H24="","",③職員名簿【中間実績】!H24)</f>
        <v/>
      </c>
      <c r="I23" s="182" t="str">
        <f>IF(③職員名簿【中間実績】!I24="","",③職員名簿【中間実績】!I24)</f>
        <v/>
      </c>
      <c r="J23" s="182" t="str">
        <f>IF(③職員名簿【中間実績】!J24="","",③職員名簿【中間実績】!J24)</f>
        <v/>
      </c>
      <c r="K23" s="277" t="str">
        <f>IF(③職員名簿【中間実績】!K24="","",③職員名簿【中間実績】!K24)</f>
        <v/>
      </c>
      <c r="L23" s="182" t="str">
        <f>IF(③職員名簿【中間実績】!L24="","",③職員名簿【中間実績】!L24)</f>
        <v/>
      </c>
      <c r="M23" s="182" t="str">
        <f>IF(③職員名簿【中間実績】!M24="","",③職員名簿【中間実績】!M24)</f>
        <v/>
      </c>
      <c r="N23" s="182" t="str">
        <f>IF(③職員名簿【中間実績】!N24="","",③職員名簿【中間実績】!N24)</f>
        <v/>
      </c>
      <c r="O23" s="182" t="str">
        <f>IF(③職員名簿【中間実績】!O24="","",③職員名簿【中間実績】!O24)</f>
        <v/>
      </c>
      <c r="P23" s="269" t="str">
        <f t="shared" si="18"/>
        <v>○</v>
      </c>
      <c r="Q23" s="135" t="str">
        <f t="shared" si="5"/>
        <v/>
      </c>
      <c r="R23" s="135" t="str">
        <f t="shared" si="12"/>
        <v/>
      </c>
      <c r="S23" s="135" t="str">
        <f t="shared" si="13"/>
        <v/>
      </c>
      <c r="T23" s="135" t="str">
        <f t="shared" si="14"/>
        <v/>
      </c>
      <c r="U23" s="132" t="str">
        <f t="shared" si="15"/>
        <v/>
      </c>
      <c r="V23" s="132" t="str">
        <f t="shared" si="15"/>
        <v/>
      </c>
      <c r="W23" s="132" t="str">
        <f t="shared" si="15"/>
        <v/>
      </c>
      <c r="X23" s="132" t="str">
        <f t="shared" si="15"/>
        <v/>
      </c>
      <c r="Y23" s="132" t="str">
        <f t="shared" si="15"/>
        <v/>
      </c>
      <c r="Z23" s="132" t="str">
        <f t="shared" si="15"/>
        <v/>
      </c>
      <c r="AA23" s="132" t="str">
        <f t="shared" si="15"/>
        <v/>
      </c>
      <c r="AB23" s="132" t="str">
        <f t="shared" si="15"/>
        <v/>
      </c>
      <c r="AC23" s="132" t="str">
        <f t="shared" si="15"/>
        <v/>
      </c>
      <c r="AD23" s="132" t="str">
        <f t="shared" si="15"/>
        <v/>
      </c>
      <c r="AE23" s="132" t="str">
        <f t="shared" si="15"/>
        <v/>
      </c>
      <c r="AF23" s="132" t="str">
        <f t="shared" si="15"/>
        <v/>
      </c>
      <c r="AG23" s="274">
        <f t="shared" si="8"/>
        <v>0</v>
      </c>
      <c r="AH23" s="274">
        <f t="shared" si="16"/>
        <v>0</v>
      </c>
      <c r="AI23" s="275">
        <f t="shared" si="9"/>
        <v>0</v>
      </c>
      <c r="AJ23" s="273" t="str">
        <f t="shared" si="10"/>
        <v/>
      </c>
      <c r="AK23" s="273" t="str">
        <f t="shared" si="11"/>
        <v/>
      </c>
      <c r="AL23" s="273" t="str">
        <f t="shared" si="11"/>
        <v/>
      </c>
      <c r="AM23" s="273" t="str">
        <f t="shared" si="11"/>
        <v/>
      </c>
      <c r="AN23" s="273" t="str">
        <f t="shared" si="11"/>
        <v/>
      </c>
      <c r="AO23" s="273" t="str">
        <f t="shared" si="11"/>
        <v/>
      </c>
      <c r="AP23" s="273" t="str">
        <f t="shared" si="11"/>
        <v/>
      </c>
      <c r="AQ23" s="273" t="str">
        <f t="shared" si="11"/>
        <v/>
      </c>
      <c r="AR23" s="273" t="str">
        <f t="shared" si="11"/>
        <v/>
      </c>
      <c r="AS23" s="273" t="str">
        <f t="shared" si="11"/>
        <v/>
      </c>
      <c r="AT23" s="273" t="str">
        <f t="shared" si="11"/>
        <v/>
      </c>
      <c r="AU23" s="273" t="str">
        <f t="shared" si="11"/>
        <v/>
      </c>
      <c r="AV23" s="273" t="str">
        <f t="shared" si="11"/>
        <v/>
      </c>
      <c r="AW23" s="273">
        <f t="shared" si="17"/>
        <v>0</v>
      </c>
    </row>
    <row r="24" spans="1:49" s="190" customFormat="1" ht="23.15" customHeight="1">
      <c r="A24" s="61">
        <v>12</v>
      </c>
      <c r="B24" s="14" t="str">
        <f>IF(③職員名簿【中間実績】!B25="","",③職員名簿【中間実績】!B25)</f>
        <v/>
      </c>
      <c r="C24" s="180" t="str">
        <f>IF(③職員名簿【中間実績】!C25="","",③職員名簿【中間実績】!C25)</f>
        <v/>
      </c>
      <c r="D24" s="181" t="str">
        <f>IF(③職員名簿【中間実績】!D25="","",③職員名簿【中間実績】!D25)</f>
        <v/>
      </c>
      <c r="E24" s="182" t="str">
        <f>IF(③職員名簿【中間実績】!E25="","",③職員名簿【中間実績】!E25)</f>
        <v/>
      </c>
      <c r="F24" s="182" t="str">
        <f>IF(③職員名簿【中間実績】!F25="","",③職員名簿【中間実績】!F25)</f>
        <v/>
      </c>
      <c r="G24" s="182" t="str">
        <f>IF(③職員名簿【中間実績】!G25="","",③職員名簿【中間実績】!G25)</f>
        <v/>
      </c>
      <c r="H24" s="182" t="str">
        <f>IF(③職員名簿【中間実績】!H25="","",③職員名簿【中間実績】!H25)</f>
        <v/>
      </c>
      <c r="I24" s="182" t="str">
        <f>IF(③職員名簿【中間実績】!I25="","",③職員名簿【中間実績】!I25)</f>
        <v/>
      </c>
      <c r="J24" s="182" t="str">
        <f>IF(③職員名簿【中間実績】!J25="","",③職員名簿【中間実績】!J25)</f>
        <v/>
      </c>
      <c r="K24" s="277" t="str">
        <f>IF(③職員名簿【中間実績】!K25="","",③職員名簿【中間実績】!K25)</f>
        <v/>
      </c>
      <c r="L24" s="182" t="str">
        <f>IF(③職員名簿【中間実績】!L25="","",③職員名簿【中間実績】!L25)</f>
        <v/>
      </c>
      <c r="M24" s="182" t="str">
        <f>IF(③職員名簿【中間実績】!M25="","",③職員名簿【中間実績】!M25)</f>
        <v/>
      </c>
      <c r="N24" s="182" t="str">
        <f>IF(③職員名簿【中間実績】!N25="","",③職員名簿【中間実績】!N25)</f>
        <v/>
      </c>
      <c r="O24" s="182" t="str">
        <f>IF(③職員名簿【中間実績】!O25="","",③職員名簿【中間実績】!O25)</f>
        <v/>
      </c>
      <c r="P24" s="269" t="str">
        <f t="shared" si="18"/>
        <v>○</v>
      </c>
      <c r="Q24" s="135" t="str">
        <f t="shared" si="5"/>
        <v/>
      </c>
      <c r="R24" s="135" t="str">
        <f t="shared" si="12"/>
        <v/>
      </c>
      <c r="S24" s="135" t="str">
        <f t="shared" si="13"/>
        <v/>
      </c>
      <c r="T24" s="135" t="str">
        <f t="shared" si="14"/>
        <v/>
      </c>
      <c r="U24" s="132" t="str">
        <f t="shared" si="15"/>
        <v/>
      </c>
      <c r="V24" s="132" t="str">
        <f t="shared" si="15"/>
        <v/>
      </c>
      <c r="W24" s="132" t="str">
        <f t="shared" si="15"/>
        <v/>
      </c>
      <c r="X24" s="132" t="str">
        <f t="shared" si="15"/>
        <v/>
      </c>
      <c r="Y24" s="132" t="str">
        <f t="shared" si="15"/>
        <v/>
      </c>
      <c r="Z24" s="132" t="str">
        <f t="shared" si="15"/>
        <v/>
      </c>
      <c r="AA24" s="132" t="str">
        <f t="shared" si="15"/>
        <v/>
      </c>
      <c r="AB24" s="132" t="str">
        <f t="shared" si="15"/>
        <v/>
      </c>
      <c r="AC24" s="132" t="str">
        <f t="shared" si="15"/>
        <v/>
      </c>
      <c r="AD24" s="132" t="str">
        <f t="shared" si="15"/>
        <v/>
      </c>
      <c r="AE24" s="132" t="str">
        <f t="shared" si="15"/>
        <v/>
      </c>
      <c r="AF24" s="132" t="str">
        <f t="shared" si="15"/>
        <v/>
      </c>
      <c r="AG24" s="274">
        <f t="shared" si="8"/>
        <v>0</v>
      </c>
      <c r="AH24" s="274">
        <f t="shared" si="16"/>
        <v>0</v>
      </c>
      <c r="AI24" s="275">
        <f t="shared" si="9"/>
        <v>0</v>
      </c>
      <c r="AJ24" s="273" t="str">
        <f t="shared" si="10"/>
        <v/>
      </c>
      <c r="AK24" s="273" t="str">
        <f t="shared" si="11"/>
        <v/>
      </c>
      <c r="AL24" s="273" t="str">
        <f t="shared" si="11"/>
        <v/>
      </c>
      <c r="AM24" s="273" t="str">
        <f t="shared" si="11"/>
        <v/>
      </c>
      <c r="AN24" s="273" t="str">
        <f t="shared" si="11"/>
        <v/>
      </c>
      <c r="AO24" s="273" t="str">
        <f t="shared" si="11"/>
        <v/>
      </c>
      <c r="AP24" s="273" t="str">
        <f t="shared" si="11"/>
        <v/>
      </c>
      <c r="AQ24" s="273" t="str">
        <f t="shared" si="11"/>
        <v/>
      </c>
      <c r="AR24" s="273" t="str">
        <f t="shared" si="11"/>
        <v/>
      </c>
      <c r="AS24" s="273" t="str">
        <f t="shared" si="11"/>
        <v/>
      </c>
      <c r="AT24" s="273" t="str">
        <f t="shared" si="11"/>
        <v/>
      </c>
      <c r="AU24" s="273" t="str">
        <f t="shared" si="11"/>
        <v/>
      </c>
      <c r="AV24" s="273" t="str">
        <f t="shared" si="11"/>
        <v/>
      </c>
      <c r="AW24" s="273">
        <f t="shared" si="17"/>
        <v>0</v>
      </c>
    </row>
    <row r="25" spans="1:49" s="190" customFormat="1" ht="23.15" customHeight="1">
      <c r="A25" s="61">
        <v>13</v>
      </c>
      <c r="B25" s="14" t="str">
        <f>IF(③職員名簿【中間実績】!B26="","",③職員名簿【中間実績】!B26)</f>
        <v/>
      </c>
      <c r="C25" s="180" t="str">
        <f>IF(③職員名簿【中間実績】!C26="","",③職員名簿【中間実績】!C26)</f>
        <v/>
      </c>
      <c r="D25" s="181" t="str">
        <f>IF(③職員名簿【中間実績】!D26="","",③職員名簿【中間実績】!D26)</f>
        <v/>
      </c>
      <c r="E25" s="182" t="str">
        <f>IF(③職員名簿【中間実績】!E26="","",③職員名簿【中間実績】!E26)</f>
        <v/>
      </c>
      <c r="F25" s="182" t="str">
        <f>IF(③職員名簿【中間実績】!F26="","",③職員名簿【中間実績】!F26)</f>
        <v/>
      </c>
      <c r="G25" s="182" t="str">
        <f>IF(③職員名簿【中間実績】!G26="","",③職員名簿【中間実績】!G26)</f>
        <v/>
      </c>
      <c r="H25" s="182" t="str">
        <f>IF(③職員名簿【中間実績】!H26="","",③職員名簿【中間実績】!H26)</f>
        <v/>
      </c>
      <c r="I25" s="182" t="str">
        <f>IF(③職員名簿【中間実績】!I26="","",③職員名簿【中間実績】!I26)</f>
        <v/>
      </c>
      <c r="J25" s="182" t="str">
        <f>IF(③職員名簿【中間実績】!J26="","",③職員名簿【中間実績】!J26)</f>
        <v/>
      </c>
      <c r="K25" s="277" t="str">
        <f>IF(③職員名簿【中間実績】!K26="","",③職員名簿【中間実績】!K26)</f>
        <v/>
      </c>
      <c r="L25" s="182" t="str">
        <f>IF(③職員名簿【中間実績】!L26="","",③職員名簿【中間実績】!L26)</f>
        <v/>
      </c>
      <c r="M25" s="182" t="str">
        <f>IF(③職員名簿【中間実績】!M26="","",③職員名簿【中間実績】!M26)</f>
        <v/>
      </c>
      <c r="N25" s="182" t="str">
        <f>IF(③職員名簿【中間実績】!N26="","",③職員名簿【中間実績】!N26)</f>
        <v/>
      </c>
      <c r="O25" s="182" t="str">
        <f>IF(③職員名簿【中間実績】!O26="","",③職員名簿【中間実績】!O26)</f>
        <v/>
      </c>
      <c r="P25" s="269" t="str">
        <f t="shared" si="18"/>
        <v>○</v>
      </c>
      <c r="Q25" s="135" t="str">
        <f t="shared" si="5"/>
        <v/>
      </c>
      <c r="R25" s="135" t="str">
        <f t="shared" si="12"/>
        <v/>
      </c>
      <c r="S25" s="135" t="str">
        <f t="shared" si="13"/>
        <v/>
      </c>
      <c r="T25" s="135" t="str">
        <f t="shared" si="14"/>
        <v/>
      </c>
      <c r="U25" s="132" t="str">
        <f t="shared" si="15"/>
        <v/>
      </c>
      <c r="V25" s="132" t="str">
        <f t="shared" si="15"/>
        <v/>
      </c>
      <c r="W25" s="132" t="str">
        <f t="shared" si="15"/>
        <v/>
      </c>
      <c r="X25" s="132" t="str">
        <f t="shared" si="15"/>
        <v/>
      </c>
      <c r="Y25" s="132" t="str">
        <f t="shared" si="15"/>
        <v/>
      </c>
      <c r="Z25" s="132" t="str">
        <f t="shared" si="15"/>
        <v/>
      </c>
      <c r="AA25" s="132" t="str">
        <f t="shared" si="15"/>
        <v/>
      </c>
      <c r="AB25" s="132" t="str">
        <f t="shared" si="15"/>
        <v/>
      </c>
      <c r="AC25" s="132" t="str">
        <f t="shared" si="15"/>
        <v/>
      </c>
      <c r="AD25" s="132" t="str">
        <f t="shared" si="15"/>
        <v/>
      </c>
      <c r="AE25" s="132" t="str">
        <f t="shared" si="15"/>
        <v/>
      </c>
      <c r="AF25" s="132" t="str">
        <f t="shared" si="15"/>
        <v/>
      </c>
      <c r="AG25" s="274">
        <f t="shared" si="8"/>
        <v>0</v>
      </c>
      <c r="AH25" s="274">
        <f t="shared" si="16"/>
        <v>0</v>
      </c>
      <c r="AI25" s="275">
        <f t="shared" si="9"/>
        <v>0</v>
      </c>
      <c r="AJ25" s="273" t="str">
        <f t="shared" si="10"/>
        <v/>
      </c>
      <c r="AK25" s="273" t="str">
        <f t="shared" si="11"/>
        <v/>
      </c>
      <c r="AL25" s="273" t="str">
        <f t="shared" si="11"/>
        <v/>
      </c>
      <c r="AM25" s="273" t="str">
        <f t="shared" si="11"/>
        <v/>
      </c>
      <c r="AN25" s="273" t="str">
        <f t="shared" si="11"/>
        <v/>
      </c>
      <c r="AO25" s="273" t="str">
        <f t="shared" si="11"/>
        <v/>
      </c>
      <c r="AP25" s="273" t="str">
        <f t="shared" si="11"/>
        <v/>
      </c>
      <c r="AQ25" s="273" t="str">
        <f t="shared" si="11"/>
        <v/>
      </c>
      <c r="AR25" s="273" t="str">
        <f t="shared" si="11"/>
        <v/>
      </c>
      <c r="AS25" s="273" t="str">
        <f t="shared" si="11"/>
        <v/>
      </c>
      <c r="AT25" s="273" t="str">
        <f t="shared" si="11"/>
        <v/>
      </c>
      <c r="AU25" s="273" t="str">
        <f t="shared" si="11"/>
        <v/>
      </c>
      <c r="AV25" s="273" t="str">
        <f t="shared" si="11"/>
        <v/>
      </c>
      <c r="AW25" s="273">
        <f t="shared" si="17"/>
        <v>0</v>
      </c>
    </row>
    <row r="26" spans="1:49" s="190" customFormat="1" ht="23.15" customHeight="1">
      <c r="A26" s="61">
        <v>14</v>
      </c>
      <c r="B26" s="14" t="str">
        <f>IF(③職員名簿【中間実績】!B27="","",③職員名簿【中間実績】!B27)</f>
        <v/>
      </c>
      <c r="C26" s="180" t="str">
        <f>IF(③職員名簿【中間実績】!C27="","",③職員名簿【中間実績】!C27)</f>
        <v/>
      </c>
      <c r="D26" s="181" t="str">
        <f>IF(③職員名簿【中間実績】!D27="","",③職員名簿【中間実績】!D27)</f>
        <v/>
      </c>
      <c r="E26" s="182" t="str">
        <f>IF(③職員名簿【中間実績】!E27="","",③職員名簿【中間実績】!E27)</f>
        <v/>
      </c>
      <c r="F26" s="182" t="str">
        <f>IF(③職員名簿【中間実績】!F27="","",③職員名簿【中間実績】!F27)</f>
        <v/>
      </c>
      <c r="G26" s="182" t="str">
        <f>IF(③職員名簿【中間実績】!G27="","",③職員名簿【中間実績】!G27)</f>
        <v/>
      </c>
      <c r="H26" s="182" t="str">
        <f>IF(③職員名簿【中間実績】!H27="","",③職員名簿【中間実績】!H27)</f>
        <v/>
      </c>
      <c r="I26" s="182" t="str">
        <f>IF(③職員名簿【中間実績】!I27="","",③職員名簿【中間実績】!I27)</f>
        <v/>
      </c>
      <c r="J26" s="182" t="str">
        <f>IF(③職員名簿【中間実績】!J27="","",③職員名簿【中間実績】!J27)</f>
        <v/>
      </c>
      <c r="K26" s="277" t="str">
        <f>IF(③職員名簿【中間実績】!K27="","",③職員名簿【中間実績】!K27)</f>
        <v/>
      </c>
      <c r="L26" s="182" t="str">
        <f>IF(③職員名簿【中間実績】!L27="","",③職員名簿【中間実績】!L27)</f>
        <v/>
      </c>
      <c r="M26" s="182" t="str">
        <f>IF(③職員名簿【中間実績】!M27="","",③職員名簿【中間実績】!M27)</f>
        <v/>
      </c>
      <c r="N26" s="182" t="str">
        <f>IF(③職員名簿【中間実績】!N27="","",③職員名簿【中間実績】!N27)</f>
        <v/>
      </c>
      <c r="O26" s="182" t="str">
        <f>IF(③職員名簿【中間実績】!O27="","",③職員名簿【中間実績】!O27)</f>
        <v/>
      </c>
      <c r="P26" s="269" t="str">
        <f t="shared" si="18"/>
        <v>○</v>
      </c>
      <c r="Q26" s="135" t="str">
        <f t="shared" si="5"/>
        <v/>
      </c>
      <c r="R26" s="135" t="str">
        <f t="shared" si="12"/>
        <v/>
      </c>
      <c r="S26" s="135" t="str">
        <f t="shared" si="13"/>
        <v/>
      </c>
      <c r="T26" s="135" t="str">
        <f t="shared" si="14"/>
        <v/>
      </c>
      <c r="U26" s="132" t="str">
        <f t="shared" si="15"/>
        <v/>
      </c>
      <c r="V26" s="132" t="str">
        <f t="shared" si="15"/>
        <v/>
      </c>
      <c r="W26" s="132" t="str">
        <f t="shared" si="15"/>
        <v/>
      </c>
      <c r="X26" s="132" t="str">
        <f t="shared" si="15"/>
        <v/>
      </c>
      <c r="Y26" s="132" t="str">
        <f t="shared" si="15"/>
        <v/>
      </c>
      <c r="Z26" s="132" t="str">
        <f t="shared" si="15"/>
        <v/>
      </c>
      <c r="AA26" s="132" t="str">
        <f t="shared" si="15"/>
        <v/>
      </c>
      <c r="AB26" s="132" t="str">
        <f t="shared" si="15"/>
        <v/>
      </c>
      <c r="AC26" s="132" t="str">
        <f t="shared" si="15"/>
        <v/>
      </c>
      <c r="AD26" s="132" t="str">
        <f t="shared" si="15"/>
        <v/>
      </c>
      <c r="AE26" s="132" t="str">
        <f t="shared" si="15"/>
        <v/>
      </c>
      <c r="AF26" s="132" t="str">
        <f t="shared" si="15"/>
        <v/>
      </c>
      <c r="AG26" s="274">
        <f t="shared" si="8"/>
        <v>0</v>
      </c>
      <c r="AH26" s="274">
        <f t="shared" si="16"/>
        <v>0</v>
      </c>
      <c r="AI26" s="275">
        <f t="shared" si="9"/>
        <v>0</v>
      </c>
      <c r="AJ26" s="273" t="str">
        <f t="shared" si="10"/>
        <v/>
      </c>
      <c r="AK26" s="273" t="str">
        <f t="shared" si="11"/>
        <v/>
      </c>
      <c r="AL26" s="273" t="str">
        <f t="shared" si="11"/>
        <v/>
      </c>
      <c r="AM26" s="273" t="str">
        <f t="shared" si="11"/>
        <v/>
      </c>
      <c r="AN26" s="273" t="str">
        <f t="shared" si="11"/>
        <v/>
      </c>
      <c r="AO26" s="273" t="str">
        <f t="shared" si="11"/>
        <v/>
      </c>
      <c r="AP26" s="273" t="str">
        <f t="shared" si="11"/>
        <v/>
      </c>
      <c r="AQ26" s="273" t="str">
        <f t="shared" si="11"/>
        <v/>
      </c>
      <c r="AR26" s="273" t="str">
        <f t="shared" si="11"/>
        <v/>
      </c>
      <c r="AS26" s="273" t="str">
        <f t="shared" si="11"/>
        <v/>
      </c>
      <c r="AT26" s="273" t="str">
        <f t="shared" si="11"/>
        <v/>
      </c>
      <c r="AU26" s="273" t="str">
        <f t="shared" si="11"/>
        <v/>
      </c>
      <c r="AV26" s="273" t="str">
        <f t="shared" si="11"/>
        <v/>
      </c>
      <c r="AW26" s="273">
        <f t="shared" si="17"/>
        <v>0</v>
      </c>
    </row>
    <row r="27" spans="1:49" s="190" customFormat="1" ht="23.15" customHeight="1">
      <c r="A27" s="61">
        <v>15</v>
      </c>
      <c r="B27" s="14" t="str">
        <f>IF(③職員名簿【中間実績】!B28="","",③職員名簿【中間実績】!B28)</f>
        <v/>
      </c>
      <c r="C27" s="180" t="str">
        <f>IF(③職員名簿【中間実績】!C28="","",③職員名簿【中間実績】!C28)</f>
        <v/>
      </c>
      <c r="D27" s="181" t="str">
        <f>IF(③職員名簿【中間実績】!D28="","",③職員名簿【中間実績】!D28)</f>
        <v/>
      </c>
      <c r="E27" s="182" t="str">
        <f>IF(③職員名簿【中間実績】!E28="","",③職員名簿【中間実績】!E28)</f>
        <v/>
      </c>
      <c r="F27" s="182" t="str">
        <f>IF(③職員名簿【中間実績】!F28="","",③職員名簿【中間実績】!F28)</f>
        <v/>
      </c>
      <c r="G27" s="182" t="str">
        <f>IF(③職員名簿【中間実績】!G28="","",③職員名簿【中間実績】!G28)</f>
        <v/>
      </c>
      <c r="H27" s="182" t="str">
        <f>IF(③職員名簿【中間実績】!H28="","",③職員名簿【中間実績】!H28)</f>
        <v/>
      </c>
      <c r="I27" s="182" t="str">
        <f>IF(③職員名簿【中間実績】!I28="","",③職員名簿【中間実績】!I28)</f>
        <v/>
      </c>
      <c r="J27" s="182" t="str">
        <f>IF(③職員名簿【中間実績】!J28="","",③職員名簿【中間実績】!J28)</f>
        <v/>
      </c>
      <c r="K27" s="277" t="str">
        <f>IF(③職員名簿【中間実績】!K28="","",③職員名簿【中間実績】!K28)</f>
        <v/>
      </c>
      <c r="L27" s="182" t="str">
        <f>IF(③職員名簿【中間実績】!L28="","",③職員名簿【中間実績】!L28)</f>
        <v/>
      </c>
      <c r="M27" s="182" t="str">
        <f>IF(③職員名簿【中間実績】!M28="","",③職員名簿【中間実績】!M28)</f>
        <v/>
      </c>
      <c r="N27" s="182" t="str">
        <f>IF(③職員名簿【中間実績】!N28="","",③職員名簿【中間実績】!N28)</f>
        <v/>
      </c>
      <c r="O27" s="182" t="str">
        <f>IF(③職員名簿【中間実績】!O28="","",③職員名簿【中間実績】!O28)</f>
        <v/>
      </c>
      <c r="P27" s="269" t="str">
        <f t="shared" si="18"/>
        <v>○</v>
      </c>
      <c r="Q27" s="135" t="str">
        <f t="shared" si="5"/>
        <v/>
      </c>
      <c r="R27" s="135" t="str">
        <f t="shared" si="12"/>
        <v/>
      </c>
      <c r="S27" s="135" t="str">
        <f t="shared" si="13"/>
        <v/>
      </c>
      <c r="T27" s="135" t="str">
        <f t="shared" si="14"/>
        <v/>
      </c>
      <c r="U27" s="132" t="str">
        <f t="shared" si="15"/>
        <v/>
      </c>
      <c r="V27" s="132" t="str">
        <f t="shared" si="15"/>
        <v/>
      </c>
      <c r="W27" s="132" t="str">
        <f t="shared" si="15"/>
        <v/>
      </c>
      <c r="X27" s="132" t="str">
        <f t="shared" si="15"/>
        <v/>
      </c>
      <c r="Y27" s="132" t="str">
        <f t="shared" si="15"/>
        <v/>
      </c>
      <c r="Z27" s="132" t="str">
        <f t="shared" si="15"/>
        <v/>
      </c>
      <c r="AA27" s="132" t="str">
        <f t="shared" si="15"/>
        <v/>
      </c>
      <c r="AB27" s="132" t="str">
        <f t="shared" si="15"/>
        <v/>
      </c>
      <c r="AC27" s="132" t="str">
        <f t="shared" si="15"/>
        <v/>
      </c>
      <c r="AD27" s="132" t="str">
        <f t="shared" si="15"/>
        <v/>
      </c>
      <c r="AE27" s="132" t="str">
        <f t="shared" si="15"/>
        <v/>
      </c>
      <c r="AF27" s="132" t="str">
        <f t="shared" si="15"/>
        <v/>
      </c>
      <c r="AG27" s="274">
        <f t="shared" si="8"/>
        <v>0</v>
      </c>
      <c r="AH27" s="274">
        <f t="shared" si="16"/>
        <v>0</v>
      </c>
      <c r="AI27" s="275">
        <f t="shared" si="9"/>
        <v>0</v>
      </c>
      <c r="AJ27" s="273" t="str">
        <f t="shared" si="10"/>
        <v/>
      </c>
      <c r="AK27" s="273" t="str">
        <f t="shared" si="11"/>
        <v/>
      </c>
      <c r="AL27" s="273" t="str">
        <f t="shared" si="11"/>
        <v/>
      </c>
      <c r="AM27" s="273" t="str">
        <f t="shared" si="11"/>
        <v/>
      </c>
      <c r="AN27" s="273" t="str">
        <f t="shared" si="11"/>
        <v/>
      </c>
      <c r="AO27" s="273" t="str">
        <f t="shared" si="11"/>
        <v/>
      </c>
      <c r="AP27" s="273" t="str">
        <f t="shared" si="11"/>
        <v/>
      </c>
      <c r="AQ27" s="273" t="str">
        <f t="shared" si="11"/>
        <v/>
      </c>
      <c r="AR27" s="273" t="str">
        <f t="shared" si="11"/>
        <v/>
      </c>
      <c r="AS27" s="273" t="str">
        <f t="shared" si="11"/>
        <v/>
      </c>
      <c r="AT27" s="273" t="str">
        <f t="shared" si="11"/>
        <v/>
      </c>
      <c r="AU27" s="273" t="str">
        <f t="shared" si="11"/>
        <v/>
      </c>
      <c r="AV27" s="273" t="str">
        <f t="shared" si="11"/>
        <v/>
      </c>
      <c r="AW27" s="273">
        <f t="shared" si="17"/>
        <v>0</v>
      </c>
    </row>
    <row r="28" spans="1:49" s="190" customFormat="1" ht="23.15" customHeight="1">
      <c r="A28" s="61">
        <v>16</v>
      </c>
      <c r="B28" s="14" t="str">
        <f>IF(③職員名簿【中間実績】!B29="","",③職員名簿【中間実績】!B29)</f>
        <v/>
      </c>
      <c r="C28" s="180" t="str">
        <f>IF(③職員名簿【中間実績】!C29="","",③職員名簿【中間実績】!C29)</f>
        <v/>
      </c>
      <c r="D28" s="181" t="str">
        <f>IF(③職員名簿【中間実績】!D29="","",③職員名簿【中間実績】!D29)</f>
        <v/>
      </c>
      <c r="E28" s="182" t="str">
        <f>IF(③職員名簿【中間実績】!E29="","",③職員名簿【中間実績】!E29)</f>
        <v/>
      </c>
      <c r="F28" s="182" t="str">
        <f>IF(③職員名簿【中間実績】!F29="","",③職員名簿【中間実績】!F29)</f>
        <v/>
      </c>
      <c r="G28" s="182" t="str">
        <f>IF(③職員名簿【中間実績】!G29="","",③職員名簿【中間実績】!G29)</f>
        <v/>
      </c>
      <c r="H28" s="182" t="str">
        <f>IF(③職員名簿【中間実績】!H29="","",③職員名簿【中間実績】!H29)</f>
        <v/>
      </c>
      <c r="I28" s="182" t="str">
        <f>IF(③職員名簿【中間実績】!I29="","",③職員名簿【中間実績】!I29)</f>
        <v/>
      </c>
      <c r="J28" s="182" t="str">
        <f>IF(③職員名簿【中間実績】!J29="","",③職員名簿【中間実績】!J29)</f>
        <v/>
      </c>
      <c r="K28" s="277" t="str">
        <f>IF(③職員名簿【中間実績】!K29="","",③職員名簿【中間実績】!K29)</f>
        <v/>
      </c>
      <c r="L28" s="182" t="str">
        <f>IF(③職員名簿【中間実績】!L29="","",③職員名簿【中間実績】!L29)</f>
        <v/>
      </c>
      <c r="M28" s="182" t="str">
        <f>IF(③職員名簿【中間実績】!M29="","",③職員名簿【中間実績】!M29)</f>
        <v/>
      </c>
      <c r="N28" s="182" t="str">
        <f>IF(③職員名簿【中間実績】!N29="","",③職員名簿【中間実績】!N29)</f>
        <v/>
      </c>
      <c r="O28" s="182" t="str">
        <f>IF(③職員名簿【中間実績】!O29="","",③職員名簿【中間実績】!O29)</f>
        <v/>
      </c>
      <c r="P28" s="269" t="str">
        <f t="shared" si="18"/>
        <v>○</v>
      </c>
      <c r="Q28" s="135" t="str">
        <f t="shared" si="5"/>
        <v/>
      </c>
      <c r="R28" s="135" t="str">
        <f t="shared" si="12"/>
        <v/>
      </c>
      <c r="S28" s="135" t="str">
        <f t="shared" si="13"/>
        <v/>
      </c>
      <c r="T28" s="135" t="str">
        <f t="shared" si="14"/>
        <v/>
      </c>
      <c r="U28" s="132" t="str">
        <f t="shared" si="15"/>
        <v/>
      </c>
      <c r="V28" s="132" t="str">
        <f t="shared" si="15"/>
        <v/>
      </c>
      <c r="W28" s="132" t="str">
        <f t="shared" si="15"/>
        <v/>
      </c>
      <c r="X28" s="132" t="str">
        <f t="shared" si="15"/>
        <v/>
      </c>
      <c r="Y28" s="132" t="str">
        <f t="shared" si="15"/>
        <v/>
      </c>
      <c r="Z28" s="132" t="str">
        <f t="shared" si="15"/>
        <v/>
      </c>
      <c r="AA28" s="132" t="str">
        <f t="shared" si="15"/>
        <v/>
      </c>
      <c r="AB28" s="132" t="str">
        <f t="shared" si="15"/>
        <v/>
      </c>
      <c r="AC28" s="132" t="str">
        <f t="shared" si="15"/>
        <v/>
      </c>
      <c r="AD28" s="132" t="str">
        <f t="shared" si="15"/>
        <v/>
      </c>
      <c r="AE28" s="132" t="str">
        <f t="shared" si="15"/>
        <v/>
      </c>
      <c r="AF28" s="132" t="str">
        <f t="shared" si="15"/>
        <v/>
      </c>
      <c r="AG28" s="274">
        <f t="shared" si="8"/>
        <v>0</v>
      </c>
      <c r="AH28" s="274">
        <f t="shared" si="16"/>
        <v>0</v>
      </c>
      <c r="AI28" s="275">
        <f t="shared" si="9"/>
        <v>0</v>
      </c>
      <c r="AJ28" s="273" t="str">
        <f t="shared" si="10"/>
        <v/>
      </c>
      <c r="AK28" s="273" t="str">
        <f t="shared" si="11"/>
        <v/>
      </c>
      <c r="AL28" s="273" t="str">
        <f t="shared" si="11"/>
        <v/>
      </c>
      <c r="AM28" s="273" t="str">
        <f t="shared" si="11"/>
        <v/>
      </c>
      <c r="AN28" s="273" t="str">
        <f t="shared" si="11"/>
        <v/>
      </c>
      <c r="AO28" s="273" t="str">
        <f t="shared" si="11"/>
        <v/>
      </c>
      <c r="AP28" s="273" t="str">
        <f t="shared" si="11"/>
        <v/>
      </c>
      <c r="AQ28" s="273" t="str">
        <f t="shared" si="11"/>
        <v/>
      </c>
      <c r="AR28" s="273" t="str">
        <f t="shared" si="11"/>
        <v/>
      </c>
      <c r="AS28" s="273" t="str">
        <f t="shared" si="11"/>
        <v/>
      </c>
      <c r="AT28" s="273" t="str">
        <f t="shared" si="11"/>
        <v/>
      </c>
      <c r="AU28" s="273" t="str">
        <f t="shared" si="11"/>
        <v/>
      </c>
      <c r="AV28" s="273" t="str">
        <f t="shared" si="11"/>
        <v/>
      </c>
      <c r="AW28" s="273">
        <f t="shared" si="17"/>
        <v>0</v>
      </c>
    </row>
    <row r="29" spans="1:49" s="190" customFormat="1" ht="23.15" customHeight="1">
      <c r="A29" s="61">
        <v>17</v>
      </c>
      <c r="B29" s="14" t="str">
        <f>IF(③職員名簿【中間実績】!B30="","",③職員名簿【中間実績】!B30)</f>
        <v/>
      </c>
      <c r="C29" s="180" t="str">
        <f>IF(③職員名簿【中間実績】!C30="","",③職員名簿【中間実績】!C30)</f>
        <v/>
      </c>
      <c r="D29" s="181" t="str">
        <f>IF(③職員名簿【中間実績】!D30="","",③職員名簿【中間実績】!D30)</f>
        <v/>
      </c>
      <c r="E29" s="182" t="str">
        <f>IF(③職員名簿【中間実績】!E30="","",③職員名簿【中間実績】!E30)</f>
        <v/>
      </c>
      <c r="F29" s="182" t="str">
        <f>IF(③職員名簿【中間実績】!F30="","",③職員名簿【中間実績】!F30)</f>
        <v/>
      </c>
      <c r="G29" s="182" t="str">
        <f>IF(③職員名簿【中間実績】!G30="","",③職員名簿【中間実績】!G30)</f>
        <v/>
      </c>
      <c r="H29" s="182" t="str">
        <f>IF(③職員名簿【中間実績】!H30="","",③職員名簿【中間実績】!H30)</f>
        <v/>
      </c>
      <c r="I29" s="182" t="str">
        <f>IF(③職員名簿【中間実績】!I30="","",③職員名簿【中間実績】!I30)</f>
        <v/>
      </c>
      <c r="J29" s="182" t="str">
        <f>IF(③職員名簿【中間実績】!J30="","",③職員名簿【中間実績】!J30)</f>
        <v/>
      </c>
      <c r="K29" s="277" t="str">
        <f>IF(③職員名簿【中間実績】!K30="","",③職員名簿【中間実績】!K30)</f>
        <v/>
      </c>
      <c r="L29" s="182" t="str">
        <f>IF(③職員名簿【中間実績】!L30="","",③職員名簿【中間実績】!L30)</f>
        <v/>
      </c>
      <c r="M29" s="182" t="str">
        <f>IF(③職員名簿【中間実績】!M30="","",③職員名簿【中間実績】!M30)</f>
        <v/>
      </c>
      <c r="N29" s="182" t="str">
        <f>IF(③職員名簿【中間実績】!N30="","",③職員名簿【中間実績】!N30)</f>
        <v/>
      </c>
      <c r="O29" s="182" t="str">
        <f>IF(③職員名簿【中間実績】!O30="","",③職員名簿【中間実績】!O30)</f>
        <v/>
      </c>
      <c r="P29" s="269" t="str">
        <f t="shared" si="18"/>
        <v>○</v>
      </c>
      <c r="Q29" s="135" t="str">
        <f t="shared" si="5"/>
        <v/>
      </c>
      <c r="R29" s="135" t="str">
        <f t="shared" si="12"/>
        <v/>
      </c>
      <c r="S29" s="135" t="str">
        <f t="shared" si="13"/>
        <v/>
      </c>
      <c r="T29" s="135" t="str">
        <f t="shared" si="14"/>
        <v/>
      </c>
      <c r="U29" s="132" t="str">
        <f t="shared" si="15"/>
        <v/>
      </c>
      <c r="V29" s="132" t="str">
        <f t="shared" si="15"/>
        <v/>
      </c>
      <c r="W29" s="132" t="str">
        <f t="shared" si="15"/>
        <v/>
      </c>
      <c r="X29" s="132" t="str">
        <f t="shared" si="15"/>
        <v/>
      </c>
      <c r="Y29" s="132" t="str">
        <f t="shared" si="15"/>
        <v/>
      </c>
      <c r="Z29" s="132" t="str">
        <f t="shared" si="15"/>
        <v/>
      </c>
      <c r="AA29" s="132" t="str">
        <f t="shared" si="15"/>
        <v/>
      </c>
      <c r="AB29" s="132" t="str">
        <f t="shared" si="15"/>
        <v/>
      </c>
      <c r="AC29" s="132" t="str">
        <f t="shared" si="15"/>
        <v/>
      </c>
      <c r="AD29" s="132" t="str">
        <f t="shared" si="15"/>
        <v/>
      </c>
      <c r="AE29" s="132" t="str">
        <f t="shared" si="15"/>
        <v/>
      </c>
      <c r="AF29" s="132" t="str">
        <f t="shared" si="15"/>
        <v/>
      </c>
      <c r="AG29" s="274">
        <f t="shared" si="8"/>
        <v>0</v>
      </c>
      <c r="AH29" s="274">
        <f t="shared" si="16"/>
        <v>0</v>
      </c>
      <c r="AI29" s="275">
        <f t="shared" si="9"/>
        <v>0</v>
      </c>
      <c r="AJ29" s="273" t="str">
        <f t="shared" si="10"/>
        <v/>
      </c>
      <c r="AK29" s="273" t="str">
        <f t="shared" si="11"/>
        <v/>
      </c>
      <c r="AL29" s="273" t="str">
        <f t="shared" si="11"/>
        <v/>
      </c>
      <c r="AM29" s="273" t="str">
        <f t="shared" si="11"/>
        <v/>
      </c>
      <c r="AN29" s="273" t="str">
        <f t="shared" si="11"/>
        <v/>
      </c>
      <c r="AO29" s="273" t="str">
        <f t="shared" si="11"/>
        <v/>
      </c>
      <c r="AP29" s="273" t="str">
        <f t="shared" si="11"/>
        <v/>
      </c>
      <c r="AQ29" s="273" t="str">
        <f t="shared" si="11"/>
        <v/>
      </c>
      <c r="AR29" s="273" t="str">
        <f t="shared" si="11"/>
        <v/>
      </c>
      <c r="AS29" s="273" t="str">
        <f t="shared" si="11"/>
        <v/>
      </c>
      <c r="AT29" s="273" t="str">
        <f t="shared" si="11"/>
        <v/>
      </c>
      <c r="AU29" s="273" t="str">
        <f t="shared" si="11"/>
        <v/>
      </c>
      <c r="AV29" s="273" t="str">
        <f t="shared" si="11"/>
        <v/>
      </c>
      <c r="AW29" s="273">
        <f t="shared" si="17"/>
        <v>0</v>
      </c>
    </row>
    <row r="30" spans="1:49" s="190" customFormat="1" ht="23.15" customHeight="1">
      <c r="A30" s="61">
        <v>18</v>
      </c>
      <c r="B30" s="14" t="str">
        <f>IF(③職員名簿【中間実績】!B31="","",③職員名簿【中間実績】!B31)</f>
        <v/>
      </c>
      <c r="C30" s="180" t="str">
        <f>IF(③職員名簿【中間実績】!C31="","",③職員名簿【中間実績】!C31)</f>
        <v/>
      </c>
      <c r="D30" s="181" t="str">
        <f>IF(③職員名簿【中間実績】!D31="","",③職員名簿【中間実績】!D31)</f>
        <v/>
      </c>
      <c r="E30" s="182" t="str">
        <f>IF(③職員名簿【中間実績】!E31="","",③職員名簿【中間実績】!E31)</f>
        <v/>
      </c>
      <c r="F30" s="182" t="str">
        <f>IF(③職員名簿【中間実績】!F31="","",③職員名簿【中間実績】!F31)</f>
        <v/>
      </c>
      <c r="G30" s="182" t="str">
        <f>IF(③職員名簿【中間実績】!G31="","",③職員名簿【中間実績】!G31)</f>
        <v/>
      </c>
      <c r="H30" s="182" t="str">
        <f>IF(③職員名簿【中間実績】!H31="","",③職員名簿【中間実績】!H31)</f>
        <v/>
      </c>
      <c r="I30" s="182" t="str">
        <f>IF(③職員名簿【中間実績】!I31="","",③職員名簿【中間実績】!I31)</f>
        <v/>
      </c>
      <c r="J30" s="182" t="str">
        <f>IF(③職員名簿【中間実績】!J31="","",③職員名簿【中間実績】!J31)</f>
        <v/>
      </c>
      <c r="K30" s="277" t="str">
        <f>IF(③職員名簿【中間実績】!K31="","",③職員名簿【中間実績】!K31)</f>
        <v/>
      </c>
      <c r="L30" s="182" t="str">
        <f>IF(③職員名簿【中間実績】!L31="","",③職員名簿【中間実績】!L31)</f>
        <v/>
      </c>
      <c r="M30" s="182" t="str">
        <f>IF(③職員名簿【中間実績】!M31="","",③職員名簿【中間実績】!M31)</f>
        <v/>
      </c>
      <c r="N30" s="182" t="str">
        <f>IF(③職員名簿【中間実績】!N31="","",③職員名簿【中間実績】!N31)</f>
        <v/>
      </c>
      <c r="O30" s="182" t="str">
        <f>IF(③職員名簿【中間実績】!O31="","",③職員名簿【中間実績】!O31)</f>
        <v/>
      </c>
      <c r="P30" s="269" t="str">
        <f t="shared" si="18"/>
        <v>○</v>
      </c>
      <c r="Q30" s="135" t="str">
        <f t="shared" si="5"/>
        <v/>
      </c>
      <c r="R30" s="135" t="str">
        <f t="shared" si="12"/>
        <v/>
      </c>
      <c r="S30" s="135" t="str">
        <f t="shared" si="13"/>
        <v/>
      </c>
      <c r="T30" s="135" t="str">
        <f t="shared" si="14"/>
        <v/>
      </c>
      <c r="U30" s="132" t="str">
        <f t="shared" ref="U30:AF45" si="19">IF($T30="",IF($K30="","",IF(U$11&gt;=$K30,IF($L30="",$S30,IF(U$11&gt;$L30,"",$S30)),"")),IF(AND(U$11&gt;=$K30,OR($L30&gt;=U$11,$L30="")),$T30,""))</f>
        <v/>
      </c>
      <c r="V30" s="132" t="str">
        <f t="shared" si="19"/>
        <v/>
      </c>
      <c r="W30" s="132" t="str">
        <f t="shared" si="19"/>
        <v/>
      </c>
      <c r="X30" s="132" t="str">
        <f t="shared" si="19"/>
        <v/>
      </c>
      <c r="Y30" s="132" t="str">
        <f t="shared" si="19"/>
        <v/>
      </c>
      <c r="Z30" s="132" t="str">
        <f t="shared" si="19"/>
        <v/>
      </c>
      <c r="AA30" s="132" t="str">
        <f t="shared" si="19"/>
        <v/>
      </c>
      <c r="AB30" s="132" t="str">
        <f t="shared" si="19"/>
        <v/>
      </c>
      <c r="AC30" s="132" t="str">
        <f t="shared" si="19"/>
        <v/>
      </c>
      <c r="AD30" s="132" t="str">
        <f t="shared" si="19"/>
        <v/>
      </c>
      <c r="AE30" s="132" t="str">
        <f t="shared" si="19"/>
        <v/>
      </c>
      <c r="AF30" s="132" t="str">
        <f t="shared" si="19"/>
        <v/>
      </c>
      <c r="AG30" s="274">
        <f t="shared" si="8"/>
        <v>0</v>
      </c>
      <c r="AH30" s="274">
        <f t="shared" si="16"/>
        <v>0</v>
      </c>
      <c r="AI30" s="275">
        <f t="shared" si="9"/>
        <v>0</v>
      </c>
      <c r="AJ30" s="273" t="str">
        <f t="shared" si="10"/>
        <v/>
      </c>
      <c r="AK30" s="273" t="str">
        <f t="shared" si="11"/>
        <v/>
      </c>
      <c r="AL30" s="273" t="str">
        <f t="shared" si="11"/>
        <v/>
      </c>
      <c r="AM30" s="273" t="str">
        <f t="shared" si="11"/>
        <v/>
      </c>
      <c r="AN30" s="273" t="str">
        <f t="shared" si="11"/>
        <v/>
      </c>
      <c r="AO30" s="273" t="str">
        <f t="shared" si="11"/>
        <v/>
      </c>
      <c r="AP30" s="273" t="str">
        <f t="shared" si="11"/>
        <v/>
      </c>
      <c r="AQ30" s="273" t="str">
        <f t="shared" si="11"/>
        <v/>
      </c>
      <c r="AR30" s="273" t="str">
        <f t="shared" si="11"/>
        <v/>
      </c>
      <c r="AS30" s="273" t="str">
        <f t="shared" si="11"/>
        <v/>
      </c>
      <c r="AT30" s="273" t="str">
        <f t="shared" si="11"/>
        <v/>
      </c>
      <c r="AU30" s="273" t="str">
        <f t="shared" si="11"/>
        <v/>
      </c>
      <c r="AV30" s="273" t="str">
        <f t="shared" si="11"/>
        <v/>
      </c>
      <c r="AW30" s="273">
        <f t="shared" si="17"/>
        <v>0</v>
      </c>
    </row>
    <row r="31" spans="1:49" s="190" customFormat="1" ht="23.15" customHeight="1">
      <c r="A31" s="61">
        <v>19</v>
      </c>
      <c r="B31" s="14" t="str">
        <f>IF(③職員名簿【中間実績】!B32="","",③職員名簿【中間実績】!B32)</f>
        <v/>
      </c>
      <c r="C31" s="180" t="str">
        <f>IF(③職員名簿【中間実績】!C32="","",③職員名簿【中間実績】!C32)</f>
        <v/>
      </c>
      <c r="D31" s="181" t="str">
        <f>IF(③職員名簿【中間実績】!D32="","",③職員名簿【中間実績】!D32)</f>
        <v/>
      </c>
      <c r="E31" s="182" t="str">
        <f>IF(③職員名簿【中間実績】!E32="","",③職員名簿【中間実績】!E32)</f>
        <v/>
      </c>
      <c r="F31" s="182" t="str">
        <f>IF(③職員名簿【中間実績】!F32="","",③職員名簿【中間実績】!F32)</f>
        <v/>
      </c>
      <c r="G31" s="182" t="str">
        <f>IF(③職員名簿【中間実績】!G32="","",③職員名簿【中間実績】!G32)</f>
        <v/>
      </c>
      <c r="H31" s="182" t="str">
        <f>IF(③職員名簿【中間実績】!H32="","",③職員名簿【中間実績】!H32)</f>
        <v/>
      </c>
      <c r="I31" s="182" t="str">
        <f>IF(③職員名簿【中間実績】!I32="","",③職員名簿【中間実績】!I32)</f>
        <v/>
      </c>
      <c r="J31" s="182" t="str">
        <f>IF(③職員名簿【中間実績】!J32="","",③職員名簿【中間実績】!J32)</f>
        <v/>
      </c>
      <c r="K31" s="277" t="str">
        <f>IF(③職員名簿【中間実績】!K32="","",③職員名簿【中間実績】!K32)</f>
        <v/>
      </c>
      <c r="L31" s="182" t="str">
        <f>IF(③職員名簿【中間実績】!L32="","",③職員名簿【中間実績】!L32)</f>
        <v/>
      </c>
      <c r="M31" s="182" t="str">
        <f>IF(③職員名簿【中間実績】!M32="","",③職員名簿【中間実績】!M32)</f>
        <v/>
      </c>
      <c r="N31" s="182" t="str">
        <f>IF(③職員名簿【中間実績】!N32="","",③職員名簿【中間実績】!N32)</f>
        <v/>
      </c>
      <c r="O31" s="182" t="str">
        <f>IF(③職員名簿【中間実績】!O32="","",③職員名簿【中間実績】!O32)</f>
        <v/>
      </c>
      <c r="P31" s="269" t="str">
        <f t="shared" si="18"/>
        <v>○</v>
      </c>
      <c r="Q31" s="135" t="str">
        <f t="shared" si="5"/>
        <v/>
      </c>
      <c r="R31" s="135" t="str">
        <f t="shared" si="12"/>
        <v/>
      </c>
      <c r="S31" s="135" t="str">
        <f t="shared" si="13"/>
        <v/>
      </c>
      <c r="T31" s="135" t="str">
        <f t="shared" si="14"/>
        <v/>
      </c>
      <c r="U31" s="132" t="str">
        <f t="shared" si="19"/>
        <v/>
      </c>
      <c r="V31" s="132" t="str">
        <f t="shared" si="19"/>
        <v/>
      </c>
      <c r="W31" s="132" t="str">
        <f t="shared" si="19"/>
        <v/>
      </c>
      <c r="X31" s="132" t="str">
        <f t="shared" si="19"/>
        <v/>
      </c>
      <c r="Y31" s="132" t="str">
        <f t="shared" si="19"/>
        <v/>
      </c>
      <c r="Z31" s="132" t="str">
        <f t="shared" si="19"/>
        <v/>
      </c>
      <c r="AA31" s="132" t="str">
        <f t="shared" si="19"/>
        <v/>
      </c>
      <c r="AB31" s="132" t="str">
        <f t="shared" si="19"/>
        <v/>
      </c>
      <c r="AC31" s="132" t="str">
        <f t="shared" si="19"/>
        <v/>
      </c>
      <c r="AD31" s="132" t="str">
        <f t="shared" si="19"/>
        <v/>
      </c>
      <c r="AE31" s="132" t="str">
        <f t="shared" si="19"/>
        <v/>
      </c>
      <c r="AF31" s="132" t="str">
        <f t="shared" si="19"/>
        <v/>
      </c>
      <c r="AG31" s="274">
        <f t="shared" si="8"/>
        <v>0</v>
      </c>
      <c r="AH31" s="274">
        <f t="shared" si="16"/>
        <v>0</v>
      </c>
      <c r="AI31" s="275">
        <f t="shared" si="9"/>
        <v>0</v>
      </c>
      <c r="AJ31" s="273" t="str">
        <f t="shared" si="10"/>
        <v/>
      </c>
      <c r="AK31" s="273" t="str">
        <f t="shared" si="11"/>
        <v/>
      </c>
      <c r="AL31" s="273" t="str">
        <f t="shared" si="11"/>
        <v/>
      </c>
      <c r="AM31" s="273" t="str">
        <f t="shared" si="11"/>
        <v/>
      </c>
      <c r="AN31" s="273" t="str">
        <f t="shared" si="11"/>
        <v/>
      </c>
      <c r="AO31" s="273" t="str">
        <f t="shared" si="11"/>
        <v/>
      </c>
      <c r="AP31" s="273" t="str">
        <f t="shared" si="11"/>
        <v/>
      </c>
      <c r="AQ31" s="273" t="str">
        <f t="shared" si="11"/>
        <v/>
      </c>
      <c r="AR31" s="273" t="str">
        <f t="shared" si="11"/>
        <v/>
      </c>
      <c r="AS31" s="273" t="str">
        <f t="shared" si="11"/>
        <v/>
      </c>
      <c r="AT31" s="273" t="str">
        <f t="shared" si="11"/>
        <v/>
      </c>
      <c r="AU31" s="273" t="str">
        <f t="shared" si="11"/>
        <v/>
      </c>
      <c r="AV31" s="273" t="str">
        <f t="shared" si="11"/>
        <v/>
      </c>
      <c r="AW31" s="273">
        <f t="shared" si="17"/>
        <v>0</v>
      </c>
    </row>
    <row r="32" spans="1:49" s="190" customFormat="1" ht="23.15" customHeight="1">
      <c r="A32" s="61">
        <v>20</v>
      </c>
      <c r="B32" s="14" t="str">
        <f>IF(③職員名簿【中間実績】!B33="","",③職員名簿【中間実績】!B33)</f>
        <v/>
      </c>
      <c r="C32" s="180" t="str">
        <f>IF(③職員名簿【中間実績】!C33="","",③職員名簿【中間実績】!C33)</f>
        <v/>
      </c>
      <c r="D32" s="181" t="str">
        <f>IF(③職員名簿【中間実績】!D33="","",③職員名簿【中間実績】!D33)</f>
        <v/>
      </c>
      <c r="E32" s="182" t="str">
        <f>IF(③職員名簿【中間実績】!E33="","",③職員名簿【中間実績】!E33)</f>
        <v/>
      </c>
      <c r="F32" s="182" t="str">
        <f>IF(③職員名簿【中間実績】!F33="","",③職員名簿【中間実績】!F33)</f>
        <v/>
      </c>
      <c r="G32" s="182" t="str">
        <f>IF(③職員名簿【中間実績】!G33="","",③職員名簿【中間実績】!G33)</f>
        <v/>
      </c>
      <c r="H32" s="182" t="str">
        <f>IF(③職員名簿【中間実績】!H33="","",③職員名簿【中間実績】!H33)</f>
        <v/>
      </c>
      <c r="I32" s="182" t="str">
        <f>IF(③職員名簿【中間実績】!I33="","",③職員名簿【中間実績】!I33)</f>
        <v/>
      </c>
      <c r="J32" s="182" t="str">
        <f>IF(③職員名簿【中間実績】!J33="","",③職員名簿【中間実績】!J33)</f>
        <v/>
      </c>
      <c r="K32" s="277" t="str">
        <f>IF(③職員名簿【中間実績】!K33="","",③職員名簿【中間実績】!K33)</f>
        <v/>
      </c>
      <c r="L32" s="182" t="str">
        <f>IF(③職員名簿【中間実績】!L33="","",③職員名簿【中間実績】!L33)</f>
        <v/>
      </c>
      <c r="M32" s="182" t="str">
        <f>IF(③職員名簿【中間実績】!M33="","",③職員名簿【中間実績】!M33)</f>
        <v/>
      </c>
      <c r="N32" s="182" t="str">
        <f>IF(③職員名簿【中間実績】!N33="","",③職員名簿【中間実績】!N33)</f>
        <v/>
      </c>
      <c r="O32" s="182" t="str">
        <f>IF(③職員名簿【中間実績】!O33="","",③職員名簿【中間実績】!O33)</f>
        <v/>
      </c>
      <c r="P32" s="269" t="str">
        <f t="shared" si="18"/>
        <v>○</v>
      </c>
      <c r="Q32" s="135" t="str">
        <f t="shared" si="5"/>
        <v/>
      </c>
      <c r="R32" s="135" t="str">
        <f t="shared" si="12"/>
        <v/>
      </c>
      <c r="S32" s="135" t="str">
        <f t="shared" si="13"/>
        <v/>
      </c>
      <c r="T32" s="135" t="str">
        <f t="shared" si="14"/>
        <v/>
      </c>
      <c r="U32" s="132" t="str">
        <f t="shared" si="19"/>
        <v/>
      </c>
      <c r="V32" s="132" t="str">
        <f t="shared" si="19"/>
        <v/>
      </c>
      <c r="W32" s="132" t="str">
        <f t="shared" si="19"/>
        <v/>
      </c>
      <c r="X32" s="132" t="str">
        <f t="shared" si="19"/>
        <v/>
      </c>
      <c r="Y32" s="132" t="str">
        <f t="shared" si="19"/>
        <v/>
      </c>
      <c r="Z32" s="132" t="str">
        <f t="shared" si="19"/>
        <v/>
      </c>
      <c r="AA32" s="132" t="str">
        <f t="shared" si="19"/>
        <v/>
      </c>
      <c r="AB32" s="132" t="str">
        <f t="shared" si="19"/>
        <v/>
      </c>
      <c r="AC32" s="132" t="str">
        <f t="shared" si="19"/>
        <v/>
      </c>
      <c r="AD32" s="132" t="str">
        <f t="shared" si="19"/>
        <v/>
      </c>
      <c r="AE32" s="132" t="str">
        <f t="shared" si="19"/>
        <v/>
      </c>
      <c r="AF32" s="132" t="str">
        <f t="shared" si="19"/>
        <v/>
      </c>
      <c r="AG32" s="274">
        <f t="shared" si="8"/>
        <v>0</v>
      </c>
      <c r="AH32" s="274">
        <f t="shared" si="16"/>
        <v>0</v>
      </c>
      <c r="AI32" s="275">
        <f t="shared" si="9"/>
        <v>0</v>
      </c>
      <c r="AJ32" s="273" t="str">
        <f t="shared" si="10"/>
        <v/>
      </c>
      <c r="AK32" s="273" t="str">
        <f t="shared" si="11"/>
        <v/>
      </c>
      <c r="AL32" s="273" t="str">
        <f t="shared" si="11"/>
        <v/>
      </c>
      <c r="AM32" s="273" t="str">
        <f t="shared" si="11"/>
        <v/>
      </c>
      <c r="AN32" s="273" t="str">
        <f t="shared" si="11"/>
        <v/>
      </c>
      <c r="AO32" s="273" t="str">
        <f t="shared" si="11"/>
        <v/>
      </c>
      <c r="AP32" s="273" t="str">
        <f t="shared" si="11"/>
        <v/>
      </c>
      <c r="AQ32" s="273" t="str">
        <f t="shared" si="11"/>
        <v/>
      </c>
      <c r="AR32" s="273" t="str">
        <f t="shared" si="11"/>
        <v/>
      </c>
      <c r="AS32" s="273" t="str">
        <f t="shared" si="11"/>
        <v/>
      </c>
      <c r="AT32" s="273" t="str">
        <f t="shared" si="11"/>
        <v/>
      </c>
      <c r="AU32" s="273" t="str">
        <f t="shared" si="11"/>
        <v/>
      </c>
      <c r="AV32" s="273" t="str">
        <f t="shared" si="11"/>
        <v/>
      </c>
      <c r="AW32" s="273">
        <f t="shared" si="17"/>
        <v>0</v>
      </c>
    </row>
    <row r="33" spans="1:49" s="190" customFormat="1" ht="23.15" customHeight="1">
      <c r="A33" s="61">
        <v>21</v>
      </c>
      <c r="B33" s="14" t="str">
        <f>IF(③職員名簿【中間実績】!B34="","",③職員名簿【中間実績】!B34)</f>
        <v/>
      </c>
      <c r="C33" s="180" t="str">
        <f>IF(③職員名簿【中間実績】!C34="","",③職員名簿【中間実績】!C34)</f>
        <v/>
      </c>
      <c r="D33" s="181" t="str">
        <f>IF(③職員名簿【中間実績】!D34="","",③職員名簿【中間実績】!D34)</f>
        <v/>
      </c>
      <c r="E33" s="182" t="str">
        <f>IF(③職員名簿【中間実績】!E34="","",③職員名簿【中間実績】!E34)</f>
        <v/>
      </c>
      <c r="F33" s="182" t="str">
        <f>IF(③職員名簿【中間実績】!F34="","",③職員名簿【中間実績】!F34)</f>
        <v/>
      </c>
      <c r="G33" s="182" t="str">
        <f>IF(③職員名簿【中間実績】!G34="","",③職員名簿【中間実績】!G34)</f>
        <v/>
      </c>
      <c r="H33" s="182" t="str">
        <f>IF(③職員名簿【中間実績】!H34="","",③職員名簿【中間実績】!H34)</f>
        <v/>
      </c>
      <c r="I33" s="182" t="str">
        <f>IF(③職員名簿【中間実績】!I34="","",③職員名簿【中間実績】!I34)</f>
        <v/>
      </c>
      <c r="J33" s="182" t="str">
        <f>IF(③職員名簿【中間実績】!J34="","",③職員名簿【中間実績】!J34)</f>
        <v/>
      </c>
      <c r="K33" s="277" t="str">
        <f>IF(③職員名簿【中間実績】!K34="","",③職員名簿【中間実績】!K34)</f>
        <v/>
      </c>
      <c r="L33" s="182" t="str">
        <f>IF(③職員名簿【中間実績】!L34="","",③職員名簿【中間実績】!L34)</f>
        <v/>
      </c>
      <c r="M33" s="182" t="str">
        <f>IF(③職員名簿【中間実績】!M34="","",③職員名簿【中間実績】!M34)</f>
        <v/>
      </c>
      <c r="N33" s="182" t="str">
        <f>IF(③職員名簿【中間実績】!N34="","",③職員名簿【中間実績】!N34)</f>
        <v/>
      </c>
      <c r="O33" s="182" t="str">
        <f>IF(③職員名簿【中間実績】!O34="","",③職員名簿【中間実績】!O34)</f>
        <v/>
      </c>
      <c r="P33" s="269" t="str">
        <f t="shared" si="18"/>
        <v>○</v>
      </c>
      <c r="Q33" s="135" t="str">
        <f t="shared" si="5"/>
        <v/>
      </c>
      <c r="R33" s="135" t="str">
        <f t="shared" si="12"/>
        <v/>
      </c>
      <c r="S33" s="135" t="str">
        <f t="shared" si="13"/>
        <v/>
      </c>
      <c r="T33" s="135" t="str">
        <f t="shared" si="14"/>
        <v/>
      </c>
      <c r="U33" s="132" t="str">
        <f t="shared" si="19"/>
        <v/>
      </c>
      <c r="V33" s="132" t="str">
        <f t="shared" si="19"/>
        <v/>
      </c>
      <c r="W33" s="132" t="str">
        <f t="shared" si="19"/>
        <v/>
      </c>
      <c r="X33" s="132" t="str">
        <f t="shared" si="19"/>
        <v/>
      </c>
      <c r="Y33" s="132" t="str">
        <f t="shared" si="19"/>
        <v/>
      </c>
      <c r="Z33" s="132" t="str">
        <f t="shared" si="19"/>
        <v/>
      </c>
      <c r="AA33" s="132" t="str">
        <f t="shared" si="19"/>
        <v/>
      </c>
      <c r="AB33" s="132" t="str">
        <f t="shared" si="19"/>
        <v/>
      </c>
      <c r="AC33" s="132" t="str">
        <f t="shared" si="19"/>
        <v/>
      </c>
      <c r="AD33" s="132" t="str">
        <f t="shared" si="19"/>
        <v/>
      </c>
      <c r="AE33" s="132" t="str">
        <f t="shared" si="19"/>
        <v/>
      </c>
      <c r="AF33" s="132" t="str">
        <f t="shared" si="19"/>
        <v/>
      </c>
      <c r="AG33" s="274">
        <f t="shared" si="8"/>
        <v>0</v>
      </c>
      <c r="AH33" s="274">
        <f t="shared" si="16"/>
        <v>0</v>
      </c>
      <c r="AI33" s="275">
        <f t="shared" si="9"/>
        <v>0</v>
      </c>
      <c r="AJ33" s="273" t="str">
        <f t="shared" si="10"/>
        <v/>
      </c>
      <c r="AK33" s="273" t="str">
        <f t="shared" si="11"/>
        <v/>
      </c>
      <c r="AL33" s="273" t="str">
        <f t="shared" si="11"/>
        <v/>
      </c>
      <c r="AM33" s="273" t="str">
        <f t="shared" si="11"/>
        <v/>
      </c>
      <c r="AN33" s="273" t="str">
        <f t="shared" si="11"/>
        <v/>
      </c>
      <c r="AO33" s="273" t="str">
        <f t="shared" si="11"/>
        <v/>
      </c>
      <c r="AP33" s="273" t="str">
        <f t="shared" si="11"/>
        <v/>
      </c>
      <c r="AQ33" s="273" t="str">
        <f t="shared" si="11"/>
        <v/>
      </c>
      <c r="AR33" s="273" t="str">
        <f t="shared" si="11"/>
        <v/>
      </c>
      <c r="AS33" s="273" t="str">
        <f t="shared" si="11"/>
        <v/>
      </c>
      <c r="AT33" s="273" t="str">
        <f t="shared" si="11"/>
        <v/>
      </c>
      <c r="AU33" s="273" t="str">
        <f t="shared" si="11"/>
        <v/>
      </c>
      <c r="AV33" s="273" t="str">
        <f t="shared" si="11"/>
        <v/>
      </c>
      <c r="AW33" s="273">
        <f t="shared" si="17"/>
        <v>0</v>
      </c>
    </row>
    <row r="34" spans="1:49" s="190" customFormat="1" ht="23.15" customHeight="1">
      <c r="A34" s="61">
        <v>22</v>
      </c>
      <c r="B34" s="14" t="str">
        <f>IF(③職員名簿【中間実績】!B35="","",③職員名簿【中間実績】!B35)</f>
        <v/>
      </c>
      <c r="C34" s="180" t="str">
        <f>IF(③職員名簿【中間実績】!C35="","",③職員名簿【中間実績】!C35)</f>
        <v/>
      </c>
      <c r="D34" s="181" t="str">
        <f>IF(③職員名簿【中間実績】!D35="","",③職員名簿【中間実績】!D35)</f>
        <v/>
      </c>
      <c r="E34" s="182" t="str">
        <f>IF(③職員名簿【中間実績】!E35="","",③職員名簿【中間実績】!E35)</f>
        <v/>
      </c>
      <c r="F34" s="182" t="str">
        <f>IF(③職員名簿【中間実績】!F35="","",③職員名簿【中間実績】!F35)</f>
        <v/>
      </c>
      <c r="G34" s="182" t="str">
        <f>IF(③職員名簿【中間実績】!G35="","",③職員名簿【中間実績】!G35)</f>
        <v/>
      </c>
      <c r="H34" s="182" t="str">
        <f>IF(③職員名簿【中間実績】!H35="","",③職員名簿【中間実績】!H35)</f>
        <v/>
      </c>
      <c r="I34" s="182" t="str">
        <f>IF(③職員名簿【中間実績】!I35="","",③職員名簿【中間実績】!I35)</f>
        <v/>
      </c>
      <c r="J34" s="182" t="str">
        <f>IF(③職員名簿【中間実績】!J35="","",③職員名簿【中間実績】!J35)</f>
        <v/>
      </c>
      <c r="K34" s="277" t="str">
        <f>IF(③職員名簿【中間実績】!K35="","",③職員名簿【中間実績】!K35)</f>
        <v/>
      </c>
      <c r="L34" s="182" t="str">
        <f>IF(③職員名簿【中間実績】!L35="","",③職員名簿【中間実績】!L35)</f>
        <v/>
      </c>
      <c r="M34" s="182" t="str">
        <f>IF(③職員名簿【中間実績】!M35="","",③職員名簿【中間実績】!M35)</f>
        <v/>
      </c>
      <c r="N34" s="182" t="str">
        <f>IF(③職員名簿【中間実績】!N35="","",③職員名簿【中間実績】!N35)</f>
        <v/>
      </c>
      <c r="O34" s="182" t="str">
        <f>IF(③職員名簿【中間実績】!O35="","",③職員名簿【中間実績】!O35)</f>
        <v/>
      </c>
      <c r="P34" s="269" t="str">
        <f t="shared" si="18"/>
        <v>○</v>
      </c>
      <c r="Q34" s="135" t="str">
        <f t="shared" si="5"/>
        <v/>
      </c>
      <c r="R34" s="135" t="str">
        <f t="shared" si="12"/>
        <v/>
      </c>
      <c r="S34" s="135" t="str">
        <f t="shared" si="13"/>
        <v/>
      </c>
      <c r="T34" s="135" t="str">
        <f t="shared" si="14"/>
        <v/>
      </c>
      <c r="U34" s="132" t="str">
        <f t="shared" si="19"/>
        <v/>
      </c>
      <c r="V34" s="132" t="str">
        <f t="shared" si="19"/>
        <v/>
      </c>
      <c r="W34" s="132" t="str">
        <f t="shared" si="19"/>
        <v/>
      </c>
      <c r="X34" s="132" t="str">
        <f t="shared" si="19"/>
        <v/>
      </c>
      <c r="Y34" s="132" t="str">
        <f t="shared" si="19"/>
        <v/>
      </c>
      <c r="Z34" s="132" t="str">
        <f t="shared" si="19"/>
        <v/>
      </c>
      <c r="AA34" s="132" t="str">
        <f t="shared" si="19"/>
        <v/>
      </c>
      <c r="AB34" s="132" t="str">
        <f t="shared" si="19"/>
        <v/>
      </c>
      <c r="AC34" s="132" t="str">
        <f t="shared" si="19"/>
        <v/>
      </c>
      <c r="AD34" s="132" t="str">
        <f t="shared" si="19"/>
        <v/>
      </c>
      <c r="AE34" s="132" t="str">
        <f t="shared" si="19"/>
        <v/>
      </c>
      <c r="AF34" s="132" t="str">
        <f t="shared" si="19"/>
        <v/>
      </c>
      <c r="AG34" s="274">
        <f t="shared" si="8"/>
        <v>0</v>
      </c>
      <c r="AH34" s="274">
        <f t="shared" si="16"/>
        <v>0</v>
      </c>
      <c r="AI34" s="275">
        <f t="shared" si="9"/>
        <v>0</v>
      </c>
      <c r="AJ34" s="273" t="str">
        <f t="shared" si="10"/>
        <v/>
      </c>
      <c r="AK34" s="273" t="str">
        <f t="shared" si="11"/>
        <v/>
      </c>
      <c r="AL34" s="273" t="str">
        <f t="shared" si="11"/>
        <v/>
      </c>
      <c r="AM34" s="273" t="str">
        <f t="shared" si="11"/>
        <v/>
      </c>
      <c r="AN34" s="273" t="str">
        <f t="shared" ref="AN34:AV62" si="20">IF(X34="","","○")</f>
        <v/>
      </c>
      <c r="AO34" s="273" t="str">
        <f t="shared" si="20"/>
        <v/>
      </c>
      <c r="AP34" s="273" t="str">
        <f t="shared" si="20"/>
        <v/>
      </c>
      <c r="AQ34" s="273" t="str">
        <f t="shared" si="20"/>
        <v/>
      </c>
      <c r="AR34" s="273" t="str">
        <f t="shared" si="20"/>
        <v/>
      </c>
      <c r="AS34" s="273" t="str">
        <f t="shared" si="20"/>
        <v/>
      </c>
      <c r="AT34" s="273" t="str">
        <f t="shared" si="20"/>
        <v/>
      </c>
      <c r="AU34" s="273" t="str">
        <f t="shared" si="20"/>
        <v/>
      </c>
      <c r="AV34" s="273" t="str">
        <f t="shared" si="20"/>
        <v/>
      </c>
      <c r="AW34" s="273">
        <f t="shared" si="17"/>
        <v>0</v>
      </c>
    </row>
    <row r="35" spans="1:49" s="190" customFormat="1" ht="23.15" customHeight="1">
      <c r="A35" s="61">
        <v>23</v>
      </c>
      <c r="B35" s="14" t="str">
        <f>IF(③職員名簿【中間実績】!B36="","",③職員名簿【中間実績】!B36)</f>
        <v/>
      </c>
      <c r="C35" s="180" t="str">
        <f>IF(③職員名簿【中間実績】!C36="","",③職員名簿【中間実績】!C36)</f>
        <v/>
      </c>
      <c r="D35" s="181" t="str">
        <f>IF(③職員名簿【中間実績】!D36="","",③職員名簿【中間実績】!D36)</f>
        <v/>
      </c>
      <c r="E35" s="182" t="str">
        <f>IF(③職員名簿【中間実績】!E36="","",③職員名簿【中間実績】!E36)</f>
        <v/>
      </c>
      <c r="F35" s="182" t="str">
        <f>IF(③職員名簿【中間実績】!F36="","",③職員名簿【中間実績】!F36)</f>
        <v/>
      </c>
      <c r="G35" s="182" t="str">
        <f>IF(③職員名簿【中間実績】!G36="","",③職員名簿【中間実績】!G36)</f>
        <v/>
      </c>
      <c r="H35" s="182" t="str">
        <f>IF(③職員名簿【中間実績】!H36="","",③職員名簿【中間実績】!H36)</f>
        <v/>
      </c>
      <c r="I35" s="182" t="str">
        <f>IF(③職員名簿【中間実績】!I36="","",③職員名簿【中間実績】!I36)</f>
        <v/>
      </c>
      <c r="J35" s="182" t="str">
        <f>IF(③職員名簿【中間実績】!J36="","",③職員名簿【中間実績】!J36)</f>
        <v/>
      </c>
      <c r="K35" s="277" t="str">
        <f>IF(③職員名簿【中間実績】!K36="","",③職員名簿【中間実績】!K36)</f>
        <v/>
      </c>
      <c r="L35" s="182" t="str">
        <f>IF(③職員名簿【中間実績】!L36="","",③職員名簿【中間実績】!L36)</f>
        <v/>
      </c>
      <c r="M35" s="182" t="str">
        <f>IF(③職員名簿【中間実績】!M36="","",③職員名簿【中間実績】!M36)</f>
        <v/>
      </c>
      <c r="N35" s="182" t="str">
        <f>IF(③職員名簿【中間実績】!N36="","",③職員名簿【中間実績】!N36)</f>
        <v/>
      </c>
      <c r="O35" s="182" t="str">
        <f>IF(③職員名簿【中間実績】!O36="","",③職員名簿【中間実績】!O36)</f>
        <v/>
      </c>
      <c r="P35" s="269" t="str">
        <f t="shared" si="18"/>
        <v>○</v>
      </c>
      <c r="Q35" s="135" t="str">
        <f t="shared" si="5"/>
        <v/>
      </c>
      <c r="R35" s="135" t="str">
        <f t="shared" si="12"/>
        <v/>
      </c>
      <c r="S35" s="135" t="str">
        <f t="shared" si="13"/>
        <v/>
      </c>
      <c r="T35" s="135" t="str">
        <f t="shared" si="14"/>
        <v/>
      </c>
      <c r="U35" s="132" t="str">
        <f t="shared" si="19"/>
        <v/>
      </c>
      <c r="V35" s="132" t="str">
        <f t="shared" si="19"/>
        <v/>
      </c>
      <c r="W35" s="132" t="str">
        <f t="shared" si="19"/>
        <v/>
      </c>
      <c r="X35" s="132" t="str">
        <f t="shared" si="19"/>
        <v/>
      </c>
      <c r="Y35" s="132" t="str">
        <f t="shared" si="19"/>
        <v/>
      </c>
      <c r="Z35" s="132" t="str">
        <f t="shared" si="19"/>
        <v/>
      </c>
      <c r="AA35" s="132" t="str">
        <f t="shared" si="19"/>
        <v/>
      </c>
      <c r="AB35" s="132" t="str">
        <f t="shared" si="19"/>
        <v/>
      </c>
      <c r="AC35" s="132" t="str">
        <f t="shared" si="19"/>
        <v/>
      </c>
      <c r="AD35" s="132" t="str">
        <f t="shared" si="19"/>
        <v/>
      </c>
      <c r="AE35" s="132" t="str">
        <f t="shared" si="19"/>
        <v/>
      </c>
      <c r="AF35" s="132" t="str">
        <f t="shared" si="19"/>
        <v/>
      </c>
      <c r="AG35" s="274">
        <f t="shared" si="8"/>
        <v>0</v>
      </c>
      <c r="AH35" s="274">
        <f t="shared" si="16"/>
        <v>0</v>
      </c>
      <c r="AI35" s="275">
        <f t="shared" si="9"/>
        <v>0</v>
      </c>
      <c r="AJ35" s="273" t="str">
        <f t="shared" si="10"/>
        <v/>
      </c>
      <c r="AK35" s="273" t="str">
        <f t="shared" ref="AK35:AP66" si="21">IF(U35="","","○")</f>
        <v/>
      </c>
      <c r="AL35" s="273" t="str">
        <f t="shared" si="21"/>
        <v/>
      </c>
      <c r="AM35" s="273" t="str">
        <f t="shared" si="21"/>
        <v/>
      </c>
      <c r="AN35" s="273" t="str">
        <f t="shared" si="20"/>
        <v/>
      </c>
      <c r="AO35" s="273" t="str">
        <f t="shared" si="20"/>
        <v/>
      </c>
      <c r="AP35" s="273" t="str">
        <f t="shared" si="20"/>
        <v/>
      </c>
      <c r="AQ35" s="273" t="str">
        <f t="shared" si="20"/>
        <v/>
      </c>
      <c r="AR35" s="273" t="str">
        <f t="shared" si="20"/>
        <v/>
      </c>
      <c r="AS35" s="273" t="str">
        <f t="shared" si="20"/>
        <v/>
      </c>
      <c r="AT35" s="273" t="str">
        <f t="shared" si="20"/>
        <v/>
      </c>
      <c r="AU35" s="273" t="str">
        <f t="shared" si="20"/>
        <v/>
      </c>
      <c r="AV35" s="273" t="str">
        <f t="shared" si="20"/>
        <v/>
      </c>
      <c r="AW35" s="273">
        <f t="shared" si="17"/>
        <v>0</v>
      </c>
    </row>
    <row r="36" spans="1:49" s="190" customFormat="1" ht="23.15" customHeight="1">
      <c r="A36" s="61">
        <v>24</v>
      </c>
      <c r="B36" s="14" t="str">
        <f>IF(③職員名簿【中間実績】!B37="","",③職員名簿【中間実績】!B37)</f>
        <v/>
      </c>
      <c r="C36" s="180" t="str">
        <f>IF(③職員名簿【中間実績】!C37="","",③職員名簿【中間実績】!C37)</f>
        <v/>
      </c>
      <c r="D36" s="181" t="str">
        <f>IF(③職員名簿【中間実績】!D37="","",③職員名簿【中間実績】!D37)</f>
        <v/>
      </c>
      <c r="E36" s="182" t="str">
        <f>IF(③職員名簿【中間実績】!E37="","",③職員名簿【中間実績】!E37)</f>
        <v/>
      </c>
      <c r="F36" s="182" t="str">
        <f>IF(③職員名簿【中間実績】!F37="","",③職員名簿【中間実績】!F37)</f>
        <v/>
      </c>
      <c r="G36" s="182" t="str">
        <f>IF(③職員名簿【中間実績】!G37="","",③職員名簿【中間実績】!G37)</f>
        <v/>
      </c>
      <c r="H36" s="182" t="str">
        <f>IF(③職員名簿【中間実績】!H37="","",③職員名簿【中間実績】!H37)</f>
        <v/>
      </c>
      <c r="I36" s="182" t="str">
        <f>IF(③職員名簿【中間実績】!I37="","",③職員名簿【中間実績】!I37)</f>
        <v/>
      </c>
      <c r="J36" s="182" t="str">
        <f>IF(③職員名簿【中間実績】!J37="","",③職員名簿【中間実績】!J37)</f>
        <v/>
      </c>
      <c r="K36" s="277" t="str">
        <f>IF(③職員名簿【中間実績】!K37="","",③職員名簿【中間実績】!K37)</f>
        <v/>
      </c>
      <c r="L36" s="182" t="str">
        <f>IF(③職員名簿【中間実績】!L37="","",③職員名簿【中間実績】!L37)</f>
        <v/>
      </c>
      <c r="M36" s="182" t="str">
        <f>IF(③職員名簿【中間実績】!M37="","",③職員名簿【中間実績】!M37)</f>
        <v/>
      </c>
      <c r="N36" s="182" t="str">
        <f>IF(③職員名簿【中間実績】!N37="","",③職員名簿【中間実績】!N37)</f>
        <v/>
      </c>
      <c r="O36" s="182" t="str">
        <f>IF(③職員名簿【中間実績】!O37="","",③職員名簿【中間実績】!O37)</f>
        <v/>
      </c>
      <c r="P36" s="269" t="str">
        <f t="shared" si="18"/>
        <v>○</v>
      </c>
      <c r="Q36" s="135" t="str">
        <f t="shared" si="5"/>
        <v/>
      </c>
      <c r="R36" s="135" t="str">
        <f t="shared" si="12"/>
        <v/>
      </c>
      <c r="S36" s="135" t="str">
        <f t="shared" si="13"/>
        <v/>
      </c>
      <c r="T36" s="135" t="str">
        <f t="shared" si="14"/>
        <v/>
      </c>
      <c r="U36" s="132" t="str">
        <f t="shared" si="19"/>
        <v/>
      </c>
      <c r="V36" s="132" t="str">
        <f t="shared" si="19"/>
        <v/>
      </c>
      <c r="W36" s="132" t="str">
        <f t="shared" si="19"/>
        <v/>
      </c>
      <c r="X36" s="132" t="str">
        <f t="shared" si="19"/>
        <v/>
      </c>
      <c r="Y36" s="132" t="str">
        <f t="shared" si="19"/>
        <v/>
      </c>
      <c r="Z36" s="132" t="str">
        <f t="shared" si="19"/>
        <v/>
      </c>
      <c r="AA36" s="132" t="str">
        <f t="shared" si="19"/>
        <v/>
      </c>
      <c r="AB36" s="132" t="str">
        <f t="shared" si="19"/>
        <v/>
      </c>
      <c r="AC36" s="132" t="str">
        <f t="shared" si="19"/>
        <v/>
      </c>
      <c r="AD36" s="132" t="str">
        <f t="shared" si="19"/>
        <v/>
      </c>
      <c r="AE36" s="132" t="str">
        <f t="shared" si="19"/>
        <v/>
      </c>
      <c r="AF36" s="132" t="str">
        <f t="shared" si="19"/>
        <v/>
      </c>
      <c r="AG36" s="274">
        <f t="shared" si="8"/>
        <v>0</v>
      </c>
      <c r="AH36" s="274">
        <f t="shared" si="16"/>
        <v>0</v>
      </c>
      <c r="AI36" s="275">
        <f t="shared" si="9"/>
        <v>0</v>
      </c>
      <c r="AJ36" s="273" t="str">
        <f t="shared" si="10"/>
        <v/>
      </c>
      <c r="AK36" s="273" t="str">
        <f t="shared" si="21"/>
        <v/>
      </c>
      <c r="AL36" s="273" t="str">
        <f t="shared" si="21"/>
        <v/>
      </c>
      <c r="AM36" s="273" t="str">
        <f t="shared" si="21"/>
        <v/>
      </c>
      <c r="AN36" s="273" t="str">
        <f t="shared" si="20"/>
        <v/>
      </c>
      <c r="AO36" s="273" t="str">
        <f t="shared" si="20"/>
        <v/>
      </c>
      <c r="AP36" s="273" t="str">
        <f t="shared" si="20"/>
        <v/>
      </c>
      <c r="AQ36" s="273" t="str">
        <f t="shared" si="20"/>
        <v/>
      </c>
      <c r="AR36" s="273" t="str">
        <f t="shared" si="20"/>
        <v/>
      </c>
      <c r="AS36" s="273" t="str">
        <f t="shared" si="20"/>
        <v/>
      </c>
      <c r="AT36" s="273" t="str">
        <f t="shared" si="20"/>
        <v/>
      </c>
      <c r="AU36" s="273" t="str">
        <f t="shared" si="20"/>
        <v/>
      </c>
      <c r="AV36" s="273" t="str">
        <f t="shared" si="20"/>
        <v/>
      </c>
      <c r="AW36" s="273">
        <f t="shared" si="17"/>
        <v>0</v>
      </c>
    </row>
    <row r="37" spans="1:49" s="190" customFormat="1" ht="23.15" customHeight="1">
      <c r="A37" s="61">
        <v>25</v>
      </c>
      <c r="B37" s="14" t="str">
        <f>IF(③職員名簿【中間実績】!B38="","",③職員名簿【中間実績】!B38)</f>
        <v/>
      </c>
      <c r="C37" s="180" t="str">
        <f>IF(③職員名簿【中間実績】!C38="","",③職員名簿【中間実績】!C38)</f>
        <v/>
      </c>
      <c r="D37" s="181" t="str">
        <f>IF(③職員名簿【中間実績】!D38="","",③職員名簿【中間実績】!D38)</f>
        <v/>
      </c>
      <c r="E37" s="182" t="str">
        <f>IF(③職員名簿【中間実績】!E38="","",③職員名簿【中間実績】!E38)</f>
        <v/>
      </c>
      <c r="F37" s="182" t="str">
        <f>IF(③職員名簿【中間実績】!F38="","",③職員名簿【中間実績】!F38)</f>
        <v/>
      </c>
      <c r="G37" s="182" t="str">
        <f>IF(③職員名簿【中間実績】!G38="","",③職員名簿【中間実績】!G38)</f>
        <v/>
      </c>
      <c r="H37" s="182" t="str">
        <f>IF(③職員名簿【中間実績】!H38="","",③職員名簿【中間実績】!H38)</f>
        <v/>
      </c>
      <c r="I37" s="182" t="str">
        <f>IF(③職員名簿【中間実績】!I38="","",③職員名簿【中間実績】!I38)</f>
        <v/>
      </c>
      <c r="J37" s="182" t="str">
        <f>IF(③職員名簿【中間実績】!J38="","",③職員名簿【中間実績】!J38)</f>
        <v/>
      </c>
      <c r="K37" s="277" t="str">
        <f>IF(③職員名簿【中間実績】!K38="","",③職員名簿【中間実績】!K38)</f>
        <v/>
      </c>
      <c r="L37" s="182" t="str">
        <f>IF(③職員名簿【中間実績】!L38="","",③職員名簿【中間実績】!L38)</f>
        <v/>
      </c>
      <c r="M37" s="182" t="str">
        <f>IF(③職員名簿【中間実績】!M38="","",③職員名簿【中間実績】!M38)</f>
        <v/>
      </c>
      <c r="N37" s="182" t="str">
        <f>IF(③職員名簿【中間実績】!N38="","",③職員名簿【中間実績】!N38)</f>
        <v/>
      </c>
      <c r="O37" s="182" t="str">
        <f>IF(③職員名簿【中間実績】!O38="","",③職員名簿【中間実績】!O38)</f>
        <v/>
      </c>
      <c r="P37" s="269" t="str">
        <f t="shared" si="18"/>
        <v>○</v>
      </c>
      <c r="Q37" s="135" t="str">
        <f t="shared" si="5"/>
        <v/>
      </c>
      <c r="R37" s="135" t="str">
        <f t="shared" si="12"/>
        <v/>
      </c>
      <c r="S37" s="135" t="str">
        <f t="shared" si="13"/>
        <v/>
      </c>
      <c r="T37" s="135" t="str">
        <f t="shared" si="14"/>
        <v/>
      </c>
      <c r="U37" s="132" t="str">
        <f t="shared" si="19"/>
        <v/>
      </c>
      <c r="V37" s="132" t="str">
        <f t="shared" si="19"/>
        <v/>
      </c>
      <c r="W37" s="132" t="str">
        <f t="shared" si="19"/>
        <v/>
      </c>
      <c r="X37" s="132" t="str">
        <f t="shared" si="19"/>
        <v/>
      </c>
      <c r="Y37" s="132" t="str">
        <f t="shared" si="19"/>
        <v/>
      </c>
      <c r="Z37" s="132" t="str">
        <f t="shared" si="19"/>
        <v/>
      </c>
      <c r="AA37" s="132" t="str">
        <f t="shared" si="19"/>
        <v/>
      </c>
      <c r="AB37" s="132" t="str">
        <f t="shared" si="19"/>
        <v/>
      </c>
      <c r="AC37" s="132" t="str">
        <f t="shared" si="19"/>
        <v/>
      </c>
      <c r="AD37" s="132" t="str">
        <f t="shared" si="19"/>
        <v/>
      </c>
      <c r="AE37" s="132" t="str">
        <f t="shared" si="19"/>
        <v/>
      </c>
      <c r="AF37" s="132" t="str">
        <f t="shared" si="19"/>
        <v/>
      </c>
      <c r="AG37" s="274">
        <f t="shared" si="8"/>
        <v>0</v>
      </c>
      <c r="AH37" s="274">
        <f t="shared" si="16"/>
        <v>0</v>
      </c>
      <c r="AI37" s="275">
        <f t="shared" si="9"/>
        <v>0</v>
      </c>
      <c r="AJ37" s="273" t="str">
        <f t="shared" si="10"/>
        <v/>
      </c>
      <c r="AK37" s="273" t="str">
        <f t="shared" si="21"/>
        <v/>
      </c>
      <c r="AL37" s="273" t="str">
        <f t="shared" si="21"/>
        <v/>
      </c>
      <c r="AM37" s="273" t="str">
        <f t="shared" si="21"/>
        <v/>
      </c>
      <c r="AN37" s="273" t="str">
        <f t="shared" si="20"/>
        <v/>
      </c>
      <c r="AO37" s="273" t="str">
        <f t="shared" si="20"/>
        <v/>
      </c>
      <c r="AP37" s="273" t="str">
        <f t="shared" si="20"/>
        <v/>
      </c>
      <c r="AQ37" s="273" t="str">
        <f t="shared" si="20"/>
        <v/>
      </c>
      <c r="AR37" s="273" t="str">
        <f t="shared" si="20"/>
        <v/>
      </c>
      <c r="AS37" s="273" t="str">
        <f t="shared" si="20"/>
        <v/>
      </c>
      <c r="AT37" s="273" t="str">
        <f t="shared" si="20"/>
        <v/>
      </c>
      <c r="AU37" s="273" t="str">
        <f t="shared" si="20"/>
        <v/>
      </c>
      <c r="AV37" s="273" t="str">
        <f t="shared" si="20"/>
        <v/>
      </c>
      <c r="AW37" s="273">
        <f t="shared" si="17"/>
        <v>0</v>
      </c>
    </row>
    <row r="38" spans="1:49" s="190" customFormat="1" ht="23.15" customHeight="1">
      <c r="A38" s="61">
        <v>26</v>
      </c>
      <c r="B38" s="14" t="str">
        <f>IF(③職員名簿【中間実績】!B39="","",③職員名簿【中間実績】!B39)</f>
        <v/>
      </c>
      <c r="C38" s="180" t="str">
        <f>IF(③職員名簿【中間実績】!C39="","",③職員名簿【中間実績】!C39)</f>
        <v/>
      </c>
      <c r="D38" s="181" t="str">
        <f>IF(③職員名簿【中間実績】!D39="","",③職員名簿【中間実績】!D39)</f>
        <v/>
      </c>
      <c r="E38" s="182" t="str">
        <f>IF(③職員名簿【中間実績】!E39="","",③職員名簿【中間実績】!E39)</f>
        <v/>
      </c>
      <c r="F38" s="182" t="str">
        <f>IF(③職員名簿【中間実績】!F39="","",③職員名簿【中間実績】!F39)</f>
        <v/>
      </c>
      <c r="G38" s="182" t="str">
        <f>IF(③職員名簿【中間実績】!G39="","",③職員名簿【中間実績】!G39)</f>
        <v/>
      </c>
      <c r="H38" s="182" t="str">
        <f>IF(③職員名簿【中間実績】!H39="","",③職員名簿【中間実績】!H39)</f>
        <v/>
      </c>
      <c r="I38" s="182" t="str">
        <f>IF(③職員名簿【中間実績】!I39="","",③職員名簿【中間実績】!I39)</f>
        <v/>
      </c>
      <c r="J38" s="182" t="str">
        <f>IF(③職員名簿【中間実績】!J39="","",③職員名簿【中間実績】!J39)</f>
        <v/>
      </c>
      <c r="K38" s="277" t="str">
        <f>IF(③職員名簿【中間実績】!K39="","",③職員名簿【中間実績】!K39)</f>
        <v/>
      </c>
      <c r="L38" s="182" t="str">
        <f>IF(③職員名簿【中間実績】!L39="","",③職員名簿【中間実績】!L39)</f>
        <v/>
      </c>
      <c r="M38" s="182" t="str">
        <f>IF(③職員名簿【中間実績】!M39="","",③職員名簿【中間実績】!M39)</f>
        <v/>
      </c>
      <c r="N38" s="182" t="str">
        <f>IF(③職員名簿【中間実績】!N39="","",③職員名簿【中間実績】!N39)</f>
        <v/>
      </c>
      <c r="O38" s="182" t="str">
        <f>IF(③職員名簿【中間実績】!O39="","",③職員名簿【中間実績】!O39)</f>
        <v/>
      </c>
      <c r="P38" s="269" t="str">
        <f t="shared" si="18"/>
        <v>○</v>
      </c>
      <c r="Q38" s="135" t="str">
        <f t="shared" si="5"/>
        <v/>
      </c>
      <c r="R38" s="135" t="str">
        <f t="shared" si="12"/>
        <v/>
      </c>
      <c r="S38" s="135" t="str">
        <f t="shared" si="13"/>
        <v/>
      </c>
      <c r="T38" s="135" t="str">
        <f t="shared" si="14"/>
        <v/>
      </c>
      <c r="U38" s="132" t="str">
        <f t="shared" si="19"/>
        <v/>
      </c>
      <c r="V38" s="132" t="str">
        <f t="shared" si="19"/>
        <v/>
      </c>
      <c r="W38" s="132" t="str">
        <f t="shared" si="19"/>
        <v/>
      </c>
      <c r="X38" s="132" t="str">
        <f t="shared" si="19"/>
        <v/>
      </c>
      <c r="Y38" s="132" t="str">
        <f t="shared" si="19"/>
        <v/>
      </c>
      <c r="Z38" s="132" t="str">
        <f t="shared" si="19"/>
        <v/>
      </c>
      <c r="AA38" s="132" t="str">
        <f t="shared" si="19"/>
        <v/>
      </c>
      <c r="AB38" s="132" t="str">
        <f t="shared" si="19"/>
        <v/>
      </c>
      <c r="AC38" s="132" t="str">
        <f t="shared" si="19"/>
        <v/>
      </c>
      <c r="AD38" s="132" t="str">
        <f t="shared" si="19"/>
        <v/>
      </c>
      <c r="AE38" s="132" t="str">
        <f t="shared" si="19"/>
        <v/>
      </c>
      <c r="AF38" s="132" t="str">
        <f t="shared" si="19"/>
        <v/>
      </c>
      <c r="AG38" s="274">
        <f t="shared" si="8"/>
        <v>0</v>
      </c>
      <c r="AH38" s="274">
        <f t="shared" si="16"/>
        <v>0</v>
      </c>
      <c r="AI38" s="275">
        <f t="shared" si="9"/>
        <v>0</v>
      </c>
      <c r="AJ38" s="273" t="str">
        <f t="shared" si="10"/>
        <v/>
      </c>
      <c r="AK38" s="273" t="str">
        <f t="shared" si="21"/>
        <v/>
      </c>
      <c r="AL38" s="273" t="str">
        <f t="shared" si="21"/>
        <v/>
      </c>
      <c r="AM38" s="273" t="str">
        <f t="shared" si="21"/>
        <v/>
      </c>
      <c r="AN38" s="273" t="str">
        <f t="shared" si="20"/>
        <v/>
      </c>
      <c r="AO38" s="273" t="str">
        <f t="shared" si="20"/>
        <v/>
      </c>
      <c r="AP38" s="273" t="str">
        <f t="shared" si="20"/>
        <v/>
      </c>
      <c r="AQ38" s="273" t="str">
        <f t="shared" si="20"/>
        <v/>
      </c>
      <c r="AR38" s="273" t="str">
        <f t="shared" si="20"/>
        <v/>
      </c>
      <c r="AS38" s="273" t="str">
        <f t="shared" si="20"/>
        <v/>
      </c>
      <c r="AT38" s="273" t="str">
        <f t="shared" si="20"/>
        <v/>
      </c>
      <c r="AU38" s="273" t="str">
        <f t="shared" si="20"/>
        <v/>
      </c>
      <c r="AV38" s="273" t="str">
        <f t="shared" si="20"/>
        <v/>
      </c>
      <c r="AW38" s="273">
        <f t="shared" si="17"/>
        <v>0</v>
      </c>
    </row>
    <row r="39" spans="1:49" s="190" customFormat="1" ht="23.15" customHeight="1">
      <c r="A39" s="61">
        <v>27</v>
      </c>
      <c r="B39" s="14" t="str">
        <f>IF(③職員名簿【中間実績】!B40="","",③職員名簿【中間実績】!B40)</f>
        <v/>
      </c>
      <c r="C39" s="180" t="str">
        <f>IF(③職員名簿【中間実績】!C40="","",③職員名簿【中間実績】!C40)</f>
        <v/>
      </c>
      <c r="D39" s="181" t="str">
        <f>IF(③職員名簿【中間実績】!D40="","",③職員名簿【中間実績】!D40)</f>
        <v/>
      </c>
      <c r="E39" s="182" t="str">
        <f>IF(③職員名簿【中間実績】!E40="","",③職員名簿【中間実績】!E40)</f>
        <v/>
      </c>
      <c r="F39" s="182" t="str">
        <f>IF(③職員名簿【中間実績】!F40="","",③職員名簿【中間実績】!F40)</f>
        <v/>
      </c>
      <c r="G39" s="182" t="str">
        <f>IF(③職員名簿【中間実績】!G40="","",③職員名簿【中間実績】!G40)</f>
        <v/>
      </c>
      <c r="H39" s="182" t="str">
        <f>IF(③職員名簿【中間実績】!H40="","",③職員名簿【中間実績】!H40)</f>
        <v/>
      </c>
      <c r="I39" s="182" t="str">
        <f>IF(③職員名簿【中間実績】!I40="","",③職員名簿【中間実績】!I40)</f>
        <v/>
      </c>
      <c r="J39" s="182" t="str">
        <f>IF(③職員名簿【中間実績】!J40="","",③職員名簿【中間実績】!J40)</f>
        <v/>
      </c>
      <c r="K39" s="277" t="str">
        <f>IF(③職員名簿【中間実績】!K40="","",③職員名簿【中間実績】!K40)</f>
        <v/>
      </c>
      <c r="L39" s="182" t="str">
        <f>IF(③職員名簿【中間実績】!L40="","",③職員名簿【中間実績】!L40)</f>
        <v/>
      </c>
      <c r="M39" s="182" t="str">
        <f>IF(③職員名簿【中間実績】!M40="","",③職員名簿【中間実績】!M40)</f>
        <v/>
      </c>
      <c r="N39" s="182" t="str">
        <f>IF(③職員名簿【中間実績】!N40="","",③職員名簿【中間実績】!N40)</f>
        <v/>
      </c>
      <c r="O39" s="182" t="str">
        <f>IF(③職員名簿【中間実績】!O40="","",③職員名簿【中間実績】!O40)</f>
        <v/>
      </c>
      <c r="P39" s="269" t="str">
        <f t="shared" si="18"/>
        <v>○</v>
      </c>
      <c r="Q39" s="135" t="str">
        <f t="shared" si="5"/>
        <v/>
      </c>
      <c r="R39" s="135" t="str">
        <f t="shared" si="12"/>
        <v/>
      </c>
      <c r="S39" s="135" t="str">
        <f t="shared" si="13"/>
        <v/>
      </c>
      <c r="T39" s="135" t="str">
        <f t="shared" si="14"/>
        <v/>
      </c>
      <c r="U39" s="132" t="str">
        <f t="shared" si="19"/>
        <v/>
      </c>
      <c r="V39" s="132" t="str">
        <f t="shared" si="19"/>
        <v/>
      </c>
      <c r="W39" s="132" t="str">
        <f t="shared" si="19"/>
        <v/>
      </c>
      <c r="X39" s="132" t="str">
        <f t="shared" si="19"/>
        <v/>
      </c>
      <c r="Y39" s="132" t="str">
        <f t="shared" si="19"/>
        <v/>
      </c>
      <c r="Z39" s="132" t="str">
        <f t="shared" si="19"/>
        <v/>
      </c>
      <c r="AA39" s="132" t="str">
        <f t="shared" si="19"/>
        <v/>
      </c>
      <c r="AB39" s="132" t="str">
        <f t="shared" si="19"/>
        <v/>
      </c>
      <c r="AC39" s="132" t="str">
        <f t="shared" si="19"/>
        <v/>
      </c>
      <c r="AD39" s="132" t="str">
        <f t="shared" si="19"/>
        <v/>
      </c>
      <c r="AE39" s="132" t="str">
        <f t="shared" si="19"/>
        <v/>
      </c>
      <c r="AF39" s="132" t="str">
        <f t="shared" si="19"/>
        <v/>
      </c>
      <c r="AG39" s="274">
        <f t="shared" si="8"/>
        <v>0</v>
      </c>
      <c r="AH39" s="274">
        <f t="shared" si="16"/>
        <v>0</v>
      </c>
      <c r="AI39" s="275">
        <f t="shared" si="9"/>
        <v>0</v>
      </c>
      <c r="AJ39" s="273" t="str">
        <f t="shared" si="10"/>
        <v/>
      </c>
      <c r="AK39" s="273" t="str">
        <f t="shared" si="21"/>
        <v/>
      </c>
      <c r="AL39" s="273" t="str">
        <f t="shared" si="21"/>
        <v/>
      </c>
      <c r="AM39" s="273" t="str">
        <f t="shared" si="21"/>
        <v/>
      </c>
      <c r="AN39" s="273" t="str">
        <f t="shared" si="20"/>
        <v/>
      </c>
      <c r="AO39" s="273" t="str">
        <f t="shared" si="20"/>
        <v/>
      </c>
      <c r="AP39" s="273" t="str">
        <f t="shared" si="20"/>
        <v/>
      </c>
      <c r="AQ39" s="273" t="str">
        <f t="shared" si="20"/>
        <v/>
      </c>
      <c r="AR39" s="273" t="str">
        <f t="shared" si="20"/>
        <v/>
      </c>
      <c r="AS39" s="273" t="str">
        <f t="shared" si="20"/>
        <v/>
      </c>
      <c r="AT39" s="273" t="str">
        <f t="shared" si="20"/>
        <v/>
      </c>
      <c r="AU39" s="273" t="str">
        <f t="shared" si="20"/>
        <v/>
      </c>
      <c r="AV39" s="273" t="str">
        <f t="shared" si="20"/>
        <v/>
      </c>
      <c r="AW39" s="273">
        <f t="shared" si="17"/>
        <v>0</v>
      </c>
    </row>
    <row r="40" spans="1:49" s="190" customFormat="1" ht="23.15" customHeight="1">
      <c r="A40" s="61">
        <v>28</v>
      </c>
      <c r="B40" s="14" t="str">
        <f>IF(③職員名簿【中間実績】!B41="","",③職員名簿【中間実績】!B41)</f>
        <v/>
      </c>
      <c r="C40" s="180" t="str">
        <f>IF(③職員名簿【中間実績】!C41="","",③職員名簿【中間実績】!C41)</f>
        <v/>
      </c>
      <c r="D40" s="181" t="str">
        <f>IF(③職員名簿【中間実績】!D41="","",③職員名簿【中間実績】!D41)</f>
        <v/>
      </c>
      <c r="E40" s="182" t="str">
        <f>IF(③職員名簿【中間実績】!E41="","",③職員名簿【中間実績】!E41)</f>
        <v/>
      </c>
      <c r="F40" s="182" t="str">
        <f>IF(③職員名簿【中間実績】!F41="","",③職員名簿【中間実績】!F41)</f>
        <v/>
      </c>
      <c r="G40" s="182" t="str">
        <f>IF(③職員名簿【中間実績】!G41="","",③職員名簿【中間実績】!G41)</f>
        <v/>
      </c>
      <c r="H40" s="182" t="str">
        <f>IF(③職員名簿【中間実績】!H41="","",③職員名簿【中間実績】!H41)</f>
        <v/>
      </c>
      <c r="I40" s="182" t="str">
        <f>IF(③職員名簿【中間実績】!I41="","",③職員名簿【中間実績】!I41)</f>
        <v/>
      </c>
      <c r="J40" s="182" t="str">
        <f>IF(③職員名簿【中間実績】!J41="","",③職員名簿【中間実績】!J41)</f>
        <v/>
      </c>
      <c r="K40" s="277" t="str">
        <f>IF(③職員名簿【中間実績】!K41="","",③職員名簿【中間実績】!K41)</f>
        <v/>
      </c>
      <c r="L40" s="182" t="str">
        <f>IF(③職員名簿【中間実績】!L41="","",③職員名簿【中間実績】!L41)</f>
        <v/>
      </c>
      <c r="M40" s="182" t="str">
        <f>IF(③職員名簿【中間実績】!M41="","",③職員名簿【中間実績】!M41)</f>
        <v/>
      </c>
      <c r="N40" s="182" t="str">
        <f>IF(③職員名簿【中間実績】!N41="","",③職員名簿【中間実績】!N41)</f>
        <v/>
      </c>
      <c r="O40" s="182" t="str">
        <f>IF(③職員名簿【中間実績】!O41="","",③職員名簿【中間実績】!O41)</f>
        <v/>
      </c>
      <c r="P40" s="269" t="str">
        <f t="shared" si="18"/>
        <v>○</v>
      </c>
      <c r="Q40" s="135" t="str">
        <f t="shared" si="5"/>
        <v/>
      </c>
      <c r="R40" s="135" t="str">
        <f t="shared" si="12"/>
        <v/>
      </c>
      <c r="S40" s="135" t="str">
        <f t="shared" si="13"/>
        <v/>
      </c>
      <c r="T40" s="135" t="str">
        <f t="shared" si="14"/>
        <v/>
      </c>
      <c r="U40" s="132" t="str">
        <f t="shared" si="19"/>
        <v/>
      </c>
      <c r="V40" s="132" t="str">
        <f t="shared" si="19"/>
        <v/>
      </c>
      <c r="W40" s="132" t="str">
        <f t="shared" si="19"/>
        <v/>
      </c>
      <c r="X40" s="132" t="str">
        <f t="shared" si="19"/>
        <v/>
      </c>
      <c r="Y40" s="132" t="str">
        <f t="shared" si="19"/>
        <v/>
      </c>
      <c r="Z40" s="132" t="str">
        <f t="shared" si="19"/>
        <v/>
      </c>
      <c r="AA40" s="132" t="str">
        <f t="shared" si="19"/>
        <v/>
      </c>
      <c r="AB40" s="132" t="str">
        <f t="shared" si="19"/>
        <v/>
      </c>
      <c r="AC40" s="132" t="str">
        <f t="shared" si="19"/>
        <v/>
      </c>
      <c r="AD40" s="132" t="str">
        <f t="shared" si="19"/>
        <v/>
      </c>
      <c r="AE40" s="132" t="str">
        <f t="shared" si="19"/>
        <v/>
      </c>
      <c r="AF40" s="132" t="str">
        <f t="shared" si="19"/>
        <v/>
      </c>
      <c r="AG40" s="274">
        <f t="shared" si="8"/>
        <v>0</v>
      </c>
      <c r="AH40" s="274">
        <f t="shared" si="16"/>
        <v>0</v>
      </c>
      <c r="AI40" s="275">
        <f t="shared" si="9"/>
        <v>0</v>
      </c>
      <c r="AJ40" s="273" t="str">
        <f t="shared" si="10"/>
        <v/>
      </c>
      <c r="AK40" s="273" t="str">
        <f t="shared" si="21"/>
        <v/>
      </c>
      <c r="AL40" s="273" t="str">
        <f t="shared" si="21"/>
        <v/>
      </c>
      <c r="AM40" s="273" t="str">
        <f t="shared" si="21"/>
        <v/>
      </c>
      <c r="AN40" s="273" t="str">
        <f t="shared" si="20"/>
        <v/>
      </c>
      <c r="AO40" s="273" t="str">
        <f t="shared" si="20"/>
        <v/>
      </c>
      <c r="AP40" s="273" t="str">
        <f t="shared" si="20"/>
        <v/>
      </c>
      <c r="AQ40" s="273" t="str">
        <f t="shared" si="20"/>
        <v/>
      </c>
      <c r="AR40" s="273" t="str">
        <f t="shared" si="20"/>
        <v/>
      </c>
      <c r="AS40" s="273" t="str">
        <f t="shared" si="20"/>
        <v/>
      </c>
      <c r="AT40" s="273" t="str">
        <f t="shared" si="20"/>
        <v/>
      </c>
      <c r="AU40" s="273" t="str">
        <f t="shared" si="20"/>
        <v/>
      </c>
      <c r="AV40" s="273" t="str">
        <f t="shared" si="20"/>
        <v/>
      </c>
      <c r="AW40" s="273">
        <f t="shared" si="17"/>
        <v>0</v>
      </c>
    </row>
    <row r="41" spans="1:49" s="190" customFormat="1" ht="23.15" customHeight="1">
      <c r="A41" s="61">
        <v>29</v>
      </c>
      <c r="B41" s="14" t="str">
        <f>IF(③職員名簿【中間実績】!B42="","",③職員名簿【中間実績】!B42)</f>
        <v/>
      </c>
      <c r="C41" s="180" t="str">
        <f>IF(③職員名簿【中間実績】!C42="","",③職員名簿【中間実績】!C42)</f>
        <v/>
      </c>
      <c r="D41" s="181" t="str">
        <f>IF(③職員名簿【中間実績】!D42="","",③職員名簿【中間実績】!D42)</f>
        <v/>
      </c>
      <c r="E41" s="182" t="str">
        <f>IF(③職員名簿【中間実績】!E42="","",③職員名簿【中間実績】!E42)</f>
        <v/>
      </c>
      <c r="F41" s="182" t="str">
        <f>IF(③職員名簿【中間実績】!F42="","",③職員名簿【中間実績】!F42)</f>
        <v/>
      </c>
      <c r="G41" s="182" t="str">
        <f>IF(③職員名簿【中間実績】!G42="","",③職員名簿【中間実績】!G42)</f>
        <v/>
      </c>
      <c r="H41" s="182" t="str">
        <f>IF(③職員名簿【中間実績】!H42="","",③職員名簿【中間実績】!H42)</f>
        <v/>
      </c>
      <c r="I41" s="182" t="str">
        <f>IF(③職員名簿【中間実績】!I42="","",③職員名簿【中間実績】!I42)</f>
        <v/>
      </c>
      <c r="J41" s="182" t="str">
        <f>IF(③職員名簿【中間実績】!J42="","",③職員名簿【中間実績】!J42)</f>
        <v/>
      </c>
      <c r="K41" s="277" t="str">
        <f>IF(③職員名簿【中間実績】!K42="","",③職員名簿【中間実績】!K42)</f>
        <v/>
      </c>
      <c r="L41" s="182" t="str">
        <f>IF(③職員名簿【中間実績】!L42="","",③職員名簿【中間実績】!L42)</f>
        <v/>
      </c>
      <c r="M41" s="182" t="str">
        <f>IF(③職員名簿【中間実績】!M42="","",③職員名簿【中間実績】!M42)</f>
        <v/>
      </c>
      <c r="N41" s="182" t="str">
        <f>IF(③職員名簿【中間実績】!N42="","",③職員名簿【中間実績】!N42)</f>
        <v/>
      </c>
      <c r="O41" s="182" t="str">
        <f>IF(③職員名簿【中間実績】!O42="","",③職員名簿【中間実績】!O42)</f>
        <v/>
      </c>
      <c r="P41" s="269" t="str">
        <f t="shared" si="18"/>
        <v>○</v>
      </c>
      <c r="Q41" s="135" t="str">
        <f t="shared" si="5"/>
        <v/>
      </c>
      <c r="R41" s="135" t="str">
        <f t="shared" si="12"/>
        <v/>
      </c>
      <c r="S41" s="135" t="str">
        <f t="shared" si="13"/>
        <v/>
      </c>
      <c r="T41" s="135" t="str">
        <f t="shared" si="14"/>
        <v/>
      </c>
      <c r="U41" s="132" t="str">
        <f t="shared" si="19"/>
        <v/>
      </c>
      <c r="V41" s="132" t="str">
        <f t="shared" si="19"/>
        <v/>
      </c>
      <c r="W41" s="132" t="str">
        <f t="shared" si="19"/>
        <v/>
      </c>
      <c r="X41" s="132" t="str">
        <f t="shared" si="19"/>
        <v/>
      </c>
      <c r="Y41" s="132" t="str">
        <f t="shared" si="19"/>
        <v/>
      </c>
      <c r="Z41" s="132" t="str">
        <f t="shared" si="19"/>
        <v/>
      </c>
      <c r="AA41" s="132" t="str">
        <f t="shared" si="19"/>
        <v/>
      </c>
      <c r="AB41" s="132" t="str">
        <f t="shared" si="19"/>
        <v/>
      </c>
      <c r="AC41" s="132" t="str">
        <f t="shared" si="19"/>
        <v/>
      </c>
      <c r="AD41" s="132" t="str">
        <f t="shared" si="19"/>
        <v/>
      </c>
      <c r="AE41" s="132" t="str">
        <f t="shared" si="19"/>
        <v/>
      </c>
      <c r="AF41" s="132" t="str">
        <f t="shared" si="19"/>
        <v/>
      </c>
      <c r="AG41" s="274">
        <f t="shared" si="8"/>
        <v>0</v>
      </c>
      <c r="AH41" s="274">
        <f t="shared" si="16"/>
        <v>0</v>
      </c>
      <c r="AI41" s="275">
        <f t="shared" si="9"/>
        <v>0</v>
      </c>
      <c r="AJ41" s="273" t="str">
        <f t="shared" si="10"/>
        <v/>
      </c>
      <c r="AK41" s="273" t="str">
        <f t="shared" si="21"/>
        <v/>
      </c>
      <c r="AL41" s="273" t="str">
        <f t="shared" si="21"/>
        <v/>
      </c>
      <c r="AM41" s="273" t="str">
        <f t="shared" si="21"/>
        <v/>
      </c>
      <c r="AN41" s="273" t="str">
        <f t="shared" si="20"/>
        <v/>
      </c>
      <c r="AO41" s="273" t="str">
        <f t="shared" si="20"/>
        <v/>
      </c>
      <c r="AP41" s="273" t="str">
        <f t="shared" si="20"/>
        <v/>
      </c>
      <c r="AQ41" s="273" t="str">
        <f t="shared" si="20"/>
        <v/>
      </c>
      <c r="AR41" s="273" t="str">
        <f t="shared" si="20"/>
        <v/>
      </c>
      <c r="AS41" s="273" t="str">
        <f t="shared" si="20"/>
        <v/>
      </c>
      <c r="AT41" s="273" t="str">
        <f t="shared" si="20"/>
        <v/>
      </c>
      <c r="AU41" s="273" t="str">
        <f t="shared" si="20"/>
        <v/>
      </c>
      <c r="AV41" s="273" t="str">
        <f t="shared" si="20"/>
        <v/>
      </c>
      <c r="AW41" s="273">
        <f t="shared" si="17"/>
        <v>0</v>
      </c>
    </row>
    <row r="42" spans="1:49" s="190" customFormat="1" ht="23.15" customHeight="1">
      <c r="A42" s="61">
        <v>30</v>
      </c>
      <c r="B42" s="14" t="str">
        <f>IF(③職員名簿【中間実績】!B43="","",③職員名簿【中間実績】!B43)</f>
        <v/>
      </c>
      <c r="C42" s="180" t="str">
        <f>IF(③職員名簿【中間実績】!C43="","",③職員名簿【中間実績】!C43)</f>
        <v/>
      </c>
      <c r="D42" s="181" t="str">
        <f>IF(③職員名簿【中間実績】!D43="","",③職員名簿【中間実績】!D43)</f>
        <v/>
      </c>
      <c r="E42" s="182" t="str">
        <f>IF(③職員名簿【中間実績】!E43="","",③職員名簿【中間実績】!E43)</f>
        <v/>
      </c>
      <c r="F42" s="182" t="str">
        <f>IF(③職員名簿【中間実績】!F43="","",③職員名簿【中間実績】!F43)</f>
        <v/>
      </c>
      <c r="G42" s="182" t="str">
        <f>IF(③職員名簿【中間実績】!G43="","",③職員名簿【中間実績】!G43)</f>
        <v/>
      </c>
      <c r="H42" s="182" t="str">
        <f>IF(③職員名簿【中間実績】!H43="","",③職員名簿【中間実績】!H43)</f>
        <v/>
      </c>
      <c r="I42" s="182" t="str">
        <f>IF(③職員名簿【中間実績】!I43="","",③職員名簿【中間実績】!I43)</f>
        <v/>
      </c>
      <c r="J42" s="182" t="str">
        <f>IF(③職員名簿【中間実績】!J43="","",③職員名簿【中間実績】!J43)</f>
        <v/>
      </c>
      <c r="K42" s="277" t="str">
        <f>IF(③職員名簿【中間実績】!K43="","",③職員名簿【中間実績】!K43)</f>
        <v/>
      </c>
      <c r="L42" s="182" t="str">
        <f>IF(③職員名簿【中間実績】!L43="","",③職員名簿【中間実績】!L43)</f>
        <v/>
      </c>
      <c r="M42" s="182" t="str">
        <f>IF(③職員名簿【中間実績】!M43="","",③職員名簿【中間実績】!M43)</f>
        <v/>
      </c>
      <c r="N42" s="182" t="str">
        <f>IF(③職員名簿【中間実績】!N43="","",③職員名簿【中間実績】!N43)</f>
        <v/>
      </c>
      <c r="O42" s="182" t="str">
        <f>IF(③職員名簿【中間実績】!O43="","",③職員名簿【中間実績】!O43)</f>
        <v/>
      </c>
      <c r="P42" s="269" t="str">
        <f t="shared" si="18"/>
        <v>○</v>
      </c>
      <c r="Q42" s="135" t="str">
        <f t="shared" si="5"/>
        <v/>
      </c>
      <c r="R42" s="135" t="str">
        <f t="shared" si="12"/>
        <v/>
      </c>
      <c r="S42" s="135" t="str">
        <f t="shared" si="13"/>
        <v/>
      </c>
      <c r="T42" s="135" t="str">
        <f t="shared" si="14"/>
        <v/>
      </c>
      <c r="U42" s="132" t="str">
        <f t="shared" si="19"/>
        <v/>
      </c>
      <c r="V42" s="132" t="str">
        <f t="shared" si="19"/>
        <v/>
      </c>
      <c r="W42" s="132" t="str">
        <f t="shared" si="19"/>
        <v/>
      </c>
      <c r="X42" s="132" t="str">
        <f t="shared" si="19"/>
        <v/>
      </c>
      <c r="Y42" s="132" t="str">
        <f t="shared" si="19"/>
        <v/>
      </c>
      <c r="Z42" s="132" t="str">
        <f t="shared" si="19"/>
        <v/>
      </c>
      <c r="AA42" s="132" t="str">
        <f t="shared" si="19"/>
        <v/>
      </c>
      <c r="AB42" s="132" t="str">
        <f t="shared" si="19"/>
        <v/>
      </c>
      <c r="AC42" s="132" t="str">
        <f t="shared" si="19"/>
        <v/>
      </c>
      <c r="AD42" s="132" t="str">
        <f t="shared" si="19"/>
        <v/>
      </c>
      <c r="AE42" s="132" t="str">
        <f t="shared" si="19"/>
        <v/>
      </c>
      <c r="AF42" s="132" t="str">
        <f t="shared" si="19"/>
        <v/>
      </c>
      <c r="AG42" s="274">
        <f t="shared" si="8"/>
        <v>0</v>
      </c>
      <c r="AH42" s="274">
        <f t="shared" si="16"/>
        <v>0</v>
      </c>
      <c r="AI42" s="275">
        <f t="shared" si="9"/>
        <v>0</v>
      </c>
      <c r="AJ42" s="273" t="str">
        <f t="shared" si="10"/>
        <v/>
      </c>
      <c r="AK42" s="273" t="str">
        <f t="shared" si="21"/>
        <v/>
      </c>
      <c r="AL42" s="273" t="str">
        <f t="shared" si="21"/>
        <v/>
      </c>
      <c r="AM42" s="273" t="str">
        <f t="shared" si="21"/>
        <v/>
      </c>
      <c r="AN42" s="273" t="str">
        <f t="shared" si="20"/>
        <v/>
      </c>
      <c r="AO42" s="273" t="str">
        <f t="shared" si="20"/>
        <v/>
      </c>
      <c r="AP42" s="273" t="str">
        <f t="shared" si="20"/>
        <v/>
      </c>
      <c r="AQ42" s="273" t="str">
        <f t="shared" si="20"/>
        <v/>
      </c>
      <c r="AR42" s="273" t="str">
        <f t="shared" si="20"/>
        <v/>
      </c>
      <c r="AS42" s="273" t="str">
        <f t="shared" si="20"/>
        <v/>
      </c>
      <c r="AT42" s="273" t="str">
        <f t="shared" si="20"/>
        <v/>
      </c>
      <c r="AU42" s="273" t="str">
        <f t="shared" si="20"/>
        <v/>
      </c>
      <c r="AV42" s="273" t="str">
        <f t="shared" si="20"/>
        <v/>
      </c>
      <c r="AW42" s="273">
        <f t="shared" si="17"/>
        <v>0</v>
      </c>
    </row>
    <row r="43" spans="1:49" s="190" customFormat="1" ht="23.15" customHeight="1">
      <c r="A43" s="61">
        <v>31</v>
      </c>
      <c r="B43" s="14" t="str">
        <f>IF(③職員名簿【中間実績】!B44="","",③職員名簿【中間実績】!B44)</f>
        <v/>
      </c>
      <c r="C43" s="180" t="str">
        <f>IF(③職員名簿【中間実績】!C44="","",③職員名簿【中間実績】!C44)</f>
        <v/>
      </c>
      <c r="D43" s="181" t="str">
        <f>IF(③職員名簿【中間実績】!D44="","",③職員名簿【中間実績】!D44)</f>
        <v/>
      </c>
      <c r="E43" s="182" t="str">
        <f>IF(③職員名簿【中間実績】!E44="","",③職員名簿【中間実績】!E44)</f>
        <v/>
      </c>
      <c r="F43" s="182" t="str">
        <f>IF(③職員名簿【中間実績】!F44="","",③職員名簿【中間実績】!F44)</f>
        <v/>
      </c>
      <c r="G43" s="182" t="str">
        <f>IF(③職員名簿【中間実績】!G44="","",③職員名簿【中間実績】!G44)</f>
        <v/>
      </c>
      <c r="H43" s="182" t="str">
        <f>IF(③職員名簿【中間実績】!H44="","",③職員名簿【中間実績】!H44)</f>
        <v/>
      </c>
      <c r="I43" s="182" t="str">
        <f>IF(③職員名簿【中間実績】!I44="","",③職員名簿【中間実績】!I44)</f>
        <v/>
      </c>
      <c r="J43" s="182" t="str">
        <f>IF(③職員名簿【中間実績】!J44="","",③職員名簿【中間実績】!J44)</f>
        <v/>
      </c>
      <c r="K43" s="277" t="str">
        <f>IF(③職員名簿【中間実績】!K44="","",③職員名簿【中間実績】!K44)</f>
        <v/>
      </c>
      <c r="L43" s="182" t="str">
        <f>IF(③職員名簿【中間実績】!L44="","",③職員名簿【中間実績】!L44)</f>
        <v/>
      </c>
      <c r="M43" s="182" t="str">
        <f>IF(③職員名簿【中間実績】!M44="","",③職員名簿【中間実績】!M44)</f>
        <v/>
      </c>
      <c r="N43" s="182" t="str">
        <f>IF(③職員名簿【中間実績】!N44="","",③職員名簿【中間実績】!N44)</f>
        <v/>
      </c>
      <c r="O43" s="182" t="str">
        <f>IF(③職員名簿【中間実績】!O44="","",③職員名簿【中間実績】!O44)</f>
        <v/>
      </c>
      <c r="P43" s="269" t="str">
        <f t="shared" si="18"/>
        <v>○</v>
      </c>
      <c r="Q43" s="135" t="str">
        <f t="shared" si="5"/>
        <v/>
      </c>
      <c r="R43" s="135" t="str">
        <f t="shared" si="12"/>
        <v/>
      </c>
      <c r="S43" s="135" t="str">
        <f t="shared" si="13"/>
        <v/>
      </c>
      <c r="T43" s="135" t="str">
        <f t="shared" si="14"/>
        <v/>
      </c>
      <c r="U43" s="132" t="str">
        <f t="shared" si="19"/>
        <v/>
      </c>
      <c r="V43" s="132" t="str">
        <f t="shared" si="19"/>
        <v/>
      </c>
      <c r="W43" s="132" t="str">
        <f t="shared" si="19"/>
        <v/>
      </c>
      <c r="X43" s="132" t="str">
        <f t="shared" si="19"/>
        <v/>
      </c>
      <c r="Y43" s="132" t="str">
        <f t="shared" si="19"/>
        <v/>
      </c>
      <c r="Z43" s="132" t="str">
        <f t="shared" si="19"/>
        <v/>
      </c>
      <c r="AA43" s="132" t="str">
        <f t="shared" si="19"/>
        <v/>
      </c>
      <c r="AB43" s="132" t="str">
        <f t="shared" si="19"/>
        <v/>
      </c>
      <c r="AC43" s="132" t="str">
        <f t="shared" si="19"/>
        <v/>
      </c>
      <c r="AD43" s="132" t="str">
        <f t="shared" si="19"/>
        <v/>
      </c>
      <c r="AE43" s="132" t="str">
        <f t="shared" si="19"/>
        <v/>
      </c>
      <c r="AF43" s="132" t="str">
        <f t="shared" si="19"/>
        <v/>
      </c>
      <c r="AG43" s="274">
        <f t="shared" si="8"/>
        <v>0</v>
      </c>
      <c r="AH43" s="274">
        <f t="shared" si="16"/>
        <v>0</v>
      </c>
      <c r="AI43" s="275">
        <f t="shared" si="9"/>
        <v>0</v>
      </c>
      <c r="AJ43" s="273" t="str">
        <f t="shared" si="10"/>
        <v/>
      </c>
      <c r="AK43" s="273" t="str">
        <f t="shared" si="21"/>
        <v/>
      </c>
      <c r="AL43" s="273" t="str">
        <f t="shared" si="21"/>
        <v/>
      </c>
      <c r="AM43" s="273" t="str">
        <f t="shared" si="21"/>
        <v/>
      </c>
      <c r="AN43" s="273" t="str">
        <f t="shared" si="20"/>
        <v/>
      </c>
      <c r="AO43" s="273" t="str">
        <f t="shared" si="20"/>
        <v/>
      </c>
      <c r="AP43" s="273" t="str">
        <f t="shared" si="20"/>
        <v/>
      </c>
      <c r="AQ43" s="273" t="str">
        <f t="shared" si="20"/>
        <v/>
      </c>
      <c r="AR43" s="273" t="str">
        <f t="shared" si="20"/>
        <v/>
      </c>
      <c r="AS43" s="273" t="str">
        <f t="shared" si="20"/>
        <v/>
      </c>
      <c r="AT43" s="273" t="str">
        <f t="shared" si="20"/>
        <v/>
      </c>
      <c r="AU43" s="273" t="str">
        <f t="shared" si="20"/>
        <v/>
      </c>
      <c r="AV43" s="273" t="str">
        <f t="shared" si="20"/>
        <v/>
      </c>
      <c r="AW43" s="273">
        <f t="shared" si="17"/>
        <v>0</v>
      </c>
    </row>
    <row r="44" spans="1:49" s="190" customFormat="1" ht="23.15" customHeight="1">
      <c r="A44" s="61">
        <v>32</v>
      </c>
      <c r="B44" s="14" t="str">
        <f>IF(③職員名簿【中間実績】!B45="","",③職員名簿【中間実績】!B45)</f>
        <v/>
      </c>
      <c r="C44" s="180" t="str">
        <f>IF(③職員名簿【中間実績】!C45="","",③職員名簿【中間実績】!C45)</f>
        <v/>
      </c>
      <c r="D44" s="181" t="str">
        <f>IF(③職員名簿【中間実績】!D45="","",③職員名簿【中間実績】!D45)</f>
        <v/>
      </c>
      <c r="E44" s="182" t="str">
        <f>IF(③職員名簿【中間実績】!E45="","",③職員名簿【中間実績】!E45)</f>
        <v/>
      </c>
      <c r="F44" s="182" t="str">
        <f>IF(③職員名簿【中間実績】!F45="","",③職員名簿【中間実績】!F45)</f>
        <v/>
      </c>
      <c r="G44" s="182" t="str">
        <f>IF(③職員名簿【中間実績】!G45="","",③職員名簿【中間実績】!G45)</f>
        <v/>
      </c>
      <c r="H44" s="182" t="str">
        <f>IF(③職員名簿【中間実績】!H45="","",③職員名簿【中間実績】!H45)</f>
        <v/>
      </c>
      <c r="I44" s="182" t="str">
        <f>IF(③職員名簿【中間実績】!I45="","",③職員名簿【中間実績】!I45)</f>
        <v/>
      </c>
      <c r="J44" s="182" t="str">
        <f>IF(③職員名簿【中間実績】!J45="","",③職員名簿【中間実績】!J45)</f>
        <v/>
      </c>
      <c r="K44" s="277" t="str">
        <f>IF(③職員名簿【中間実績】!K45="","",③職員名簿【中間実績】!K45)</f>
        <v/>
      </c>
      <c r="L44" s="182" t="str">
        <f>IF(③職員名簿【中間実績】!L45="","",③職員名簿【中間実績】!L45)</f>
        <v/>
      </c>
      <c r="M44" s="182" t="str">
        <f>IF(③職員名簿【中間実績】!M45="","",③職員名簿【中間実績】!M45)</f>
        <v/>
      </c>
      <c r="N44" s="182" t="str">
        <f>IF(③職員名簿【中間実績】!N45="","",③職員名簿【中間実績】!N45)</f>
        <v/>
      </c>
      <c r="O44" s="182" t="str">
        <f>IF(③職員名簿【中間実績】!O45="","",③職員名簿【中間実績】!O45)</f>
        <v/>
      </c>
      <c r="P44" s="269" t="str">
        <f t="shared" si="18"/>
        <v>○</v>
      </c>
      <c r="Q44" s="135" t="str">
        <f t="shared" si="5"/>
        <v/>
      </c>
      <c r="R44" s="135" t="str">
        <f t="shared" si="12"/>
        <v/>
      </c>
      <c r="S44" s="135" t="str">
        <f t="shared" si="13"/>
        <v/>
      </c>
      <c r="T44" s="135" t="str">
        <f t="shared" si="14"/>
        <v/>
      </c>
      <c r="U44" s="132" t="str">
        <f t="shared" si="19"/>
        <v/>
      </c>
      <c r="V44" s="132" t="str">
        <f t="shared" si="19"/>
        <v/>
      </c>
      <c r="W44" s="132" t="str">
        <f t="shared" si="19"/>
        <v/>
      </c>
      <c r="X44" s="132" t="str">
        <f t="shared" si="19"/>
        <v/>
      </c>
      <c r="Y44" s="132" t="str">
        <f t="shared" si="19"/>
        <v/>
      </c>
      <c r="Z44" s="132" t="str">
        <f t="shared" si="19"/>
        <v/>
      </c>
      <c r="AA44" s="132" t="str">
        <f t="shared" si="19"/>
        <v/>
      </c>
      <c r="AB44" s="132" t="str">
        <f t="shared" si="19"/>
        <v/>
      </c>
      <c r="AC44" s="132" t="str">
        <f t="shared" si="19"/>
        <v/>
      </c>
      <c r="AD44" s="132" t="str">
        <f t="shared" si="19"/>
        <v/>
      </c>
      <c r="AE44" s="132" t="str">
        <f t="shared" si="19"/>
        <v/>
      </c>
      <c r="AF44" s="132" t="str">
        <f t="shared" si="19"/>
        <v/>
      </c>
      <c r="AG44" s="274">
        <f t="shared" si="8"/>
        <v>0</v>
      </c>
      <c r="AH44" s="274">
        <f t="shared" si="16"/>
        <v>0</v>
      </c>
      <c r="AI44" s="275">
        <f t="shared" si="9"/>
        <v>0</v>
      </c>
      <c r="AJ44" s="273" t="str">
        <f t="shared" si="10"/>
        <v/>
      </c>
      <c r="AK44" s="273" t="str">
        <f t="shared" si="21"/>
        <v/>
      </c>
      <c r="AL44" s="273" t="str">
        <f t="shared" si="21"/>
        <v/>
      </c>
      <c r="AM44" s="273" t="str">
        <f t="shared" si="21"/>
        <v/>
      </c>
      <c r="AN44" s="273" t="str">
        <f t="shared" si="20"/>
        <v/>
      </c>
      <c r="AO44" s="273" t="str">
        <f t="shared" si="20"/>
        <v/>
      </c>
      <c r="AP44" s="273" t="str">
        <f t="shared" si="20"/>
        <v/>
      </c>
      <c r="AQ44" s="273" t="str">
        <f t="shared" si="20"/>
        <v/>
      </c>
      <c r="AR44" s="273" t="str">
        <f t="shared" si="20"/>
        <v/>
      </c>
      <c r="AS44" s="273" t="str">
        <f t="shared" si="20"/>
        <v/>
      </c>
      <c r="AT44" s="273" t="str">
        <f t="shared" si="20"/>
        <v/>
      </c>
      <c r="AU44" s="273" t="str">
        <f t="shared" si="20"/>
        <v/>
      </c>
      <c r="AV44" s="273" t="str">
        <f t="shared" si="20"/>
        <v/>
      </c>
      <c r="AW44" s="273">
        <f t="shared" si="17"/>
        <v>0</v>
      </c>
    </row>
    <row r="45" spans="1:49" s="190" customFormat="1" ht="23.15" customHeight="1">
      <c r="A45" s="61">
        <v>33</v>
      </c>
      <c r="B45" s="14" t="str">
        <f>IF(③職員名簿【中間実績】!B46="","",③職員名簿【中間実績】!B46)</f>
        <v/>
      </c>
      <c r="C45" s="180" t="str">
        <f>IF(③職員名簿【中間実績】!C46="","",③職員名簿【中間実績】!C46)</f>
        <v/>
      </c>
      <c r="D45" s="181" t="str">
        <f>IF(③職員名簿【中間実績】!D46="","",③職員名簿【中間実績】!D46)</f>
        <v/>
      </c>
      <c r="E45" s="182" t="str">
        <f>IF(③職員名簿【中間実績】!E46="","",③職員名簿【中間実績】!E46)</f>
        <v/>
      </c>
      <c r="F45" s="182" t="str">
        <f>IF(③職員名簿【中間実績】!F46="","",③職員名簿【中間実績】!F46)</f>
        <v/>
      </c>
      <c r="G45" s="182" t="str">
        <f>IF(③職員名簿【中間実績】!G46="","",③職員名簿【中間実績】!G46)</f>
        <v/>
      </c>
      <c r="H45" s="182" t="str">
        <f>IF(③職員名簿【中間実績】!H46="","",③職員名簿【中間実績】!H46)</f>
        <v/>
      </c>
      <c r="I45" s="182" t="str">
        <f>IF(③職員名簿【中間実績】!I46="","",③職員名簿【中間実績】!I46)</f>
        <v/>
      </c>
      <c r="J45" s="182" t="str">
        <f>IF(③職員名簿【中間実績】!J46="","",③職員名簿【中間実績】!J46)</f>
        <v/>
      </c>
      <c r="K45" s="277" t="str">
        <f>IF(③職員名簿【中間実績】!K46="","",③職員名簿【中間実績】!K46)</f>
        <v/>
      </c>
      <c r="L45" s="182" t="str">
        <f>IF(③職員名簿【中間実績】!L46="","",③職員名簿【中間実績】!L46)</f>
        <v/>
      </c>
      <c r="M45" s="182" t="str">
        <f>IF(③職員名簿【中間実績】!M46="","",③職員名簿【中間実績】!M46)</f>
        <v/>
      </c>
      <c r="N45" s="182" t="str">
        <f>IF(③職員名簿【中間実績】!N46="","",③職員名簿【中間実績】!N46)</f>
        <v/>
      </c>
      <c r="O45" s="182" t="str">
        <f>IF(③職員名簿【中間実績】!O46="","",③職員名簿【中間実績】!O46)</f>
        <v/>
      </c>
      <c r="P45" s="269" t="str">
        <f t="shared" si="18"/>
        <v>○</v>
      </c>
      <c r="Q45" s="135" t="str">
        <f t="shared" si="5"/>
        <v/>
      </c>
      <c r="R45" s="135" t="str">
        <f t="shared" si="12"/>
        <v/>
      </c>
      <c r="S45" s="135" t="str">
        <f t="shared" si="13"/>
        <v/>
      </c>
      <c r="T45" s="135" t="str">
        <f t="shared" si="14"/>
        <v/>
      </c>
      <c r="U45" s="132" t="str">
        <f t="shared" si="19"/>
        <v/>
      </c>
      <c r="V45" s="132" t="str">
        <f t="shared" si="19"/>
        <v/>
      </c>
      <c r="W45" s="132" t="str">
        <f t="shared" si="19"/>
        <v/>
      </c>
      <c r="X45" s="132" t="str">
        <f t="shared" si="19"/>
        <v/>
      </c>
      <c r="Y45" s="132" t="str">
        <f t="shared" si="19"/>
        <v/>
      </c>
      <c r="Z45" s="132" t="str">
        <f t="shared" si="19"/>
        <v/>
      </c>
      <c r="AA45" s="132" t="str">
        <f t="shared" si="19"/>
        <v/>
      </c>
      <c r="AB45" s="132" t="str">
        <f t="shared" si="19"/>
        <v/>
      </c>
      <c r="AC45" s="132" t="str">
        <f t="shared" si="19"/>
        <v/>
      </c>
      <c r="AD45" s="132" t="str">
        <f t="shared" si="19"/>
        <v/>
      </c>
      <c r="AE45" s="132" t="str">
        <f t="shared" si="19"/>
        <v/>
      </c>
      <c r="AF45" s="132" t="str">
        <f t="shared" si="19"/>
        <v/>
      </c>
      <c r="AG45" s="274">
        <f t="shared" si="8"/>
        <v>0</v>
      </c>
      <c r="AH45" s="274">
        <f t="shared" si="16"/>
        <v>0</v>
      </c>
      <c r="AI45" s="275">
        <f t="shared" ref="AI45:AI76" si="22">IF(AND(H45="有",N45=""),COUNT(U45:AF45),0)</f>
        <v>0</v>
      </c>
      <c r="AJ45" s="273" t="str">
        <f t="shared" ref="AJ45:AJ76" si="23">IF(E45="","",E45)</f>
        <v/>
      </c>
      <c r="AK45" s="273" t="str">
        <f t="shared" si="21"/>
        <v/>
      </c>
      <c r="AL45" s="273" t="str">
        <f t="shared" si="21"/>
        <v/>
      </c>
      <c r="AM45" s="273" t="str">
        <f t="shared" si="21"/>
        <v/>
      </c>
      <c r="AN45" s="273" t="str">
        <f t="shared" si="20"/>
        <v/>
      </c>
      <c r="AO45" s="273" t="str">
        <f t="shared" si="20"/>
        <v/>
      </c>
      <c r="AP45" s="273" t="str">
        <f t="shared" si="20"/>
        <v/>
      </c>
      <c r="AQ45" s="273" t="str">
        <f t="shared" si="20"/>
        <v/>
      </c>
      <c r="AR45" s="273" t="str">
        <f t="shared" si="20"/>
        <v/>
      </c>
      <c r="AS45" s="273" t="str">
        <f t="shared" si="20"/>
        <v/>
      </c>
      <c r="AT45" s="273" t="str">
        <f t="shared" si="20"/>
        <v/>
      </c>
      <c r="AU45" s="273" t="str">
        <f t="shared" si="20"/>
        <v/>
      </c>
      <c r="AV45" s="273" t="str">
        <f t="shared" si="20"/>
        <v/>
      </c>
      <c r="AW45" s="273">
        <f t="shared" si="17"/>
        <v>0</v>
      </c>
    </row>
    <row r="46" spans="1:49" s="190" customFormat="1" ht="23.15" customHeight="1">
      <c r="A46" s="61">
        <v>34</v>
      </c>
      <c r="B46" s="14" t="str">
        <f>IF(③職員名簿【中間実績】!B47="","",③職員名簿【中間実績】!B47)</f>
        <v/>
      </c>
      <c r="C46" s="180" t="str">
        <f>IF(③職員名簿【中間実績】!C47="","",③職員名簿【中間実績】!C47)</f>
        <v/>
      </c>
      <c r="D46" s="181" t="str">
        <f>IF(③職員名簿【中間実績】!D47="","",③職員名簿【中間実績】!D47)</f>
        <v/>
      </c>
      <c r="E46" s="182" t="str">
        <f>IF(③職員名簿【中間実績】!E47="","",③職員名簿【中間実績】!E47)</f>
        <v/>
      </c>
      <c r="F46" s="182" t="str">
        <f>IF(③職員名簿【中間実績】!F47="","",③職員名簿【中間実績】!F47)</f>
        <v/>
      </c>
      <c r="G46" s="182" t="str">
        <f>IF(③職員名簿【中間実績】!G47="","",③職員名簿【中間実績】!G47)</f>
        <v/>
      </c>
      <c r="H46" s="182" t="str">
        <f>IF(③職員名簿【中間実績】!H47="","",③職員名簿【中間実績】!H47)</f>
        <v/>
      </c>
      <c r="I46" s="182" t="str">
        <f>IF(③職員名簿【中間実績】!I47="","",③職員名簿【中間実績】!I47)</f>
        <v/>
      </c>
      <c r="J46" s="182" t="str">
        <f>IF(③職員名簿【中間実績】!J47="","",③職員名簿【中間実績】!J47)</f>
        <v/>
      </c>
      <c r="K46" s="277" t="str">
        <f>IF(③職員名簿【中間実績】!K47="","",③職員名簿【中間実績】!K47)</f>
        <v/>
      </c>
      <c r="L46" s="182" t="str">
        <f>IF(③職員名簿【中間実績】!L47="","",③職員名簿【中間実績】!L47)</f>
        <v/>
      </c>
      <c r="M46" s="182" t="str">
        <f>IF(③職員名簿【中間実績】!M47="","",③職員名簿【中間実績】!M47)</f>
        <v/>
      </c>
      <c r="N46" s="182" t="str">
        <f>IF(③職員名簿【中間実績】!N47="","",③職員名簿【中間実績】!N47)</f>
        <v/>
      </c>
      <c r="O46" s="182" t="str">
        <f>IF(③職員名簿【中間実績】!O47="","",③職員名簿【中間実績】!O47)</f>
        <v/>
      </c>
      <c r="P46" s="269" t="str">
        <f t="shared" si="18"/>
        <v>○</v>
      </c>
      <c r="Q46" s="135" t="str">
        <f t="shared" si="5"/>
        <v/>
      </c>
      <c r="R46" s="135" t="str">
        <f t="shared" si="12"/>
        <v/>
      </c>
      <c r="S46" s="135" t="str">
        <f t="shared" si="13"/>
        <v/>
      </c>
      <c r="T46" s="135" t="str">
        <f t="shared" si="14"/>
        <v/>
      </c>
      <c r="U46" s="132" t="str">
        <f t="shared" ref="U46:AF61" si="24">IF($T46="",IF($K46="","",IF(U$11&gt;=$K46,IF($L46="",$S46,IF(U$11&gt;$L46,"",$S46)),"")),IF(AND(U$11&gt;=$K46,OR($L46&gt;=U$11,$L46="")),$T46,""))</f>
        <v/>
      </c>
      <c r="V46" s="132" t="str">
        <f t="shared" si="24"/>
        <v/>
      </c>
      <c r="W46" s="132" t="str">
        <f t="shared" si="24"/>
        <v/>
      </c>
      <c r="X46" s="132" t="str">
        <f t="shared" si="24"/>
        <v/>
      </c>
      <c r="Y46" s="132" t="str">
        <f t="shared" si="24"/>
        <v/>
      </c>
      <c r="Z46" s="132" t="str">
        <f t="shared" si="24"/>
        <v/>
      </c>
      <c r="AA46" s="132" t="str">
        <f t="shared" si="24"/>
        <v/>
      </c>
      <c r="AB46" s="132" t="str">
        <f t="shared" si="24"/>
        <v/>
      </c>
      <c r="AC46" s="132" t="str">
        <f t="shared" si="24"/>
        <v/>
      </c>
      <c r="AD46" s="132" t="str">
        <f t="shared" si="24"/>
        <v/>
      </c>
      <c r="AE46" s="132" t="str">
        <f t="shared" si="24"/>
        <v/>
      </c>
      <c r="AF46" s="132" t="str">
        <f t="shared" si="24"/>
        <v/>
      </c>
      <c r="AG46" s="274">
        <f t="shared" si="8"/>
        <v>0</v>
      </c>
      <c r="AH46" s="274">
        <f t="shared" si="16"/>
        <v>0</v>
      </c>
      <c r="AI46" s="275">
        <f t="shared" si="22"/>
        <v>0</v>
      </c>
      <c r="AJ46" s="273" t="str">
        <f t="shared" si="23"/>
        <v/>
      </c>
      <c r="AK46" s="273" t="str">
        <f t="shared" si="21"/>
        <v/>
      </c>
      <c r="AL46" s="273" t="str">
        <f t="shared" si="21"/>
        <v/>
      </c>
      <c r="AM46" s="273" t="str">
        <f t="shared" si="21"/>
        <v/>
      </c>
      <c r="AN46" s="273" t="str">
        <f t="shared" si="20"/>
        <v/>
      </c>
      <c r="AO46" s="273" t="str">
        <f t="shared" si="20"/>
        <v/>
      </c>
      <c r="AP46" s="273" t="str">
        <f t="shared" si="20"/>
        <v/>
      </c>
      <c r="AQ46" s="273" t="str">
        <f t="shared" si="20"/>
        <v/>
      </c>
      <c r="AR46" s="273" t="str">
        <f t="shared" si="20"/>
        <v/>
      </c>
      <c r="AS46" s="273" t="str">
        <f t="shared" si="20"/>
        <v/>
      </c>
      <c r="AT46" s="273" t="str">
        <f t="shared" si="20"/>
        <v/>
      </c>
      <c r="AU46" s="273" t="str">
        <f t="shared" si="20"/>
        <v/>
      </c>
      <c r="AV46" s="273" t="str">
        <f t="shared" si="20"/>
        <v/>
      </c>
      <c r="AW46" s="273">
        <f t="shared" si="17"/>
        <v>0</v>
      </c>
    </row>
    <row r="47" spans="1:49" s="190" customFormat="1" ht="23.15" customHeight="1">
      <c r="A47" s="61">
        <v>35</v>
      </c>
      <c r="B47" s="14" t="str">
        <f>IF(③職員名簿【中間実績】!B48="","",③職員名簿【中間実績】!B48)</f>
        <v/>
      </c>
      <c r="C47" s="180" t="str">
        <f>IF(③職員名簿【中間実績】!C48="","",③職員名簿【中間実績】!C48)</f>
        <v/>
      </c>
      <c r="D47" s="181" t="str">
        <f>IF(③職員名簿【中間実績】!D48="","",③職員名簿【中間実績】!D48)</f>
        <v/>
      </c>
      <c r="E47" s="182" t="str">
        <f>IF(③職員名簿【中間実績】!E48="","",③職員名簿【中間実績】!E48)</f>
        <v/>
      </c>
      <c r="F47" s="182" t="str">
        <f>IF(③職員名簿【中間実績】!F48="","",③職員名簿【中間実績】!F48)</f>
        <v/>
      </c>
      <c r="G47" s="182" t="str">
        <f>IF(③職員名簿【中間実績】!G48="","",③職員名簿【中間実績】!G48)</f>
        <v/>
      </c>
      <c r="H47" s="182" t="str">
        <f>IF(③職員名簿【中間実績】!H48="","",③職員名簿【中間実績】!H48)</f>
        <v/>
      </c>
      <c r="I47" s="182" t="str">
        <f>IF(③職員名簿【中間実績】!I48="","",③職員名簿【中間実績】!I48)</f>
        <v/>
      </c>
      <c r="J47" s="182" t="str">
        <f>IF(③職員名簿【中間実績】!J48="","",③職員名簿【中間実績】!J48)</f>
        <v/>
      </c>
      <c r="K47" s="277" t="str">
        <f>IF(③職員名簿【中間実績】!K48="","",③職員名簿【中間実績】!K48)</f>
        <v/>
      </c>
      <c r="L47" s="182" t="str">
        <f>IF(③職員名簿【中間実績】!L48="","",③職員名簿【中間実績】!L48)</f>
        <v/>
      </c>
      <c r="M47" s="182" t="str">
        <f>IF(③職員名簿【中間実績】!M48="","",③職員名簿【中間実績】!M48)</f>
        <v/>
      </c>
      <c r="N47" s="182" t="str">
        <f>IF(③職員名簿【中間実績】!N48="","",③職員名簿【中間実績】!N48)</f>
        <v/>
      </c>
      <c r="O47" s="182" t="str">
        <f>IF(③職員名簿【中間実績】!O48="","",③職員名簿【中間実績】!O48)</f>
        <v/>
      </c>
      <c r="P47" s="269" t="str">
        <f t="shared" si="18"/>
        <v>○</v>
      </c>
      <c r="Q47" s="135" t="str">
        <f t="shared" si="5"/>
        <v/>
      </c>
      <c r="R47" s="135" t="str">
        <f t="shared" si="12"/>
        <v/>
      </c>
      <c r="S47" s="135" t="str">
        <f t="shared" si="13"/>
        <v/>
      </c>
      <c r="T47" s="135" t="str">
        <f t="shared" si="14"/>
        <v/>
      </c>
      <c r="U47" s="132" t="str">
        <f t="shared" si="24"/>
        <v/>
      </c>
      <c r="V47" s="132" t="str">
        <f t="shared" si="24"/>
        <v/>
      </c>
      <c r="W47" s="132" t="str">
        <f t="shared" si="24"/>
        <v/>
      </c>
      <c r="X47" s="132" t="str">
        <f t="shared" si="24"/>
        <v/>
      </c>
      <c r="Y47" s="132" t="str">
        <f t="shared" si="24"/>
        <v/>
      </c>
      <c r="Z47" s="132" t="str">
        <f t="shared" si="24"/>
        <v/>
      </c>
      <c r="AA47" s="132" t="str">
        <f t="shared" si="24"/>
        <v/>
      </c>
      <c r="AB47" s="132" t="str">
        <f t="shared" si="24"/>
        <v/>
      </c>
      <c r="AC47" s="132" t="str">
        <f t="shared" si="24"/>
        <v/>
      </c>
      <c r="AD47" s="132" t="str">
        <f t="shared" si="24"/>
        <v/>
      </c>
      <c r="AE47" s="132" t="str">
        <f t="shared" si="24"/>
        <v/>
      </c>
      <c r="AF47" s="132" t="str">
        <f t="shared" si="24"/>
        <v/>
      </c>
      <c r="AG47" s="274">
        <f t="shared" si="8"/>
        <v>0</v>
      </c>
      <c r="AH47" s="274">
        <f t="shared" si="16"/>
        <v>0</v>
      </c>
      <c r="AI47" s="275">
        <f t="shared" si="22"/>
        <v>0</v>
      </c>
      <c r="AJ47" s="273" t="str">
        <f t="shared" si="23"/>
        <v/>
      </c>
      <c r="AK47" s="273" t="str">
        <f t="shared" si="21"/>
        <v/>
      </c>
      <c r="AL47" s="273" t="str">
        <f t="shared" si="21"/>
        <v/>
      </c>
      <c r="AM47" s="273" t="str">
        <f t="shared" si="21"/>
        <v/>
      </c>
      <c r="AN47" s="273" t="str">
        <f t="shared" si="20"/>
        <v/>
      </c>
      <c r="AO47" s="273" t="str">
        <f t="shared" si="20"/>
        <v/>
      </c>
      <c r="AP47" s="273" t="str">
        <f t="shared" si="20"/>
        <v/>
      </c>
      <c r="AQ47" s="273" t="str">
        <f t="shared" si="20"/>
        <v/>
      </c>
      <c r="AR47" s="273" t="str">
        <f t="shared" si="20"/>
        <v/>
      </c>
      <c r="AS47" s="273" t="str">
        <f t="shared" si="20"/>
        <v/>
      </c>
      <c r="AT47" s="273" t="str">
        <f t="shared" si="20"/>
        <v/>
      </c>
      <c r="AU47" s="273" t="str">
        <f t="shared" si="20"/>
        <v/>
      </c>
      <c r="AV47" s="273" t="str">
        <f t="shared" si="20"/>
        <v/>
      </c>
      <c r="AW47" s="273">
        <f t="shared" si="17"/>
        <v>0</v>
      </c>
    </row>
    <row r="48" spans="1:49" s="190" customFormat="1" ht="23.15" customHeight="1">
      <c r="A48" s="61">
        <v>36</v>
      </c>
      <c r="B48" s="14" t="str">
        <f>IF(③職員名簿【中間実績】!B49="","",③職員名簿【中間実績】!B49)</f>
        <v/>
      </c>
      <c r="C48" s="180" t="str">
        <f>IF(③職員名簿【中間実績】!C49="","",③職員名簿【中間実績】!C49)</f>
        <v/>
      </c>
      <c r="D48" s="181" t="str">
        <f>IF(③職員名簿【中間実績】!D49="","",③職員名簿【中間実績】!D49)</f>
        <v/>
      </c>
      <c r="E48" s="182" t="str">
        <f>IF(③職員名簿【中間実績】!E49="","",③職員名簿【中間実績】!E49)</f>
        <v/>
      </c>
      <c r="F48" s="182" t="str">
        <f>IF(③職員名簿【中間実績】!F49="","",③職員名簿【中間実績】!F49)</f>
        <v/>
      </c>
      <c r="G48" s="182" t="str">
        <f>IF(③職員名簿【中間実績】!G49="","",③職員名簿【中間実績】!G49)</f>
        <v/>
      </c>
      <c r="H48" s="182" t="str">
        <f>IF(③職員名簿【中間実績】!H49="","",③職員名簿【中間実績】!H49)</f>
        <v/>
      </c>
      <c r="I48" s="182" t="str">
        <f>IF(③職員名簿【中間実績】!I49="","",③職員名簿【中間実績】!I49)</f>
        <v/>
      </c>
      <c r="J48" s="182" t="str">
        <f>IF(③職員名簿【中間実績】!J49="","",③職員名簿【中間実績】!J49)</f>
        <v/>
      </c>
      <c r="K48" s="277" t="str">
        <f>IF(③職員名簿【中間実績】!K49="","",③職員名簿【中間実績】!K49)</f>
        <v/>
      </c>
      <c r="L48" s="182" t="str">
        <f>IF(③職員名簿【中間実績】!L49="","",③職員名簿【中間実績】!L49)</f>
        <v/>
      </c>
      <c r="M48" s="182" t="str">
        <f>IF(③職員名簿【中間実績】!M49="","",③職員名簿【中間実績】!M49)</f>
        <v/>
      </c>
      <c r="N48" s="182" t="str">
        <f>IF(③職員名簿【中間実績】!N49="","",③職員名簿【中間実績】!N49)</f>
        <v/>
      </c>
      <c r="O48" s="182" t="str">
        <f>IF(③職員名簿【中間実績】!O49="","",③職員名簿【中間実績】!O49)</f>
        <v/>
      </c>
      <c r="P48" s="269" t="str">
        <f t="shared" si="18"/>
        <v>○</v>
      </c>
      <c r="Q48" s="135" t="str">
        <f t="shared" si="5"/>
        <v/>
      </c>
      <c r="R48" s="135" t="str">
        <f t="shared" si="12"/>
        <v/>
      </c>
      <c r="S48" s="135" t="str">
        <f t="shared" si="13"/>
        <v/>
      </c>
      <c r="T48" s="135" t="str">
        <f t="shared" si="14"/>
        <v/>
      </c>
      <c r="U48" s="132" t="str">
        <f t="shared" si="24"/>
        <v/>
      </c>
      <c r="V48" s="132" t="str">
        <f t="shared" si="24"/>
        <v/>
      </c>
      <c r="W48" s="132" t="str">
        <f t="shared" si="24"/>
        <v/>
      </c>
      <c r="X48" s="132" t="str">
        <f t="shared" si="24"/>
        <v/>
      </c>
      <c r="Y48" s="132" t="str">
        <f t="shared" si="24"/>
        <v/>
      </c>
      <c r="Z48" s="132" t="str">
        <f t="shared" si="24"/>
        <v/>
      </c>
      <c r="AA48" s="132" t="str">
        <f t="shared" si="24"/>
        <v/>
      </c>
      <c r="AB48" s="132" t="str">
        <f t="shared" si="24"/>
        <v/>
      </c>
      <c r="AC48" s="132" t="str">
        <f t="shared" si="24"/>
        <v/>
      </c>
      <c r="AD48" s="132" t="str">
        <f t="shared" si="24"/>
        <v/>
      </c>
      <c r="AE48" s="132" t="str">
        <f t="shared" si="24"/>
        <v/>
      </c>
      <c r="AF48" s="132" t="str">
        <f t="shared" si="24"/>
        <v/>
      </c>
      <c r="AG48" s="274">
        <f t="shared" si="8"/>
        <v>0</v>
      </c>
      <c r="AH48" s="274">
        <f t="shared" si="16"/>
        <v>0</v>
      </c>
      <c r="AI48" s="275">
        <f t="shared" si="22"/>
        <v>0</v>
      </c>
      <c r="AJ48" s="273" t="str">
        <f t="shared" si="23"/>
        <v/>
      </c>
      <c r="AK48" s="273" t="str">
        <f t="shared" si="21"/>
        <v/>
      </c>
      <c r="AL48" s="273" t="str">
        <f t="shared" si="21"/>
        <v/>
      </c>
      <c r="AM48" s="273" t="str">
        <f t="shared" si="21"/>
        <v/>
      </c>
      <c r="AN48" s="273" t="str">
        <f t="shared" si="20"/>
        <v/>
      </c>
      <c r="AO48" s="273" t="str">
        <f t="shared" si="20"/>
        <v/>
      </c>
      <c r="AP48" s="273" t="str">
        <f t="shared" si="20"/>
        <v/>
      </c>
      <c r="AQ48" s="273" t="str">
        <f t="shared" si="20"/>
        <v/>
      </c>
      <c r="AR48" s="273" t="str">
        <f t="shared" si="20"/>
        <v/>
      </c>
      <c r="AS48" s="273" t="str">
        <f t="shared" si="20"/>
        <v/>
      </c>
      <c r="AT48" s="273" t="str">
        <f t="shared" si="20"/>
        <v/>
      </c>
      <c r="AU48" s="273" t="str">
        <f t="shared" si="20"/>
        <v/>
      </c>
      <c r="AV48" s="273" t="str">
        <f t="shared" si="20"/>
        <v/>
      </c>
      <c r="AW48" s="273">
        <f t="shared" si="17"/>
        <v>0</v>
      </c>
    </row>
    <row r="49" spans="1:49" s="190" customFormat="1" ht="23.15" customHeight="1">
      <c r="A49" s="61">
        <v>37</v>
      </c>
      <c r="B49" s="14" t="str">
        <f>IF(③職員名簿【中間実績】!B50="","",③職員名簿【中間実績】!B50)</f>
        <v/>
      </c>
      <c r="C49" s="180" t="str">
        <f>IF(③職員名簿【中間実績】!C50="","",③職員名簿【中間実績】!C50)</f>
        <v/>
      </c>
      <c r="D49" s="181" t="str">
        <f>IF(③職員名簿【中間実績】!D50="","",③職員名簿【中間実績】!D50)</f>
        <v/>
      </c>
      <c r="E49" s="182" t="str">
        <f>IF(③職員名簿【中間実績】!E50="","",③職員名簿【中間実績】!E50)</f>
        <v/>
      </c>
      <c r="F49" s="182" t="str">
        <f>IF(③職員名簿【中間実績】!F50="","",③職員名簿【中間実績】!F50)</f>
        <v/>
      </c>
      <c r="G49" s="182" t="str">
        <f>IF(③職員名簿【中間実績】!G50="","",③職員名簿【中間実績】!G50)</f>
        <v/>
      </c>
      <c r="H49" s="182" t="str">
        <f>IF(③職員名簿【中間実績】!H50="","",③職員名簿【中間実績】!H50)</f>
        <v/>
      </c>
      <c r="I49" s="182" t="str">
        <f>IF(③職員名簿【中間実績】!I50="","",③職員名簿【中間実績】!I50)</f>
        <v/>
      </c>
      <c r="J49" s="182" t="str">
        <f>IF(③職員名簿【中間実績】!J50="","",③職員名簿【中間実績】!J50)</f>
        <v/>
      </c>
      <c r="K49" s="277" t="str">
        <f>IF(③職員名簿【中間実績】!K50="","",③職員名簿【中間実績】!K50)</f>
        <v/>
      </c>
      <c r="L49" s="182" t="str">
        <f>IF(③職員名簿【中間実績】!L50="","",③職員名簿【中間実績】!L50)</f>
        <v/>
      </c>
      <c r="M49" s="182" t="str">
        <f>IF(③職員名簿【中間実績】!M50="","",③職員名簿【中間実績】!M50)</f>
        <v/>
      </c>
      <c r="N49" s="182" t="str">
        <f>IF(③職員名簿【中間実績】!N50="","",③職員名簿【中間実績】!N50)</f>
        <v/>
      </c>
      <c r="O49" s="182" t="str">
        <f>IF(③職員名簿【中間実績】!O50="","",③職員名簿【中間実績】!O50)</f>
        <v/>
      </c>
      <c r="P49" s="269" t="str">
        <f t="shared" si="18"/>
        <v>○</v>
      </c>
      <c r="Q49" s="135" t="str">
        <f t="shared" si="5"/>
        <v/>
      </c>
      <c r="R49" s="135" t="str">
        <f t="shared" si="12"/>
        <v/>
      </c>
      <c r="S49" s="135" t="str">
        <f t="shared" si="13"/>
        <v/>
      </c>
      <c r="T49" s="135" t="str">
        <f t="shared" si="14"/>
        <v/>
      </c>
      <c r="U49" s="132" t="str">
        <f t="shared" si="24"/>
        <v/>
      </c>
      <c r="V49" s="132" t="str">
        <f t="shared" si="24"/>
        <v/>
      </c>
      <c r="W49" s="132" t="str">
        <f t="shared" si="24"/>
        <v/>
      </c>
      <c r="X49" s="132" t="str">
        <f t="shared" si="24"/>
        <v/>
      </c>
      <c r="Y49" s="132" t="str">
        <f t="shared" si="24"/>
        <v/>
      </c>
      <c r="Z49" s="132" t="str">
        <f t="shared" si="24"/>
        <v/>
      </c>
      <c r="AA49" s="132" t="str">
        <f t="shared" si="24"/>
        <v/>
      </c>
      <c r="AB49" s="132" t="str">
        <f t="shared" si="24"/>
        <v/>
      </c>
      <c r="AC49" s="132" t="str">
        <f t="shared" si="24"/>
        <v/>
      </c>
      <c r="AD49" s="132" t="str">
        <f t="shared" si="24"/>
        <v/>
      </c>
      <c r="AE49" s="132" t="str">
        <f t="shared" si="24"/>
        <v/>
      </c>
      <c r="AF49" s="132" t="str">
        <f t="shared" si="24"/>
        <v/>
      </c>
      <c r="AG49" s="274">
        <f t="shared" si="8"/>
        <v>0</v>
      </c>
      <c r="AH49" s="274">
        <f t="shared" si="16"/>
        <v>0</v>
      </c>
      <c r="AI49" s="275">
        <f t="shared" si="22"/>
        <v>0</v>
      </c>
      <c r="AJ49" s="273" t="str">
        <f t="shared" si="23"/>
        <v/>
      </c>
      <c r="AK49" s="273" t="str">
        <f t="shared" si="21"/>
        <v/>
      </c>
      <c r="AL49" s="273" t="str">
        <f t="shared" si="21"/>
        <v/>
      </c>
      <c r="AM49" s="273" t="str">
        <f t="shared" si="21"/>
        <v/>
      </c>
      <c r="AN49" s="273" t="str">
        <f t="shared" si="20"/>
        <v/>
      </c>
      <c r="AO49" s="273" t="str">
        <f t="shared" si="20"/>
        <v/>
      </c>
      <c r="AP49" s="273" t="str">
        <f t="shared" si="20"/>
        <v/>
      </c>
      <c r="AQ49" s="273" t="str">
        <f t="shared" si="20"/>
        <v/>
      </c>
      <c r="AR49" s="273" t="str">
        <f t="shared" si="20"/>
        <v/>
      </c>
      <c r="AS49" s="273" t="str">
        <f t="shared" si="20"/>
        <v/>
      </c>
      <c r="AT49" s="273" t="str">
        <f t="shared" si="20"/>
        <v/>
      </c>
      <c r="AU49" s="273" t="str">
        <f t="shared" si="20"/>
        <v/>
      </c>
      <c r="AV49" s="273" t="str">
        <f t="shared" si="20"/>
        <v/>
      </c>
      <c r="AW49" s="273">
        <f t="shared" si="17"/>
        <v>0</v>
      </c>
    </row>
    <row r="50" spans="1:49" s="190" customFormat="1" ht="23.15" customHeight="1">
      <c r="A50" s="61">
        <v>38</v>
      </c>
      <c r="B50" s="14" t="str">
        <f>IF(③職員名簿【中間実績】!B51="","",③職員名簿【中間実績】!B51)</f>
        <v/>
      </c>
      <c r="C50" s="180" t="str">
        <f>IF(③職員名簿【中間実績】!C51="","",③職員名簿【中間実績】!C51)</f>
        <v/>
      </c>
      <c r="D50" s="181" t="str">
        <f>IF(③職員名簿【中間実績】!D51="","",③職員名簿【中間実績】!D51)</f>
        <v/>
      </c>
      <c r="E50" s="182" t="str">
        <f>IF(③職員名簿【中間実績】!E51="","",③職員名簿【中間実績】!E51)</f>
        <v/>
      </c>
      <c r="F50" s="182" t="str">
        <f>IF(③職員名簿【中間実績】!F51="","",③職員名簿【中間実績】!F51)</f>
        <v/>
      </c>
      <c r="G50" s="182" t="str">
        <f>IF(③職員名簿【中間実績】!G51="","",③職員名簿【中間実績】!G51)</f>
        <v/>
      </c>
      <c r="H50" s="182" t="str">
        <f>IF(③職員名簿【中間実績】!H51="","",③職員名簿【中間実績】!H51)</f>
        <v/>
      </c>
      <c r="I50" s="182" t="str">
        <f>IF(③職員名簿【中間実績】!I51="","",③職員名簿【中間実績】!I51)</f>
        <v/>
      </c>
      <c r="J50" s="182" t="str">
        <f>IF(③職員名簿【中間実績】!J51="","",③職員名簿【中間実績】!J51)</f>
        <v/>
      </c>
      <c r="K50" s="277" t="str">
        <f>IF(③職員名簿【中間実績】!K51="","",③職員名簿【中間実績】!K51)</f>
        <v/>
      </c>
      <c r="L50" s="182" t="str">
        <f>IF(③職員名簿【中間実績】!L51="","",③職員名簿【中間実績】!L51)</f>
        <v/>
      </c>
      <c r="M50" s="182" t="str">
        <f>IF(③職員名簿【中間実績】!M51="","",③職員名簿【中間実績】!M51)</f>
        <v/>
      </c>
      <c r="N50" s="182" t="str">
        <f>IF(③職員名簿【中間実績】!N51="","",③職員名簿【中間実績】!N51)</f>
        <v/>
      </c>
      <c r="O50" s="182" t="str">
        <f>IF(③職員名簿【中間実績】!O51="","",③職員名簿【中間実績】!O51)</f>
        <v/>
      </c>
      <c r="P50" s="269" t="str">
        <f t="shared" si="18"/>
        <v>○</v>
      </c>
      <c r="Q50" s="135" t="str">
        <f t="shared" si="5"/>
        <v/>
      </c>
      <c r="R50" s="135" t="str">
        <f t="shared" si="12"/>
        <v/>
      </c>
      <c r="S50" s="135" t="str">
        <f t="shared" si="13"/>
        <v/>
      </c>
      <c r="T50" s="135" t="str">
        <f t="shared" si="14"/>
        <v/>
      </c>
      <c r="U50" s="132" t="str">
        <f t="shared" si="24"/>
        <v/>
      </c>
      <c r="V50" s="132" t="str">
        <f t="shared" si="24"/>
        <v/>
      </c>
      <c r="W50" s="132" t="str">
        <f t="shared" si="24"/>
        <v/>
      </c>
      <c r="X50" s="132" t="str">
        <f t="shared" si="24"/>
        <v/>
      </c>
      <c r="Y50" s="132" t="str">
        <f t="shared" si="24"/>
        <v/>
      </c>
      <c r="Z50" s="132" t="str">
        <f t="shared" si="24"/>
        <v/>
      </c>
      <c r="AA50" s="132" t="str">
        <f t="shared" si="24"/>
        <v/>
      </c>
      <c r="AB50" s="132" t="str">
        <f t="shared" si="24"/>
        <v/>
      </c>
      <c r="AC50" s="132" t="str">
        <f t="shared" si="24"/>
        <v/>
      </c>
      <c r="AD50" s="132" t="str">
        <f t="shared" si="24"/>
        <v/>
      </c>
      <c r="AE50" s="132" t="str">
        <f t="shared" si="24"/>
        <v/>
      </c>
      <c r="AF50" s="132" t="str">
        <f t="shared" si="24"/>
        <v/>
      </c>
      <c r="AG50" s="274">
        <f t="shared" si="8"/>
        <v>0</v>
      </c>
      <c r="AH50" s="274">
        <f t="shared" si="16"/>
        <v>0</v>
      </c>
      <c r="AI50" s="275">
        <f t="shared" si="22"/>
        <v>0</v>
      </c>
      <c r="AJ50" s="273" t="str">
        <f t="shared" si="23"/>
        <v/>
      </c>
      <c r="AK50" s="273" t="str">
        <f t="shared" si="21"/>
        <v/>
      </c>
      <c r="AL50" s="273" t="str">
        <f t="shared" si="21"/>
        <v/>
      </c>
      <c r="AM50" s="273" t="str">
        <f t="shared" si="21"/>
        <v/>
      </c>
      <c r="AN50" s="273" t="str">
        <f t="shared" si="20"/>
        <v/>
      </c>
      <c r="AO50" s="273" t="str">
        <f t="shared" si="20"/>
        <v/>
      </c>
      <c r="AP50" s="273" t="str">
        <f t="shared" si="20"/>
        <v/>
      </c>
      <c r="AQ50" s="273" t="str">
        <f t="shared" si="20"/>
        <v/>
      </c>
      <c r="AR50" s="273" t="str">
        <f t="shared" si="20"/>
        <v/>
      </c>
      <c r="AS50" s="273" t="str">
        <f t="shared" si="20"/>
        <v/>
      </c>
      <c r="AT50" s="273" t="str">
        <f t="shared" si="20"/>
        <v/>
      </c>
      <c r="AU50" s="273" t="str">
        <f t="shared" si="20"/>
        <v/>
      </c>
      <c r="AV50" s="273" t="str">
        <f t="shared" si="20"/>
        <v/>
      </c>
      <c r="AW50" s="273">
        <f t="shared" si="17"/>
        <v>0</v>
      </c>
    </row>
    <row r="51" spans="1:49" s="190" customFormat="1" ht="23.15" customHeight="1">
      <c r="A51" s="61">
        <v>39</v>
      </c>
      <c r="B51" s="14" t="str">
        <f>IF(③職員名簿【中間実績】!B52="","",③職員名簿【中間実績】!B52)</f>
        <v/>
      </c>
      <c r="C51" s="180" t="str">
        <f>IF(③職員名簿【中間実績】!C52="","",③職員名簿【中間実績】!C52)</f>
        <v/>
      </c>
      <c r="D51" s="181" t="str">
        <f>IF(③職員名簿【中間実績】!D52="","",③職員名簿【中間実績】!D52)</f>
        <v/>
      </c>
      <c r="E51" s="182" t="str">
        <f>IF(③職員名簿【中間実績】!E52="","",③職員名簿【中間実績】!E52)</f>
        <v/>
      </c>
      <c r="F51" s="182" t="str">
        <f>IF(③職員名簿【中間実績】!F52="","",③職員名簿【中間実績】!F52)</f>
        <v/>
      </c>
      <c r="G51" s="182" t="str">
        <f>IF(③職員名簿【中間実績】!G52="","",③職員名簿【中間実績】!G52)</f>
        <v/>
      </c>
      <c r="H51" s="182" t="str">
        <f>IF(③職員名簿【中間実績】!H52="","",③職員名簿【中間実績】!H52)</f>
        <v/>
      </c>
      <c r="I51" s="182" t="str">
        <f>IF(③職員名簿【中間実績】!I52="","",③職員名簿【中間実績】!I52)</f>
        <v/>
      </c>
      <c r="J51" s="182" t="str">
        <f>IF(③職員名簿【中間実績】!J52="","",③職員名簿【中間実績】!J52)</f>
        <v/>
      </c>
      <c r="K51" s="277" t="str">
        <f>IF(③職員名簿【中間実績】!K52="","",③職員名簿【中間実績】!K52)</f>
        <v/>
      </c>
      <c r="L51" s="182" t="str">
        <f>IF(③職員名簿【中間実績】!L52="","",③職員名簿【中間実績】!L52)</f>
        <v/>
      </c>
      <c r="M51" s="182" t="str">
        <f>IF(③職員名簿【中間実績】!M52="","",③職員名簿【中間実績】!M52)</f>
        <v/>
      </c>
      <c r="N51" s="182" t="str">
        <f>IF(③職員名簿【中間実績】!N52="","",③職員名簿【中間実績】!N52)</f>
        <v/>
      </c>
      <c r="O51" s="182" t="str">
        <f>IF(③職員名簿【中間実績】!O52="","",③職員名簿【中間実績】!O52)</f>
        <v/>
      </c>
      <c r="P51" s="269" t="str">
        <f t="shared" si="18"/>
        <v>○</v>
      </c>
      <c r="Q51" s="135" t="str">
        <f t="shared" si="5"/>
        <v/>
      </c>
      <c r="R51" s="135" t="str">
        <f t="shared" si="12"/>
        <v/>
      </c>
      <c r="S51" s="135" t="str">
        <f t="shared" si="13"/>
        <v/>
      </c>
      <c r="T51" s="135" t="str">
        <f t="shared" si="14"/>
        <v/>
      </c>
      <c r="U51" s="132" t="str">
        <f t="shared" si="24"/>
        <v/>
      </c>
      <c r="V51" s="132" t="str">
        <f t="shared" si="24"/>
        <v/>
      </c>
      <c r="W51" s="132" t="str">
        <f t="shared" si="24"/>
        <v/>
      </c>
      <c r="X51" s="132" t="str">
        <f t="shared" si="24"/>
        <v/>
      </c>
      <c r="Y51" s="132" t="str">
        <f t="shared" si="24"/>
        <v/>
      </c>
      <c r="Z51" s="132" t="str">
        <f t="shared" si="24"/>
        <v/>
      </c>
      <c r="AA51" s="132" t="str">
        <f t="shared" si="24"/>
        <v/>
      </c>
      <c r="AB51" s="132" t="str">
        <f t="shared" si="24"/>
        <v/>
      </c>
      <c r="AC51" s="132" t="str">
        <f t="shared" si="24"/>
        <v/>
      </c>
      <c r="AD51" s="132" t="str">
        <f t="shared" si="24"/>
        <v/>
      </c>
      <c r="AE51" s="132" t="str">
        <f t="shared" si="24"/>
        <v/>
      </c>
      <c r="AF51" s="132" t="str">
        <f t="shared" si="24"/>
        <v/>
      </c>
      <c r="AG51" s="274">
        <f t="shared" si="8"/>
        <v>0</v>
      </c>
      <c r="AH51" s="274">
        <f t="shared" si="16"/>
        <v>0</v>
      </c>
      <c r="AI51" s="275">
        <f t="shared" si="22"/>
        <v>0</v>
      </c>
      <c r="AJ51" s="273" t="str">
        <f t="shared" si="23"/>
        <v/>
      </c>
      <c r="AK51" s="273" t="str">
        <f t="shared" si="21"/>
        <v/>
      </c>
      <c r="AL51" s="273" t="str">
        <f t="shared" si="21"/>
        <v/>
      </c>
      <c r="AM51" s="273" t="str">
        <f t="shared" si="21"/>
        <v/>
      </c>
      <c r="AN51" s="273" t="str">
        <f t="shared" si="20"/>
        <v/>
      </c>
      <c r="AO51" s="273" t="str">
        <f t="shared" si="20"/>
        <v/>
      </c>
      <c r="AP51" s="273" t="str">
        <f t="shared" si="20"/>
        <v/>
      </c>
      <c r="AQ51" s="273" t="str">
        <f t="shared" si="20"/>
        <v/>
      </c>
      <c r="AR51" s="273" t="str">
        <f t="shared" si="20"/>
        <v/>
      </c>
      <c r="AS51" s="273" t="str">
        <f t="shared" si="20"/>
        <v/>
      </c>
      <c r="AT51" s="273" t="str">
        <f t="shared" si="20"/>
        <v/>
      </c>
      <c r="AU51" s="273" t="str">
        <f t="shared" si="20"/>
        <v/>
      </c>
      <c r="AV51" s="273" t="str">
        <f t="shared" si="20"/>
        <v/>
      </c>
      <c r="AW51" s="273">
        <f t="shared" si="17"/>
        <v>0</v>
      </c>
    </row>
    <row r="52" spans="1:49" s="190" customFormat="1" ht="23.15" customHeight="1">
      <c r="A52" s="61">
        <v>40</v>
      </c>
      <c r="B52" s="14" t="str">
        <f>IF(③職員名簿【中間実績】!B53="","",③職員名簿【中間実績】!B53)</f>
        <v/>
      </c>
      <c r="C52" s="180" t="str">
        <f>IF(③職員名簿【中間実績】!C53="","",③職員名簿【中間実績】!C53)</f>
        <v/>
      </c>
      <c r="D52" s="181" t="str">
        <f>IF(③職員名簿【中間実績】!D53="","",③職員名簿【中間実績】!D53)</f>
        <v/>
      </c>
      <c r="E52" s="182" t="str">
        <f>IF(③職員名簿【中間実績】!E53="","",③職員名簿【中間実績】!E53)</f>
        <v/>
      </c>
      <c r="F52" s="182" t="str">
        <f>IF(③職員名簿【中間実績】!F53="","",③職員名簿【中間実績】!F53)</f>
        <v/>
      </c>
      <c r="G52" s="182" t="str">
        <f>IF(③職員名簿【中間実績】!G53="","",③職員名簿【中間実績】!G53)</f>
        <v/>
      </c>
      <c r="H52" s="182" t="str">
        <f>IF(③職員名簿【中間実績】!H53="","",③職員名簿【中間実績】!H53)</f>
        <v/>
      </c>
      <c r="I52" s="182" t="str">
        <f>IF(③職員名簿【中間実績】!I53="","",③職員名簿【中間実績】!I53)</f>
        <v/>
      </c>
      <c r="J52" s="182" t="str">
        <f>IF(③職員名簿【中間実績】!J53="","",③職員名簿【中間実績】!J53)</f>
        <v/>
      </c>
      <c r="K52" s="277" t="str">
        <f>IF(③職員名簿【中間実績】!K53="","",③職員名簿【中間実績】!K53)</f>
        <v/>
      </c>
      <c r="L52" s="182" t="str">
        <f>IF(③職員名簿【中間実績】!L53="","",③職員名簿【中間実績】!L53)</f>
        <v/>
      </c>
      <c r="M52" s="182" t="str">
        <f>IF(③職員名簿【中間実績】!M53="","",③職員名簿【中間実績】!M53)</f>
        <v/>
      </c>
      <c r="N52" s="182" t="str">
        <f>IF(③職員名簿【中間実績】!N53="","",③職員名簿【中間実績】!N53)</f>
        <v/>
      </c>
      <c r="O52" s="182" t="str">
        <f>IF(③職員名簿【中間実績】!O53="","",③職員名簿【中間実績】!O53)</f>
        <v/>
      </c>
      <c r="P52" s="269" t="str">
        <f t="shared" si="18"/>
        <v>○</v>
      </c>
      <c r="Q52" s="135" t="str">
        <f t="shared" si="5"/>
        <v/>
      </c>
      <c r="R52" s="135" t="str">
        <f t="shared" si="12"/>
        <v/>
      </c>
      <c r="S52" s="135" t="str">
        <f t="shared" si="13"/>
        <v/>
      </c>
      <c r="T52" s="135" t="str">
        <f t="shared" si="14"/>
        <v/>
      </c>
      <c r="U52" s="132" t="str">
        <f t="shared" si="24"/>
        <v/>
      </c>
      <c r="V52" s="132" t="str">
        <f t="shared" si="24"/>
        <v/>
      </c>
      <c r="W52" s="132" t="str">
        <f t="shared" si="24"/>
        <v/>
      </c>
      <c r="X52" s="132" t="str">
        <f t="shared" si="24"/>
        <v/>
      </c>
      <c r="Y52" s="132" t="str">
        <f t="shared" si="24"/>
        <v/>
      </c>
      <c r="Z52" s="132" t="str">
        <f t="shared" si="24"/>
        <v/>
      </c>
      <c r="AA52" s="132" t="str">
        <f t="shared" si="24"/>
        <v/>
      </c>
      <c r="AB52" s="132" t="str">
        <f t="shared" si="24"/>
        <v/>
      </c>
      <c r="AC52" s="132" t="str">
        <f t="shared" si="24"/>
        <v/>
      </c>
      <c r="AD52" s="132" t="str">
        <f t="shared" si="24"/>
        <v/>
      </c>
      <c r="AE52" s="132" t="str">
        <f t="shared" si="24"/>
        <v/>
      </c>
      <c r="AF52" s="132" t="str">
        <f t="shared" si="24"/>
        <v/>
      </c>
      <c r="AG52" s="274">
        <f t="shared" si="8"/>
        <v>0</v>
      </c>
      <c r="AH52" s="274">
        <f t="shared" si="16"/>
        <v>0</v>
      </c>
      <c r="AI52" s="275">
        <f t="shared" si="22"/>
        <v>0</v>
      </c>
      <c r="AJ52" s="273" t="str">
        <f t="shared" si="23"/>
        <v/>
      </c>
      <c r="AK52" s="273" t="str">
        <f t="shared" si="21"/>
        <v/>
      </c>
      <c r="AL52" s="273" t="str">
        <f t="shared" si="21"/>
        <v/>
      </c>
      <c r="AM52" s="273" t="str">
        <f t="shared" si="21"/>
        <v/>
      </c>
      <c r="AN52" s="273" t="str">
        <f t="shared" si="20"/>
        <v/>
      </c>
      <c r="AO52" s="273" t="str">
        <f t="shared" si="20"/>
        <v/>
      </c>
      <c r="AP52" s="273" t="str">
        <f t="shared" si="20"/>
        <v/>
      </c>
      <c r="AQ52" s="273" t="str">
        <f t="shared" si="20"/>
        <v/>
      </c>
      <c r="AR52" s="273" t="str">
        <f t="shared" si="20"/>
        <v/>
      </c>
      <c r="AS52" s="273" t="str">
        <f t="shared" si="20"/>
        <v/>
      </c>
      <c r="AT52" s="273" t="str">
        <f t="shared" si="20"/>
        <v/>
      </c>
      <c r="AU52" s="273" t="str">
        <f t="shared" si="20"/>
        <v/>
      </c>
      <c r="AV52" s="273" t="str">
        <f t="shared" si="20"/>
        <v/>
      </c>
      <c r="AW52" s="273">
        <f t="shared" si="17"/>
        <v>0</v>
      </c>
    </row>
    <row r="53" spans="1:49" s="190" customFormat="1" ht="23.15" customHeight="1">
      <c r="A53" s="61">
        <v>41</v>
      </c>
      <c r="B53" s="14" t="str">
        <f>IF(③職員名簿【中間実績】!B54="","",③職員名簿【中間実績】!B54)</f>
        <v/>
      </c>
      <c r="C53" s="180" t="str">
        <f>IF(③職員名簿【中間実績】!C54="","",③職員名簿【中間実績】!C54)</f>
        <v/>
      </c>
      <c r="D53" s="181" t="str">
        <f>IF(③職員名簿【中間実績】!D54="","",③職員名簿【中間実績】!D54)</f>
        <v/>
      </c>
      <c r="E53" s="182" t="str">
        <f>IF(③職員名簿【中間実績】!E54="","",③職員名簿【中間実績】!E54)</f>
        <v/>
      </c>
      <c r="F53" s="182" t="str">
        <f>IF(③職員名簿【中間実績】!F54="","",③職員名簿【中間実績】!F54)</f>
        <v/>
      </c>
      <c r="G53" s="182" t="str">
        <f>IF(③職員名簿【中間実績】!G54="","",③職員名簿【中間実績】!G54)</f>
        <v/>
      </c>
      <c r="H53" s="182" t="str">
        <f>IF(③職員名簿【中間実績】!H54="","",③職員名簿【中間実績】!H54)</f>
        <v/>
      </c>
      <c r="I53" s="182" t="str">
        <f>IF(③職員名簿【中間実績】!I54="","",③職員名簿【中間実績】!I54)</f>
        <v/>
      </c>
      <c r="J53" s="182" t="str">
        <f>IF(③職員名簿【中間実績】!J54="","",③職員名簿【中間実績】!J54)</f>
        <v/>
      </c>
      <c r="K53" s="277" t="str">
        <f>IF(③職員名簿【中間実績】!K54="","",③職員名簿【中間実績】!K54)</f>
        <v/>
      </c>
      <c r="L53" s="182" t="str">
        <f>IF(③職員名簿【中間実績】!L54="","",③職員名簿【中間実績】!L54)</f>
        <v/>
      </c>
      <c r="M53" s="182" t="str">
        <f>IF(③職員名簿【中間実績】!M54="","",③職員名簿【中間実績】!M54)</f>
        <v/>
      </c>
      <c r="N53" s="182" t="str">
        <f>IF(③職員名簿【中間実績】!N54="","",③職員名簿【中間実績】!N54)</f>
        <v/>
      </c>
      <c r="O53" s="182" t="str">
        <f>IF(③職員名簿【中間実績】!O54="","",③職員名簿【中間実績】!O54)</f>
        <v/>
      </c>
      <c r="P53" s="269" t="str">
        <f t="shared" si="18"/>
        <v>○</v>
      </c>
      <c r="Q53" s="135" t="str">
        <f t="shared" si="5"/>
        <v/>
      </c>
      <c r="R53" s="135" t="str">
        <f t="shared" si="12"/>
        <v/>
      </c>
      <c r="S53" s="135" t="str">
        <f t="shared" si="13"/>
        <v/>
      </c>
      <c r="T53" s="135" t="str">
        <f t="shared" si="14"/>
        <v/>
      </c>
      <c r="U53" s="132" t="str">
        <f t="shared" si="24"/>
        <v/>
      </c>
      <c r="V53" s="132" t="str">
        <f t="shared" si="24"/>
        <v/>
      </c>
      <c r="W53" s="132" t="str">
        <f t="shared" si="24"/>
        <v/>
      </c>
      <c r="X53" s="132" t="str">
        <f t="shared" si="24"/>
        <v/>
      </c>
      <c r="Y53" s="132" t="str">
        <f t="shared" si="24"/>
        <v/>
      </c>
      <c r="Z53" s="132" t="str">
        <f t="shared" si="24"/>
        <v/>
      </c>
      <c r="AA53" s="132" t="str">
        <f t="shared" si="24"/>
        <v/>
      </c>
      <c r="AB53" s="132" t="str">
        <f t="shared" si="24"/>
        <v/>
      </c>
      <c r="AC53" s="132" t="str">
        <f t="shared" si="24"/>
        <v/>
      </c>
      <c r="AD53" s="132" t="str">
        <f t="shared" si="24"/>
        <v/>
      </c>
      <c r="AE53" s="132" t="str">
        <f t="shared" si="24"/>
        <v/>
      </c>
      <c r="AF53" s="132" t="str">
        <f t="shared" si="24"/>
        <v/>
      </c>
      <c r="AG53" s="274">
        <f t="shared" si="8"/>
        <v>0</v>
      </c>
      <c r="AH53" s="274">
        <f t="shared" si="16"/>
        <v>0</v>
      </c>
      <c r="AI53" s="275">
        <f t="shared" si="22"/>
        <v>0</v>
      </c>
      <c r="AJ53" s="273" t="str">
        <f t="shared" si="23"/>
        <v/>
      </c>
      <c r="AK53" s="273" t="str">
        <f t="shared" si="21"/>
        <v/>
      </c>
      <c r="AL53" s="273" t="str">
        <f t="shared" si="21"/>
        <v/>
      </c>
      <c r="AM53" s="273" t="str">
        <f t="shared" si="21"/>
        <v/>
      </c>
      <c r="AN53" s="273" t="str">
        <f t="shared" si="20"/>
        <v/>
      </c>
      <c r="AO53" s="273" t="str">
        <f t="shared" si="20"/>
        <v/>
      </c>
      <c r="AP53" s="273" t="str">
        <f t="shared" si="20"/>
        <v/>
      </c>
      <c r="AQ53" s="273" t="str">
        <f t="shared" si="20"/>
        <v/>
      </c>
      <c r="AR53" s="273" t="str">
        <f t="shared" si="20"/>
        <v/>
      </c>
      <c r="AS53" s="273" t="str">
        <f t="shared" si="20"/>
        <v/>
      </c>
      <c r="AT53" s="273" t="str">
        <f t="shared" si="20"/>
        <v/>
      </c>
      <c r="AU53" s="273" t="str">
        <f t="shared" si="20"/>
        <v/>
      </c>
      <c r="AV53" s="273" t="str">
        <f t="shared" si="20"/>
        <v/>
      </c>
      <c r="AW53" s="273">
        <f t="shared" si="17"/>
        <v>0</v>
      </c>
    </row>
    <row r="54" spans="1:49" s="190" customFormat="1" ht="23.15" customHeight="1">
      <c r="A54" s="61">
        <v>42</v>
      </c>
      <c r="B54" s="14" t="str">
        <f>IF(③職員名簿【中間実績】!B55="","",③職員名簿【中間実績】!B55)</f>
        <v/>
      </c>
      <c r="C54" s="180" t="str">
        <f>IF(③職員名簿【中間実績】!C55="","",③職員名簿【中間実績】!C55)</f>
        <v/>
      </c>
      <c r="D54" s="181" t="str">
        <f>IF(③職員名簿【中間実績】!D55="","",③職員名簿【中間実績】!D55)</f>
        <v/>
      </c>
      <c r="E54" s="182" t="str">
        <f>IF(③職員名簿【中間実績】!E55="","",③職員名簿【中間実績】!E55)</f>
        <v/>
      </c>
      <c r="F54" s="182" t="str">
        <f>IF(③職員名簿【中間実績】!F55="","",③職員名簿【中間実績】!F55)</f>
        <v/>
      </c>
      <c r="G54" s="182" t="str">
        <f>IF(③職員名簿【中間実績】!G55="","",③職員名簿【中間実績】!G55)</f>
        <v/>
      </c>
      <c r="H54" s="182" t="str">
        <f>IF(③職員名簿【中間実績】!H55="","",③職員名簿【中間実績】!H55)</f>
        <v/>
      </c>
      <c r="I54" s="182" t="str">
        <f>IF(③職員名簿【中間実績】!I55="","",③職員名簿【中間実績】!I55)</f>
        <v/>
      </c>
      <c r="J54" s="182" t="str">
        <f>IF(③職員名簿【中間実績】!J55="","",③職員名簿【中間実績】!J55)</f>
        <v/>
      </c>
      <c r="K54" s="277" t="str">
        <f>IF(③職員名簿【中間実績】!K55="","",③職員名簿【中間実績】!K55)</f>
        <v/>
      </c>
      <c r="L54" s="182" t="str">
        <f>IF(③職員名簿【中間実績】!L55="","",③職員名簿【中間実績】!L55)</f>
        <v/>
      </c>
      <c r="M54" s="182" t="str">
        <f>IF(③職員名簿【中間実績】!M55="","",③職員名簿【中間実績】!M55)</f>
        <v/>
      </c>
      <c r="N54" s="182" t="str">
        <f>IF(③職員名簿【中間実績】!N55="","",③職員名簿【中間実績】!N55)</f>
        <v/>
      </c>
      <c r="O54" s="182" t="str">
        <f>IF(③職員名簿【中間実績】!O55="","",③職員名簿【中間実績】!O55)</f>
        <v/>
      </c>
      <c r="P54" s="269" t="str">
        <f t="shared" si="18"/>
        <v>○</v>
      </c>
      <c r="Q54" s="135" t="str">
        <f t="shared" si="5"/>
        <v/>
      </c>
      <c r="R54" s="135" t="str">
        <f t="shared" si="12"/>
        <v/>
      </c>
      <c r="S54" s="135" t="str">
        <f t="shared" si="13"/>
        <v/>
      </c>
      <c r="T54" s="135" t="str">
        <f t="shared" si="14"/>
        <v/>
      </c>
      <c r="U54" s="132" t="str">
        <f t="shared" si="24"/>
        <v/>
      </c>
      <c r="V54" s="132" t="str">
        <f t="shared" si="24"/>
        <v/>
      </c>
      <c r="W54" s="132" t="str">
        <f t="shared" si="24"/>
        <v/>
      </c>
      <c r="X54" s="132" t="str">
        <f t="shared" si="24"/>
        <v/>
      </c>
      <c r="Y54" s="132" t="str">
        <f t="shared" si="24"/>
        <v/>
      </c>
      <c r="Z54" s="132" t="str">
        <f t="shared" si="24"/>
        <v/>
      </c>
      <c r="AA54" s="132" t="str">
        <f t="shared" si="24"/>
        <v/>
      </c>
      <c r="AB54" s="132" t="str">
        <f t="shared" si="24"/>
        <v/>
      </c>
      <c r="AC54" s="132" t="str">
        <f t="shared" si="24"/>
        <v/>
      </c>
      <c r="AD54" s="132" t="str">
        <f t="shared" si="24"/>
        <v/>
      </c>
      <c r="AE54" s="132" t="str">
        <f t="shared" si="24"/>
        <v/>
      </c>
      <c r="AF54" s="132" t="str">
        <f t="shared" si="24"/>
        <v/>
      </c>
      <c r="AG54" s="274">
        <f t="shared" si="8"/>
        <v>0</v>
      </c>
      <c r="AH54" s="274">
        <f t="shared" si="16"/>
        <v>0</v>
      </c>
      <c r="AI54" s="275">
        <f t="shared" si="22"/>
        <v>0</v>
      </c>
      <c r="AJ54" s="273" t="str">
        <f t="shared" si="23"/>
        <v/>
      </c>
      <c r="AK54" s="273" t="str">
        <f t="shared" si="21"/>
        <v/>
      </c>
      <c r="AL54" s="273" t="str">
        <f t="shared" si="21"/>
        <v/>
      </c>
      <c r="AM54" s="273" t="str">
        <f t="shared" si="21"/>
        <v/>
      </c>
      <c r="AN54" s="273" t="str">
        <f t="shared" si="20"/>
        <v/>
      </c>
      <c r="AO54" s="273" t="str">
        <f t="shared" si="20"/>
        <v/>
      </c>
      <c r="AP54" s="273" t="str">
        <f t="shared" si="20"/>
        <v/>
      </c>
      <c r="AQ54" s="273" t="str">
        <f t="shared" si="20"/>
        <v/>
      </c>
      <c r="AR54" s="273" t="str">
        <f t="shared" si="20"/>
        <v/>
      </c>
      <c r="AS54" s="273" t="str">
        <f t="shared" si="20"/>
        <v/>
      </c>
      <c r="AT54" s="273" t="str">
        <f t="shared" si="20"/>
        <v/>
      </c>
      <c r="AU54" s="273" t="str">
        <f t="shared" si="20"/>
        <v/>
      </c>
      <c r="AV54" s="273" t="str">
        <f t="shared" si="20"/>
        <v/>
      </c>
      <c r="AW54" s="273">
        <f t="shared" si="17"/>
        <v>0</v>
      </c>
    </row>
    <row r="55" spans="1:49" s="190" customFormat="1" ht="23.15" customHeight="1">
      <c r="A55" s="61">
        <v>43</v>
      </c>
      <c r="B55" s="14" t="str">
        <f>IF(③職員名簿【中間実績】!B56="","",③職員名簿【中間実績】!B56)</f>
        <v/>
      </c>
      <c r="C55" s="180" t="str">
        <f>IF(③職員名簿【中間実績】!C56="","",③職員名簿【中間実績】!C56)</f>
        <v/>
      </c>
      <c r="D55" s="181" t="str">
        <f>IF(③職員名簿【中間実績】!D56="","",③職員名簿【中間実績】!D56)</f>
        <v/>
      </c>
      <c r="E55" s="182" t="str">
        <f>IF(③職員名簿【中間実績】!E56="","",③職員名簿【中間実績】!E56)</f>
        <v/>
      </c>
      <c r="F55" s="182" t="str">
        <f>IF(③職員名簿【中間実績】!F56="","",③職員名簿【中間実績】!F56)</f>
        <v/>
      </c>
      <c r="G55" s="182" t="str">
        <f>IF(③職員名簿【中間実績】!G56="","",③職員名簿【中間実績】!G56)</f>
        <v/>
      </c>
      <c r="H55" s="182" t="str">
        <f>IF(③職員名簿【中間実績】!H56="","",③職員名簿【中間実績】!H56)</f>
        <v/>
      </c>
      <c r="I55" s="182" t="str">
        <f>IF(③職員名簿【中間実績】!I56="","",③職員名簿【中間実績】!I56)</f>
        <v/>
      </c>
      <c r="J55" s="182" t="str">
        <f>IF(③職員名簿【中間実績】!J56="","",③職員名簿【中間実績】!J56)</f>
        <v/>
      </c>
      <c r="K55" s="277" t="str">
        <f>IF(③職員名簿【中間実績】!K56="","",③職員名簿【中間実績】!K56)</f>
        <v/>
      </c>
      <c r="L55" s="182" t="str">
        <f>IF(③職員名簿【中間実績】!L56="","",③職員名簿【中間実績】!L56)</f>
        <v/>
      </c>
      <c r="M55" s="182" t="str">
        <f>IF(③職員名簿【中間実績】!M56="","",③職員名簿【中間実績】!M56)</f>
        <v/>
      </c>
      <c r="N55" s="182" t="str">
        <f>IF(③職員名簿【中間実績】!N56="","",③職員名簿【中間実績】!N56)</f>
        <v/>
      </c>
      <c r="O55" s="182" t="str">
        <f>IF(③職員名簿【中間実績】!O56="","",③職員名簿【中間実績】!O56)</f>
        <v/>
      </c>
      <c r="P55" s="269" t="str">
        <f t="shared" si="18"/>
        <v>○</v>
      </c>
      <c r="Q55" s="135" t="str">
        <f t="shared" si="5"/>
        <v/>
      </c>
      <c r="R55" s="135" t="str">
        <f t="shared" si="12"/>
        <v/>
      </c>
      <c r="S55" s="135" t="str">
        <f t="shared" si="13"/>
        <v/>
      </c>
      <c r="T55" s="135" t="str">
        <f t="shared" si="14"/>
        <v/>
      </c>
      <c r="U55" s="132" t="str">
        <f t="shared" si="24"/>
        <v/>
      </c>
      <c r="V55" s="132" t="str">
        <f t="shared" si="24"/>
        <v/>
      </c>
      <c r="W55" s="132" t="str">
        <f t="shared" si="24"/>
        <v/>
      </c>
      <c r="X55" s="132" t="str">
        <f t="shared" si="24"/>
        <v/>
      </c>
      <c r="Y55" s="132" t="str">
        <f t="shared" si="24"/>
        <v/>
      </c>
      <c r="Z55" s="132" t="str">
        <f t="shared" si="24"/>
        <v/>
      </c>
      <c r="AA55" s="132" t="str">
        <f t="shared" si="24"/>
        <v/>
      </c>
      <c r="AB55" s="132" t="str">
        <f t="shared" si="24"/>
        <v/>
      </c>
      <c r="AC55" s="132" t="str">
        <f t="shared" si="24"/>
        <v/>
      </c>
      <c r="AD55" s="132" t="str">
        <f t="shared" si="24"/>
        <v/>
      </c>
      <c r="AE55" s="132" t="str">
        <f t="shared" si="24"/>
        <v/>
      </c>
      <c r="AF55" s="132" t="str">
        <f t="shared" si="24"/>
        <v/>
      </c>
      <c r="AG55" s="274">
        <f t="shared" si="8"/>
        <v>0</v>
      </c>
      <c r="AH55" s="274">
        <f t="shared" si="16"/>
        <v>0</v>
      </c>
      <c r="AI55" s="275">
        <f t="shared" si="22"/>
        <v>0</v>
      </c>
      <c r="AJ55" s="273" t="str">
        <f t="shared" si="23"/>
        <v/>
      </c>
      <c r="AK55" s="273" t="str">
        <f t="shared" si="21"/>
        <v/>
      </c>
      <c r="AL55" s="273" t="str">
        <f t="shared" si="21"/>
        <v/>
      </c>
      <c r="AM55" s="273" t="str">
        <f t="shared" si="21"/>
        <v/>
      </c>
      <c r="AN55" s="273" t="str">
        <f t="shared" si="20"/>
        <v/>
      </c>
      <c r="AO55" s="273" t="str">
        <f t="shared" si="20"/>
        <v/>
      </c>
      <c r="AP55" s="273" t="str">
        <f t="shared" si="20"/>
        <v/>
      </c>
      <c r="AQ55" s="273" t="str">
        <f t="shared" si="20"/>
        <v/>
      </c>
      <c r="AR55" s="273" t="str">
        <f t="shared" si="20"/>
        <v/>
      </c>
      <c r="AS55" s="273" t="str">
        <f t="shared" si="20"/>
        <v/>
      </c>
      <c r="AT55" s="273" t="str">
        <f t="shared" si="20"/>
        <v/>
      </c>
      <c r="AU55" s="273" t="str">
        <f t="shared" si="20"/>
        <v/>
      </c>
      <c r="AV55" s="273" t="str">
        <f t="shared" si="20"/>
        <v/>
      </c>
      <c r="AW55" s="273">
        <f t="shared" si="17"/>
        <v>0</v>
      </c>
    </row>
    <row r="56" spans="1:49" s="190" customFormat="1" ht="23.15" customHeight="1">
      <c r="A56" s="61">
        <v>44</v>
      </c>
      <c r="B56" s="14" t="str">
        <f>IF(③職員名簿【中間実績】!B57="","",③職員名簿【中間実績】!B57)</f>
        <v/>
      </c>
      <c r="C56" s="180" t="str">
        <f>IF(③職員名簿【中間実績】!C57="","",③職員名簿【中間実績】!C57)</f>
        <v/>
      </c>
      <c r="D56" s="181" t="str">
        <f>IF(③職員名簿【中間実績】!D57="","",③職員名簿【中間実績】!D57)</f>
        <v/>
      </c>
      <c r="E56" s="182" t="str">
        <f>IF(③職員名簿【中間実績】!E57="","",③職員名簿【中間実績】!E57)</f>
        <v/>
      </c>
      <c r="F56" s="182" t="str">
        <f>IF(③職員名簿【中間実績】!F57="","",③職員名簿【中間実績】!F57)</f>
        <v/>
      </c>
      <c r="G56" s="182" t="str">
        <f>IF(③職員名簿【中間実績】!G57="","",③職員名簿【中間実績】!G57)</f>
        <v/>
      </c>
      <c r="H56" s="182" t="str">
        <f>IF(③職員名簿【中間実績】!H57="","",③職員名簿【中間実績】!H57)</f>
        <v/>
      </c>
      <c r="I56" s="182" t="str">
        <f>IF(③職員名簿【中間実績】!I57="","",③職員名簿【中間実績】!I57)</f>
        <v/>
      </c>
      <c r="J56" s="182" t="str">
        <f>IF(③職員名簿【中間実績】!J57="","",③職員名簿【中間実績】!J57)</f>
        <v/>
      </c>
      <c r="K56" s="277" t="str">
        <f>IF(③職員名簿【中間実績】!K57="","",③職員名簿【中間実績】!K57)</f>
        <v/>
      </c>
      <c r="L56" s="182" t="str">
        <f>IF(③職員名簿【中間実績】!L57="","",③職員名簿【中間実績】!L57)</f>
        <v/>
      </c>
      <c r="M56" s="182" t="str">
        <f>IF(③職員名簿【中間実績】!M57="","",③職員名簿【中間実績】!M57)</f>
        <v/>
      </c>
      <c r="N56" s="182" t="str">
        <f>IF(③職員名簿【中間実績】!N57="","",③職員名簿【中間実績】!N57)</f>
        <v/>
      </c>
      <c r="O56" s="182" t="str">
        <f>IF(③職員名簿【中間実績】!O57="","",③職員名簿【中間実績】!O57)</f>
        <v/>
      </c>
      <c r="P56" s="269" t="str">
        <f t="shared" si="18"/>
        <v>○</v>
      </c>
      <c r="Q56" s="135" t="str">
        <f t="shared" si="5"/>
        <v/>
      </c>
      <c r="R56" s="135" t="str">
        <f t="shared" si="12"/>
        <v/>
      </c>
      <c r="S56" s="135" t="str">
        <f t="shared" si="13"/>
        <v/>
      </c>
      <c r="T56" s="135" t="str">
        <f t="shared" si="14"/>
        <v/>
      </c>
      <c r="U56" s="132" t="str">
        <f t="shared" si="24"/>
        <v/>
      </c>
      <c r="V56" s="132" t="str">
        <f t="shared" si="24"/>
        <v/>
      </c>
      <c r="W56" s="132" t="str">
        <f t="shared" si="24"/>
        <v/>
      </c>
      <c r="X56" s="132" t="str">
        <f t="shared" si="24"/>
        <v/>
      </c>
      <c r="Y56" s="132" t="str">
        <f t="shared" si="24"/>
        <v/>
      </c>
      <c r="Z56" s="132" t="str">
        <f t="shared" si="24"/>
        <v/>
      </c>
      <c r="AA56" s="132" t="str">
        <f t="shared" si="24"/>
        <v/>
      </c>
      <c r="AB56" s="132" t="str">
        <f t="shared" si="24"/>
        <v/>
      </c>
      <c r="AC56" s="132" t="str">
        <f t="shared" si="24"/>
        <v/>
      </c>
      <c r="AD56" s="132" t="str">
        <f t="shared" si="24"/>
        <v/>
      </c>
      <c r="AE56" s="132" t="str">
        <f t="shared" si="24"/>
        <v/>
      </c>
      <c r="AF56" s="132" t="str">
        <f t="shared" si="24"/>
        <v/>
      </c>
      <c r="AG56" s="274">
        <f t="shared" si="8"/>
        <v>0</v>
      </c>
      <c r="AH56" s="274">
        <f t="shared" si="16"/>
        <v>0</v>
      </c>
      <c r="AI56" s="275">
        <f t="shared" si="22"/>
        <v>0</v>
      </c>
      <c r="AJ56" s="273" t="str">
        <f t="shared" si="23"/>
        <v/>
      </c>
      <c r="AK56" s="273" t="str">
        <f t="shared" si="21"/>
        <v/>
      </c>
      <c r="AL56" s="273" t="str">
        <f t="shared" si="21"/>
        <v/>
      </c>
      <c r="AM56" s="273" t="str">
        <f t="shared" si="21"/>
        <v/>
      </c>
      <c r="AN56" s="273" t="str">
        <f t="shared" si="20"/>
        <v/>
      </c>
      <c r="AO56" s="273" t="str">
        <f t="shared" si="20"/>
        <v/>
      </c>
      <c r="AP56" s="273" t="str">
        <f t="shared" si="20"/>
        <v/>
      </c>
      <c r="AQ56" s="273" t="str">
        <f t="shared" si="20"/>
        <v/>
      </c>
      <c r="AR56" s="273" t="str">
        <f t="shared" si="20"/>
        <v/>
      </c>
      <c r="AS56" s="273" t="str">
        <f t="shared" si="20"/>
        <v/>
      </c>
      <c r="AT56" s="273" t="str">
        <f t="shared" si="20"/>
        <v/>
      </c>
      <c r="AU56" s="273" t="str">
        <f t="shared" si="20"/>
        <v/>
      </c>
      <c r="AV56" s="273" t="str">
        <f t="shared" si="20"/>
        <v/>
      </c>
      <c r="AW56" s="273">
        <f t="shared" si="17"/>
        <v>0</v>
      </c>
    </row>
    <row r="57" spans="1:49" s="190" customFormat="1" ht="23.15" customHeight="1">
      <c r="A57" s="61">
        <v>45</v>
      </c>
      <c r="B57" s="14" t="str">
        <f>IF(③職員名簿【中間実績】!B58="","",③職員名簿【中間実績】!B58)</f>
        <v/>
      </c>
      <c r="C57" s="180" t="str">
        <f>IF(③職員名簿【中間実績】!C58="","",③職員名簿【中間実績】!C58)</f>
        <v/>
      </c>
      <c r="D57" s="181" t="str">
        <f>IF(③職員名簿【中間実績】!D58="","",③職員名簿【中間実績】!D58)</f>
        <v/>
      </c>
      <c r="E57" s="182" t="str">
        <f>IF(③職員名簿【中間実績】!E58="","",③職員名簿【中間実績】!E58)</f>
        <v/>
      </c>
      <c r="F57" s="182" t="str">
        <f>IF(③職員名簿【中間実績】!F58="","",③職員名簿【中間実績】!F58)</f>
        <v/>
      </c>
      <c r="G57" s="182" t="str">
        <f>IF(③職員名簿【中間実績】!G58="","",③職員名簿【中間実績】!G58)</f>
        <v/>
      </c>
      <c r="H57" s="182" t="str">
        <f>IF(③職員名簿【中間実績】!H58="","",③職員名簿【中間実績】!H58)</f>
        <v/>
      </c>
      <c r="I57" s="182" t="str">
        <f>IF(③職員名簿【中間実績】!I58="","",③職員名簿【中間実績】!I58)</f>
        <v/>
      </c>
      <c r="J57" s="182" t="str">
        <f>IF(③職員名簿【中間実績】!J58="","",③職員名簿【中間実績】!J58)</f>
        <v/>
      </c>
      <c r="K57" s="277" t="str">
        <f>IF(③職員名簿【中間実績】!K58="","",③職員名簿【中間実績】!K58)</f>
        <v/>
      </c>
      <c r="L57" s="182" t="str">
        <f>IF(③職員名簿【中間実績】!L58="","",③職員名簿【中間実績】!L58)</f>
        <v/>
      </c>
      <c r="M57" s="182" t="str">
        <f>IF(③職員名簿【中間実績】!M58="","",③職員名簿【中間実績】!M58)</f>
        <v/>
      </c>
      <c r="N57" s="182" t="str">
        <f>IF(③職員名簿【中間実績】!N58="","",③職員名簿【中間実績】!N58)</f>
        <v/>
      </c>
      <c r="O57" s="182" t="str">
        <f>IF(③職員名簿【中間実績】!O58="","",③職員名簿【中間実績】!O58)</f>
        <v/>
      </c>
      <c r="P57" s="269" t="str">
        <f t="shared" si="18"/>
        <v>○</v>
      </c>
      <c r="Q57" s="135" t="str">
        <f t="shared" si="5"/>
        <v/>
      </c>
      <c r="R57" s="135" t="str">
        <f t="shared" si="12"/>
        <v/>
      </c>
      <c r="S57" s="135" t="str">
        <f t="shared" si="13"/>
        <v/>
      </c>
      <c r="T57" s="135" t="str">
        <f t="shared" si="14"/>
        <v/>
      </c>
      <c r="U57" s="132" t="str">
        <f t="shared" si="24"/>
        <v/>
      </c>
      <c r="V57" s="132" t="str">
        <f t="shared" si="24"/>
        <v/>
      </c>
      <c r="W57" s="132" t="str">
        <f t="shared" si="24"/>
        <v/>
      </c>
      <c r="X57" s="132" t="str">
        <f t="shared" si="24"/>
        <v/>
      </c>
      <c r="Y57" s="132" t="str">
        <f t="shared" si="24"/>
        <v/>
      </c>
      <c r="Z57" s="132" t="str">
        <f t="shared" si="24"/>
        <v/>
      </c>
      <c r="AA57" s="132" t="str">
        <f t="shared" si="24"/>
        <v/>
      </c>
      <c r="AB57" s="132" t="str">
        <f t="shared" si="24"/>
        <v/>
      </c>
      <c r="AC57" s="132" t="str">
        <f t="shared" si="24"/>
        <v/>
      </c>
      <c r="AD57" s="132" t="str">
        <f t="shared" si="24"/>
        <v/>
      </c>
      <c r="AE57" s="132" t="str">
        <f t="shared" si="24"/>
        <v/>
      </c>
      <c r="AF57" s="132" t="str">
        <f t="shared" si="24"/>
        <v/>
      </c>
      <c r="AG57" s="274">
        <f t="shared" si="8"/>
        <v>0</v>
      </c>
      <c r="AH57" s="274">
        <f t="shared" si="16"/>
        <v>0</v>
      </c>
      <c r="AI57" s="275">
        <f t="shared" si="22"/>
        <v>0</v>
      </c>
      <c r="AJ57" s="273" t="str">
        <f t="shared" si="23"/>
        <v/>
      </c>
      <c r="AK57" s="273" t="str">
        <f t="shared" si="21"/>
        <v/>
      </c>
      <c r="AL57" s="273" t="str">
        <f t="shared" si="21"/>
        <v/>
      </c>
      <c r="AM57" s="273" t="str">
        <f t="shared" si="21"/>
        <v/>
      </c>
      <c r="AN57" s="273" t="str">
        <f t="shared" si="20"/>
        <v/>
      </c>
      <c r="AO57" s="273" t="str">
        <f t="shared" si="20"/>
        <v/>
      </c>
      <c r="AP57" s="273" t="str">
        <f t="shared" si="20"/>
        <v/>
      </c>
      <c r="AQ57" s="273" t="str">
        <f t="shared" si="20"/>
        <v/>
      </c>
      <c r="AR57" s="273" t="str">
        <f t="shared" si="20"/>
        <v/>
      </c>
      <c r="AS57" s="273" t="str">
        <f t="shared" si="20"/>
        <v/>
      </c>
      <c r="AT57" s="273" t="str">
        <f t="shared" si="20"/>
        <v/>
      </c>
      <c r="AU57" s="273" t="str">
        <f t="shared" si="20"/>
        <v/>
      </c>
      <c r="AV57" s="273" t="str">
        <f t="shared" si="20"/>
        <v/>
      </c>
      <c r="AW57" s="273">
        <f t="shared" si="17"/>
        <v>0</v>
      </c>
    </row>
    <row r="58" spans="1:49" s="190" customFormat="1" ht="23.15" customHeight="1">
      <c r="A58" s="61">
        <v>46</v>
      </c>
      <c r="B58" s="14" t="str">
        <f>IF(③職員名簿【中間実績】!B59="","",③職員名簿【中間実績】!B59)</f>
        <v/>
      </c>
      <c r="C58" s="180" t="str">
        <f>IF(③職員名簿【中間実績】!C59="","",③職員名簿【中間実績】!C59)</f>
        <v/>
      </c>
      <c r="D58" s="181" t="str">
        <f>IF(③職員名簿【中間実績】!D59="","",③職員名簿【中間実績】!D59)</f>
        <v/>
      </c>
      <c r="E58" s="182" t="str">
        <f>IF(③職員名簿【中間実績】!E59="","",③職員名簿【中間実績】!E59)</f>
        <v/>
      </c>
      <c r="F58" s="182" t="str">
        <f>IF(③職員名簿【中間実績】!F59="","",③職員名簿【中間実績】!F59)</f>
        <v/>
      </c>
      <c r="G58" s="182" t="str">
        <f>IF(③職員名簿【中間実績】!G59="","",③職員名簿【中間実績】!G59)</f>
        <v/>
      </c>
      <c r="H58" s="182" t="str">
        <f>IF(③職員名簿【中間実績】!H59="","",③職員名簿【中間実績】!H59)</f>
        <v/>
      </c>
      <c r="I58" s="182" t="str">
        <f>IF(③職員名簿【中間実績】!I59="","",③職員名簿【中間実績】!I59)</f>
        <v/>
      </c>
      <c r="J58" s="182" t="str">
        <f>IF(③職員名簿【中間実績】!J59="","",③職員名簿【中間実績】!J59)</f>
        <v/>
      </c>
      <c r="K58" s="277" t="str">
        <f>IF(③職員名簿【中間実績】!K59="","",③職員名簿【中間実績】!K59)</f>
        <v/>
      </c>
      <c r="L58" s="182" t="str">
        <f>IF(③職員名簿【中間実績】!L59="","",③職員名簿【中間実績】!L59)</f>
        <v/>
      </c>
      <c r="M58" s="182" t="str">
        <f>IF(③職員名簿【中間実績】!M59="","",③職員名簿【中間実績】!M59)</f>
        <v/>
      </c>
      <c r="N58" s="182" t="str">
        <f>IF(③職員名簿【中間実績】!N59="","",③職員名簿【中間実績】!N59)</f>
        <v/>
      </c>
      <c r="O58" s="182" t="str">
        <f>IF(③職員名簿【中間実績】!O59="","",③職員名簿【中間実績】!O59)</f>
        <v/>
      </c>
      <c r="P58" s="269" t="str">
        <f t="shared" si="18"/>
        <v>○</v>
      </c>
      <c r="Q58" s="135" t="str">
        <f t="shared" si="5"/>
        <v/>
      </c>
      <c r="R58" s="135" t="str">
        <f t="shared" si="12"/>
        <v/>
      </c>
      <c r="S58" s="135" t="str">
        <f t="shared" si="13"/>
        <v/>
      </c>
      <c r="T58" s="135" t="str">
        <f t="shared" si="14"/>
        <v/>
      </c>
      <c r="U58" s="132" t="str">
        <f t="shared" si="24"/>
        <v/>
      </c>
      <c r="V58" s="132" t="str">
        <f t="shared" si="24"/>
        <v/>
      </c>
      <c r="W58" s="132" t="str">
        <f t="shared" si="24"/>
        <v/>
      </c>
      <c r="X58" s="132" t="str">
        <f t="shared" si="24"/>
        <v/>
      </c>
      <c r="Y58" s="132" t="str">
        <f t="shared" si="24"/>
        <v/>
      </c>
      <c r="Z58" s="132" t="str">
        <f t="shared" si="24"/>
        <v/>
      </c>
      <c r="AA58" s="132" t="str">
        <f t="shared" si="24"/>
        <v/>
      </c>
      <c r="AB58" s="132" t="str">
        <f t="shared" si="24"/>
        <v/>
      </c>
      <c r="AC58" s="132" t="str">
        <f t="shared" si="24"/>
        <v/>
      </c>
      <c r="AD58" s="132" t="str">
        <f t="shared" si="24"/>
        <v/>
      </c>
      <c r="AE58" s="132" t="str">
        <f t="shared" si="24"/>
        <v/>
      </c>
      <c r="AF58" s="132" t="str">
        <f t="shared" si="24"/>
        <v/>
      </c>
      <c r="AG58" s="274">
        <f t="shared" si="8"/>
        <v>0</v>
      </c>
      <c r="AH58" s="274">
        <f t="shared" si="16"/>
        <v>0</v>
      </c>
      <c r="AI58" s="275">
        <f t="shared" si="22"/>
        <v>0</v>
      </c>
      <c r="AJ58" s="273" t="str">
        <f t="shared" si="23"/>
        <v/>
      </c>
      <c r="AK58" s="273" t="str">
        <f t="shared" si="21"/>
        <v/>
      </c>
      <c r="AL58" s="273" t="str">
        <f t="shared" si="21"/>
        <v/>
      </c>
      <c r="AM58" s="273" t="str">
        <f t="shared" si="21"/>
        <v/>
      </c>
      <c r="AN58" s="273" t="str">
        <f t="shared" si="20"/>
        <v/>
      </c>
      <c r="AO58" s="273" t="str">
        <f t="shared" si="20"/>
        <v/>
      </c>
      <c r="AP58" s="273" t="str">
        <f t="shared" si="20"/>
        <v/>
      </c>
      <c r="AQ58" s="273" t="str">
        <f t="shared" si="20"/>
        <v/>
      </c>
      <c r="AR58" s="273" t="str">
        <f t="shared" si="20"/>
        <v/>
      </c>
      <c r="AS58" s="273" t="str">
        <f t="shared" si="20"/>
        <v/>
      </c>
      <c r="AT58" s="273" t="str">
        <f t="shared" si="20"/>
        <v/>
      </c>
      <c r="AU58" s="273" t="str">
        <f t="shared" si="20"/>
        <v/>
      </c>
      <c r="AV58" s="273" t="str">
        <f t="shared" si="20"/>
        <v/>
      </c>
      <c r="AW58" s="273">
        <f t="shared" si="17"/>
        <v>0</v>
      </c>
    </row>
    <row r="59" spans="1:49" s="190" customFormat="1" ht="23.15" customHeight="1">
      <c r="A59" s="61">
        <v>47</v>
      </c>
      <c r="B59" s="14" t="str">
        <f>IF(③職員名簿【中間実績】!B60="","",③職員名簿【中間実績】!B60)</f>
        <v/>
      </c>
      <c r="C59" s="180" t="str">
        <f>IF(③職員名簿【中間実績】!C60="","",③職員名簿【中間実績】!C60)</f>
        <v/>
      </c>
      <c r="D59" s="181" t="str">
        <f>IF(③職員名簿【中間実績】!D60="","",③職員名簿【中間実績】!D60)</f>
        <v/>
      </c>
      <c r="E59" s="182" t="str">
        <f>IF(③職員名簿【中間実績】!E60="","",③職員名簿【中間実績】!E60)</f>
        <v/>
      </c>
      <c r="F59" s="182" t="str">
        <f>IF(③職員名簿【中間実績】!F60="","",③職員名簿【中間実績】!F60)</f>
        <v/>
      </c>
      <c r="G59" s="182" t="str">
        <f>IF(③職員名簿【中間実績】!G60="","",③職員名簿【中間実績】!G60)</f>
        <v/>
      </c>
      <c r="H59" s="182" t="str">
        <f>IF(③職員名簿【中間実績】!H60="","",③職員名簿【中間実績】!H60)</f>
        <v/>
      </c>
      <c r="I59" s="182" t="str">
        <f>IF(③職員名簿【中間実績】!I60="","",③職員名簿【中間実績】!I60)</f>
        <v/>
      </c>
      <c r="J59" s="182" t="str">
        <f>IF(③職員名簿【中間実績】!J60="","",③職員名簿【中間実績】!J60)</f>
        <v/>
      </c>
      <c r="K59" s="277" t="str">
        <f>IF(③職員名簿【中間実績】!K60="","",③職員名簿【中間実績】!K60)</f>
        <v/>
      </c>
      <c r="L59" s="182" t="str">
        <f>IF(③職員名簿【中間実績】!L60="","",③職員名簿【中間実績】!L60)</f>
        <v/>
      </c>
      <c r="M59" s="182" t="str">
        <f>IF(③職員名簿【中間実績】!M60="","",③職員名簿【中間実績】!M60)</f>
        <v/>
      </c>
      <c r="N59" s="182" t="str">
        <f>IF(③職員名簿【中間実績】!N60="","",③職員名簿【中間実績】!N60)</f>
        <v/>
      </c>
      <c r="O59" s="182" t="str">
        <f>IF(③職員名簿【中間実績】!O60="","",③職員名簿【中間実績】!O60)</f>
        <v/>
      </c>
      <c r="P59" s="269" t="str">
        <f t="shared" si="18"/>
        <v>○</v>
      </c>
      <c r="Q59" s="135" t="str">
        <f t="shared" si="5"/>
        <v/>
      </c>
      <c r="R59" s="135" t="str">
        <f t="shared" si="12"/>
        <v/>
      </c>
      <c r="S59" s="135" t="str">
        <f t="shared" si="13"/>
        <v/>
      </c>
      <c r="T59" s="135" t="str">
        <f t="shared" si="14"/>
        <v/>
      </c>
      <c r="U59" s="132" t="str">
        <f t="shared" si="24"/>
        <v/>
      </c>
      <c r="V59" s="132" t="str">
        <f t="shared" si="24"/>
        <v/>
      </c>
      <c r="W59" s="132" t="str">
        <f t="shared" si="24"/>
        <v/>
      </c>
      <c r="X59" s="132" t="str">
        <f t="shared" si="24"/>
        <v/>
      </c>
      <c r="Y59" s="132" t="str">
        <f t="shared" si="24"/>
        <v/>
      </c>
      <c r="Z59" s="132" t="str">
        <f t="shared" si="24"/>
        <v/>
      </c>
      <c r="AA59" s="132" t="str">
        <f t="shared" si="24"/>
        <v/>
      </c>
      <c r="AB59" s="132" t="str">
        <f t="shared" si="24"/>
        <v/>
      </c>
      <c r="AC59" s="132" t="str">
        <f t="shared" si="24"/>
        <v/>
      </c>
      <c r="AD59" s="132" t="str">
        <f t="shared" si="24"/>
        <v/>
      </c>
      <c r="AE59" s="132" t="str">
        <f t="shared" si="24"/>
        <v/>
      </c>
      <c r="AF59" s="132" t="str">
        <f t="shared" si="24"/>
        <v/>
      </c>
      <c r="AG59" s="274">
        <f t="shared" si="8"/>
        <v>0</v>
      </c>
      <c r="AH59" s="274">
        <f t="shared" si="16"/>
        <v>0</v>
      </c>
      <c r="AI59" s="275">
        <f t="shared" si="22"/>
        <v>0</v>
      </c>
      <c r="AJ59" s="273" t="str">
        <f t="shared" si="23"/>
        <v/>
      </c>
      <c r="AK59" s="273" t="str">
        <f t="shared" si="21"/>
        <v/>
      </c>
      <c r="AL59" s="273" t="str">
        <f t="shared" si="21"/>
        <v/>
      </c>
      <c r="AM59" s="273" t="str">
        <f t="shared" si="21"/>
        <v/>
      </c>
      <c r="AN59" s="273" t="str">
        <f t="shared" si="20"/>
        <v/>
      </c>
      <c r="AO59" s="273" t="str">
        <f t="shared" si="20"/>
        <v/>
      </c>
      <c r="AP59" s="273" t="str">
        <f t="shared" si="20"/>
        <v/>
      </c>
      <c r="AQ59" s="273" t="str">
        <f t="shared" si="20"/>
        <v/>
      </c>
      <c r="AR59" s="273" t="str">
        <f t="shared" si="20"/>
        <v/>
      </c>
      <c r="AS59" s="273" t="str">
        <f t="shared" si="20"/>
        <v/>
      </c>
      <c r="AT59" s="273" t="str">
        <f t="shared" si="20"/>
        <v/>
      </c>
      <c r="AU59" s="273" t="str">
        <f t="shared" si="20"/>
        <v/>
      </c>
      <c r="AV59" s="273" t="str">
        <f t="shared" si="20"/>
        <v/>
      </c>
      <c r="AW59" s="273">
        <f t="shared" si="17"/>
        <v>0</v>
      </c>
    </row>
    <row r="60" spans="1:49" s="190" customFormat="1" ht="23.15" customHeight="1">
      <c r="A60" s="61">
        <v>48</v>
      </c>
      <c r="B60" s="14" t="str">
        <f>IF(③職員名簿【中間実績】!B61="","",③職員名簿【中間実績】!B61)</f>
        <v/>
      </c>
      <c r="C60" s="180" t="str">
        <f>IF(③職員名簿【中間実績】!C61="","",③職員名簿【中間実績】!C61)</f>
        <v/>
      </c>
      <c r="D60" s="181" t="str">
        <f>IF(③職員名簿【中間実績】!D61="","",③職員名簿【中間実績】!D61)</f>
        <v/>
      </c>
      <c r="E60" s="182" t="str">
        <f>IF(③職員名簿【中間実績】!E61="","",③職員名簿【中間実績】!E61)</f>
        <v/>
      </c>
      <c r="F60" s="182" t="str">
        <f>IF(③職員名簿【中間実績】!F61="","",③職員名簿【中間実績】!F61)</f>
        <v/>
      </c>
      <c r="G60" s="182" t="str">
        <f>IF(③職員名簿【中間実績】!G61="","",③職員名簿【中間実績】!G61)</f>
        <v/>
      </c>
      <c r="H60" s="182" t="str">
        <f>IF(③職員名簿【中間実績】!H61="","",③職員名簿【中間実績】!H61)</f>
        <v/>
      </c>
      <c r="I60" s="182" t="str">
        <f>IF(③職員名簿【中間実績】!I61="","",③職員名簿【中間実績】!I61)</f>
        <v/>
      </c>
      <c r="J60" s="182" t="str">
        <f>IF(③職員名簿【中間実績】!J61="","",③職員名簿【中間実績】!J61)</f>
        <v/>
      </c>
      <c r="K60" s="277" t="str">
        <f>IF(③職員名簿【中間実績】!K61="","",③職員名簿【中間実績】!K61)</f>
        <v/>
      </c>
      <c r="L60" s="182" t="str">
        <f>IF(③職員名簿【中間実績】!L61="","",③職員名簿【中間実績】!L61)</f>
        <v/>
      </c>
      <c r="M60" s="182" t="str">
        <f>IF(③職員名簿【中間実績】!M61="","",③職員名簿【中間実績】!M61)</f>
        <v/>
      </c>
      <c r="N60" s="182" t="str">
        <f>IF(③職員名簿【中間実績】!N61="","",③職員名簿【中間実績】!N61)</f>
        <v/>
      </c>
      <c r="O60" s="182" t="str">
        <f>IF(③職員名簿【中間実績】!O61="","",③職員名簿【中間実績】!O61)</f>
        <v/>
      </c>
      <c r="P60" s="269" t="str">
        <f t="shared" si="18"/>
        <v>○</v>
      </c>
      <c r="Q60" s="135" t="str">
        <f t="shared" si="5"/>
        <v/>
      </c>
      <c r="R60" s="135" t="str">
        <f t="shared" si="12"/>
        <v/>
      </c>
      <c r="S60" s="135" t="str">
        <f t="shared" si="13"/>
        <v/>
      </c>
      <c r="T60" s="135" t="str">
        <f t="shared" si="14"/>
        <v/>
      </c>
      <c r="U60" s="132" t="str">
        <f t="shared" si="24"/>
        <v/>
      </c>
      <c r="V60" s="132" t="str">
        <f t="shared" si="24"/>
        <v/>
      </c>
      <c r="W60" s="132" t="str">
        <f t="shared" si="24"/>
        <v/>
      </c>
      <c r="X60" s="132" t="str">
        <f t="shared" si="24"/>
        <v/>
      </c>
      <c r="Y60" s="132" t="str">
        <f t="shared" si="24"/>
        <v/>
      </c>
      <c r="Z60" s="132" t="str">
        <f t="shared" si="24"/>
        <v/>
      </c>
      <c r="AA60" s="132" t="str">
        <f t="shared" si="24"/>
        <v/>
      </c>
      <c r="AB60" s="132" t="str">
        <f t="shared" si="24"/>
        <v/>
      </c>
      <c r="AC60" s="132" t="str">
        <f t="shared" si="24"/>
        <v/>
      </c>
      <c r="AD60" s="132" t="str">
        <f t="shared" si="24"/>
        <v/>
      </c>
      <c r="AE60" s="132" t="str">
        <f t="shared" si="24"/>
        <v/>
      </c>
      <c r="AF60" s="132" t="str">
        <f t="shared" si="24"/>
        <v/>
      </c>
      <c r="AG60" s="274">
        <f t="shared" si="8"/>
        <v>0</v>
      </c>
      <c r="AH60" s="274">
        <f t="shared" si="16"/>
        <v>0</v>
      </c>
      <c r="AI60" s="275">
        <f t="shared" si="22"/>
        <v>0</v>
      </c>
      <c r="AJ60" s="273" t="str">
        <f t="shared" si="23"/>
        <v/>
      </c>
      <c r="AK60" s="273" t="str">
        <f t="shared" si="21"/>
        <v/>
      </c>
      <c r="AL60" s="273" t="str">
        <f t="shared" si="21"/>
        <v/>
      </c>
      <c r="AM60" s="273" t="str">
        <f t="shared" si="21"/>
        <v/>
      </c>
      <c r="AN60" s="273" t="str">
        <f t="shared" si="20"/>
        <v/>
      </c>
      <c r="AO60" s="273" t="str">
        <f t="shared" si="20"/>
        <v/>
      </c>
      <c r="AP60" s="273" t="str">
        <f t="shared" si="20"/>
        <v/>
      </c>
      <c r="AQ60" s="273" t="str">
        <f t="shared" si="20"/>
        <v/>
      </c>
      <c r="AR60" s="273" t="str">
        <f t="shared" si="20"/>
        <v/>
      </c>
      <c r="AS60" s="273" t="str">
        <f t="shared" si="20"/>
        <v/>
      </c>
      <c r="AT60" s="273" t="str">
        <f t="shared" si="20"/>
        <v/>
      </c>
      <c r="AU60" s="273" t="str">
        <f t="shared" si="20"/>
        <v/>
      </c>
      <c r="AV60" s="273" t="str">
        <f t="shared" si="20"/>
        <v/>
      </c>
      <c r="AW60" s="273">
        <f t="shared" si="17"/>
        <v>0</v>
      </c>
    </row>
    <row r="61" spans="1:49" s="190" customFormat="1" ht="23.15" customHeight="1">
      <c r="A61" s="61">
        <v>49</v>
      </c>
      <c r="B61" s="14" t="str">
        <f>IF(③職員名簿【中間実績】!B62="","",③職員名簿【中間実績】!B62)</f>
        <v/>
      </c>
      <c r="C61" s="180" t="str">
        <f>IF(③職員名簿【中間実績】!C62="","",③職員名簿【中間実績】!C62)</f>
        <v/>
      </c>
      <c r="D61" s="181" t="str">
        <f>IF(③職員名簿【中間実績】!D62="","",③職員名簿【中間実績】!D62)</f>
        <v/>
      </c>
      <c r="E61" s="182" t="str">
        <f>IF(③職員名簿【中間実績】!E62="","",③職員名簿【中間実績】!E62)</f>
        <v/>
      </c>
      <c r="F61" s="182" t="str">
        <f>IF(③職員名簿【中間実績】!F62="","",③職員名簿【中間実績】!F62)</f>
        <v/>
      </c>
      <c r="G61" s="182" t="str">
        <f>IF(③職員名簿【中間実績】!G62="","",③職員名簿【中間実績】!G62)</f>
        <v/>
      </c>
      <c r="H61" s="182" t="str">
        <f>IF(③職員名簿【中間実績】!H62="","",③職員名簿【中間実績】!H62)</f>
        <v/>
      </c>
      <c r="I61" s="182" t="str">
        <f>IF(③職員名簿【中間実績】!I62="","",③職員名簿【中間実績】!I62)</f>
        <v/>
      </c>
      <c r="J61" s="182" t="str">
        <f>IF(③職員名簿【中間実績】!J62="","",③職員名簿【中間実績】!J62)</f>
        <v/>
      </c>
      <c r="K61" s="277" t="str">
        <f>IF(③職員名簿【中間実績】!K62="","",③職員名簿【中間実績】!K62)</f>
        <v/>
      </c>
      <c r="L61" s="182" t="str">
        <f>IF(③職員名簿【中間実績】!L62="","",③職員名簿【中間実績】!L62)</f>
        <v/>
      </c>
      <c r="M61" s="182" t="str">
        <f>IF(③職員名簿【中間実績】!M62="","",③職員名簿【中間実績】!M62)</f>
        <v/>
      </c>
      <c r="N61" s="182" t="str">
        <f>IF(③職員名簿【中間実績】!N62="","",③職員名簿【中間実績】!N62)</f>
        <v/>
      </c>
      <c r="O61" s="182" t="str">
        <f>IF(③職員名簿【中間実績】!O62="","",③職員名簿【中間実績】!O62)</f>
        <v/>
      </c>
      <c r="P61" s="269" t="str">
        <f t="shared" si="18"/>
        <v>○</v>
      </c>
      <c r="Q61" s="135" t="str">
        <f t="shared" si="5"/>
        <v/>
      </c>
      <c r="R61" s="135" t="str">
        <f t="shared" si="12"/>
        <v/>
      </c>
      <c r="S61" s="135" t="str">
        <f t="shared" si="13"/>
        <v/>
      </c>
      <c r="T61" s="135" t="str">
        <f t="shared" si="14"/>
        <v/>
      </c>
      <c r="U61" s="132" t="str">
        <f t="shared" si="24"/>
        <v/>
      </c>
      <c r="V61" s="132" t="str">
        <f t="shared" si="24"/>
        <v/>
      </c>
      <c r="W61" s="132" t="str">
        <f t="shared" si="24"/>
        <v/>
      </c>
      <c r="X61" s="132" t="str">
        <f t="shared" si="24"/>
        <v/>
      </c>
      <c r="Y61" s="132" t="str">
        <f t="shared" si="24"/>
        <v/>
      </c>
      <c r="Z61" s="132" t="str">
        <f t="shared" si="24"/>
        <v/>
      </c>
      <c r="AA61" s="132" t="str">
        <f t="shared" si="24"/>
        <v/>
      </c>
      <c r="AB61" s="132" t="str">
        <f t="shared" si="24"/>
        <v/>
      </c>
      <c r="AC61" s="132" t="str">
        <f t="shared" si="24"/>
        <v/>
      </c>
      <c r="AD61" s="132" t="str">
        <f t="shared" si="24"/>
        <v/>
      </c>
      <c r="AE61" s="132" t="str">
        <f t="shared" si="24"/>
        <v/>
      </c>
      <c r="AF61" s="132" t="str">
        <f t="shared" si="24"/>
        <v/>
      </c>
      <c r="AG61" s="274">
        <f t="shared" si="8"/>
        <v>0</v>
      </c>
      <c r="AH61" s="274">
        <f t="shared" si="16"/>
        <v>0</v>
      </c>
      <c r="AI61" s="275">
        <f t="shared" si="22"/>
        <v>0</v>
      </c>
      <c r="AJ61" s="273" t="str">
        <f t="shared" si="23"/>
        <v/>
      </c>
      <c r="AK61" s="273" t="str">
        <f t="shared" si="21"/>
        <v/>
      </c>
      <c r="AL61" s="273" t="str">
        <f t="shared" si="21"/>
        <v/>
      </c>
      <c r="AM61" s="273" t="str">
        <f t="shared" si="21"/>
        <v/>
      </c>
      <c r="AN61" s="273" t="str">
        <f t="shared" si="20"/>
        <v/>
      </c>
      <c r="AO61" s="273" t="str">
        <f t="shared" si="20"/>
        <v/>
      </c>
      <c r="AP61" s="273" t="str">
        <f t="shared" si="20"/>
        <v/>
      </c>
      <c r="AQ61" s="273" t="str">
        <f t="shared" si="20"/>
        <v/>
      </c>
      <c r="AR61" s="273" t="str">
        <f t="shared" si="20"/>
        <v/>
      </c>
      <c r="AS61" s="273" t="str">
        <f t="shared" si="20"/>
        <v/>
      </c>
      <c r="AT61" s="273" t="str">
        <f t="shared" si="20"/>
        <v/>
      </c>
      <c r="AU61" s="273" t="str">
        <f t="shared" si="20"/>
        <v/>
      </c>
      <c r="AV61" s="273" t="str">
        <f t="shared" si="20"/>
        <v/>
      </c>
      <c r="AW61" s="273">
        <f t="shared" si="17"/>
        <v>0</v>
      </c>
    </row>
    <row r="62" spans="1:49" s="190" customFormat="1" ht="23.15" customHeight="1">
      <c r="A62" s="61">
        <v>50</v>
      </c>
      <c r="B62" s="14" t="str">
        <f>IF(③職員名簿【中間実績】!B63="","",③職員名簿【中間実績】!B63)</f>
        <v/>
      </c>
      <c r="C62" s="180" t="str">
        <f>IF(③職員名簿【中間実績】!C63="","",③職員名簿【中間実績】!C63)</f>
        <v/>
      </c>
      <c r="D62" s="181" t="str">
        <f>IF(③職員名簿【中間実績】!D63="","",③職員名簿【中間実績】!D63)</f>
        <v/>
      </c>
      <c r="E62" s="182" t="str">
        <f>IF(③職員名簿【中間実績】!E63="","",③職員名簿【中間実績】!E63)</f>
        <v/>
      </c>
      <c r="F62" s="182" t="str">
        <f>IF(③職員名簿【中間実績】!F63="","",③職員名簿【中間実績】!F63)</f>
        <v/>
      </c>
      <c r="G62" s="182" t="str">
        <f>IF(③職員名簿【中間実績】!G63="","",③職員名簿【中間実績】!G63)</f>
        <v/>
      </c>
      <c r="H62" s="182" t="str">
        <f>IF(③職員名簿【中間実績】!H63="","",③職員名簿【中間実績】!H63)</f>
        <v/>
      </c>
      <c r="I62" s="182" t="str">
        <f>IF(③職員名簿【中間実績】!I63="","",③職員名簿【中間実績】!I63)</f>
        <v/>
      </c>
      <c r="J62" s="182" t="str">
        <f>IF(③職員名簿【中間実績】!J63="","",③職員名簿【中間実績】!J63)</f>
        <v/>
      </c>
      <c r="K62" s="277" t="str">
        <f>IF(③職員名簿【中間実績】!K63="","",③職員名簿【中間実績】!K63)</f>
        <v/>
      </c>
      <c r="L62" s="182" t="str">
        <f>IF(③職員名簿【中間実績】!L63="","",③職員名簿【中間実績】!L63)</f>
        <v/>
      </c>
      <c r="M62" s="182" t="str">
        <f>IF(③職員名簿【中間実績】!M63="","",③職員名簿【中間実績】!M63)</f>
        <v/>
      </c>
      <c r="N62" s="182" t="str">
        <f>IF(③職員名簿【中間実績】!N63="","",③職員名簿【中間実績】!N63)</f>
        <v/>
      </c>
      <c r="O62" s="182" t="str">
        <f>IF(③職員名簿【中間実績】!O63="","",③職員名簿【中間実績】!O63)</f>
        <v/>
      </c>
      <c r="P62" s="269" t="str">
        <f t="shared" si="18"/>
        <v>○</v>
      </c>
      <c r="Q62" s="135" t="str">
        <f t="shared" si="5"/>
        <v/>
      </c>
      <c r="R62" s="135" t="str">
        <f t="shared" si="12"/>
        <v/>
      </c>
      <c r="S62" s="135" t="str">
        <f t="shared" si="13"/>
        <v/>
      </c>
      <c r="T62" s="135" t="str">
        <f t="shared" si="14"/>
        <v/>
      </c>
      <c r="U62" s="132" t="str">
        <f t="shared" ref="U62:AF77" si="25">IF($T62="",IF($K62="","",IF(U$11&gt;=$K62,IF($L62="",$S62,IF(U$11&gt;$L62,"",$S62)),"")),IF(AND(U$11&gt;=$K62,OR($L62&gt;=U$11,$L62="")),$T62,""))</f>
        <v/>
      </c>
      <c r="V62" s="132" t="str">
        <f t="shared" si="25"/>
        <v/>
      </c>
      <c r="W62" s="132" t="str">
        <f t="shared" si="25"/>
        <v/>
      </c>
      <c r="X62" s="132" t="str">
        <f t="shared" si="25"/>
        <v/>
      </c>
      <c r="Y62" s="132" t="str">
        <f t="shared" si="25"/>
        <v/>
      </c>
      <c r="Z62" s="132" t="str">
        <f t="shared" si="25"/>
        <v/>
      </c>
      <c r="AA62" s="132" t="str">
        <f t="shared" si="25"/>
        <v/>
      </c>
      <c r="AB62" s="132" t="str">
        <f t="shared" si="25"/>
        <v/>
      </c>
      <c r="AC62" s="132" t="str">
        <f t="shared" si="25"/>
        <v/>
      </c>
      <c r="AD62" s="132" t="str">
        <f t="shared" si="25"/>
        <v/>
      </c>
      <c r="AE62" s="132" t="str">
        <f t="shared" si="25"/>
        <v/>
      </c>
      <c r="AF62" s="132" t="str">
        <f t="shared" si="25"/>
        <v/>
      </c>
      <c r="AG62" s="274">
        <f t="shared" si="8"/>
        <v>0</v>
      </c>
      <c r="AH62" s="274">
        <f t="shared" si="16"/>
        <v>0</v>
      </c>
      <c r="AI62" s="275">
        <f t="shared" si="22"/>
        <v>0</v>
      </c>
      <c r="AJ62" s="273" t="str">
        <f t="shared" si="23"/>
        <v/>
      </c>
      <c r="AK62" s="273" t="str">
        <f t="shared" si="21"/>
        <v/>
      </c>
      <c r="AL62" s="273" t="str">
        <f t="shared" si="21"/>
        <v/>
      </c>
      <c r="AM62" s="273" t="str">
        <f t="shared" si="21"/>
        <v/>
      </c>
      <c r="AN62" s="273" t="str">
        <f t="shared" si="20"/>
        <v/>
      </c>
      <c r="AO62" s="273" t="str">
        <f t="shared" si="20"/>
        <v/>
      </c>
      <c r="AP62" s="273" t="str">
        <f t="shared" si="20"/>
        <v/>
      </c>
      <c r="AQ62" s="273" t="str">
        <f t="shared" ref="AQ62:AV93" si="26">IF(AA62="","","○")</f>
        <v/>
      </c>
      <c r="AR62" s="273" t="str">
        <f t="shared" si="26"/>
        <v/>
      </c>
      <c r="AS62" s="273" t="str">
        <f t="shared" si="26"/>
        <v/>
      </c>
      <c r="AT62" s="273" t="str">
        <f t="shared" si="26"/>
        <v/>
      </c>
      <c r="AU62" s="273" t="str">
        <f t="shared" si="26"/>
        <v/>
      </c>
      <c r="AV62" s="273" t="str">
        <f t="shared" si="26"/>
        <v/>
      </c>
      <c r="AW62" s="273">
        <f t="shared" si="17"/>
        <v>0</v>
      </c>
    </row>
    <row r="63" spans="1:49" s="190" customFormat="1" ht="23.15" customHeight="1">
      <c r="A63" s="61">
        <v>51</v>
      </c>
      <c r="B63" s="14" t="str">
        <f>IF(③職員名簿【中間実績】!B64="","",③職員名簿【中間実績】!B64)</f>
        <v/>
      </c>
      <c r="C63" s="180" t="str">
        <f>IF(③職員名簿【中間実績】!C64="","",③職員名簿【中間実績】!C64)</f>
        <v/>
      </c>
      <c r="D63" s="181" t="str">
        <f>IF(③職員名簿【中間実績】!D64="","",③職員名簿【中間実績】!D64)</f>
        <v/>
      </c>
      <c r="E63" s="182" t="str">
        <f>IF(③職員名簿【中間実績】!E64="","",③職員名簿【中間実績】!E64)</f>
        <v/>
      </c>
      <c r="F63" s="182" t="str">
        <f>IF(③職員名簿【中間実績】!F64="","",③職員名簿【中間実績】!F64)</f>
        <v/>
      </c>
      <c r="G63" s="182" t="str">
        <f>IF(③職員名簿【中間実績】!G64="","",③職員名簿【中間実績】!G64)</f>
        <v/>
      </c>
      <c r="H63" s="182" t="str">
        <f>IF(③職員名簿【中間実績】!H64="","",③職員名簿【中間実績】!H64)</f>
        <v/>
      </c>
      <c r="I63" s="182" t="str">
        <f>IF(③職員名簿【中間実績】!I64="","",③職員名簿【中間実績】!I64)</f>
        <v/>
      </c>
      <c r="J63" s="182" t="str">
        <f>IF(③職員名簿【中間実績】!J64="","",③職員名簿【中間実績】!J64)</f>
        <v/>
      </c>
      <c r="K63" s="277" t="str">
        <f>IF(③職員名簿【中間実績】!K64="","",③職員名簿【中間実績】!K64)</f>
        <v/>
      </c>
      <c r="L63" s="182" t="str">
        <f>IF(③職員名簿【中間実績】!L64="","",③職員名簿【中間実績】!L64)</f>
        <v/>
      </c>
      <c r="M63" s="182" t="str">
        <f>IF(③職員名簿【中間実績】!M64="","",③職員名簿【中間実績】!M64)</f>
        <v/>
      </c>
      <c r="N63" s="182" t="str">
        <f>IF(③職員名簿【中間実績】!N64="","",③職員名簿【中間実績】!N64)</f>
        <v/>
      </c>
      <c r="O63" s="182" t="str">
        <f>IF(③職員名簿【中間実績】!O64="","",③職員名簿【中間実績】!O64)</f>
        <v/>
      </c>
      <c r="P63" s="269" t="str">
        <f t="shared" si="18"/>
        <v>○</v>
      </c>
      <c r="Q63" s="135" t="str">
        <f t="shared" si="5"/>
        <v/>
      </c>
      <c r="R63" s="135" t="str">
        <f t="shared" si="12"/>
        <v/>
      </c>
      <c r="S63" s="135" t="str">
        <f t="shared" si="13"/>
        <v/>
      </c>
      <c r="T63" s="135" t="str">
        <f t="shared" si="14"/>
        <v/>
      </c>
      <c r="U63" s="132" t="str">
        <f t="shared" si="25"/>
        <v/>
      </c>
      <c r="V63" s="132" t="str">
        <f t="shared" si="25"/>
        <v/>
      </c>
      <c r="W63" s="132" t="str">
        <f t="shared" si="25"/>
        <v/>
      </c>
      <c r="X63" s="132" t="str">
        <f t="shared" si="25"/>
        <v/>
      </c>
      <c r="Y63" s="132" t="str">
        <f t="shared" si="25"/>
        <v/>
      </c>
      <c r="Z63" s="132" t="str">
        <f t="shared" si="25"/>
        <v/>
      </c>
      <c r="AA63" s="132" t="str">
        <f t="shared" si="25"/>
        <v/>
      </c>
      <c r="AB63" s="132" t="str">
        <f t="shared" si="25"/>
        <v/>
      </c>
      <c r="AC63" s="132" t="str">
        <f t="shared" si="25"/>
        <v/>
      </c>
      <c r="AD63" s="132" t="str">
        <f t="shared" si="25"/>
        <v/>
      </c>
      <c r="AE63" s="132" t="str">
        <f t="shared" si="25"/>
        <v/>
      </c>
      <c r="AF63" s="132" t="str">
        <f t="shared" si="25"/>
        <v/>
      </c>
      <c r="AG63" s="274">
        <f t="shared" si="8"/>
        <v>0</v>
      </c>
      <c r="AH63" s="274">
        <f t="shared" si="16"/>
        <v>0</v>
      </c>
      <c r="AI63" s="275">
        <f t="shared" si="22"/>
        <v>0</v>
      </c>
      <c r="AJ63" s="273" t="str">
        <f t="shared" si="23"/>
        <v/>
      </c>
      <c r="AK63" s="273" t="str">
        <f t="shared" si="21"/>
        <v/>
      </c>
      <c r="AL63" s="273" t="str">
        <f t="shared" si="21"/>
        <v/>
      </c>
      <c r="AM63" s="273" t="str">
        <f t="shared" si="21"/>
        <v/>
      </c>
      <c r="AN63" s="273" t="str">
        <f t="shared" si="21"/>
        <v/>
      </c>
      <c r="AO63" s="273" t="str">
        <f t="shared" si="21"/>
        <v/>
      </c>
      <c r="AP63" s="273" t="str">
        <f t="shared" si="21"/>
        <v/>
      </c>
      <c r="AQ63" s="273" t="str">
        <f t="shared" si="26"/>
        <v/>
      </c>
      <c r="AR63" s="273" t="str">
        <f t="shared" si="26"/>
        <v/>
      </c>
      <c r="AS63" s="273" t="str">
        <f t="shared" si="26"/>
        <v/>
      </c>
      <c r="AT63" s="273" t="str">
        <f t="shared" si="26"/>
        <v/>
      </c>
      <c r="AU63" s="273" t="str">
        <f t="shared" si="26"/>
        <v/>
      </c>
      <c r="AV63" s="273" t="str">
        <f t="shared" si="26"/>
        <v/>
      </c>
      <c r="AW63" s="273">
        <f t="shared" si="17"/>
        <v>0</v>
      </c>
    </row>
    <row r="64" spans="1:49" s="190" customFormat="1" ht="23.15" customHeight="1">
      <c r="A64" s="61">
        <v>52</v>
      </c>
      <c r="B64" s="14" t="str">
        <f>IF(③職員名簿【中間実績】!B65="","",③職員名簿【中間実績】!B65)</f>
        <v/>
      </c>
      <c r="C64" s="180" t="str">
        <f>IF(③職員名簿【中間実績】!C65="","",③職員名簿【中間実績】!C65)</f>
        <v/>
      </c>
      <c r="D64" s="181" t="str">
        <f>IF(③職員名簿【中間実績】!D65="","",③職員名簿【中間実績】!D65)</f>
        <v/>
      </c>
      <c r="E64" s="182" t="str">
        <f>IF(③職員名簿【中間実績】!E65="","",③職員名簿【中間実績】!E65)</f>
        <v/>
      </c>
      <c r="F64" s="182" t="str">
        <f>IF(③職員名簿【中間実績】!F65="","",③職員名簿【中間実績】!F65)</f>
        <v/>
      </c>
      <c r="G64" s="182" t="str">
        <f>IF(③職員名簿【中間実績】!G65="","",③職員名簿【中間実績】!G65)</f>
        <v/>
      </c>
      <c r="H64" s="182" t="str">
        <f>IF(③職員名簿【中間実績】!H65="","",③職員名簿【中間実績】!H65)</f>
        <v/>
      </c>
      <c r="I64" s="182" t="str">
        <f>IF(③職員名簿【中間実績】!I65="","",③職員名簿【中間実績】!I65)</f>
        <v/>
      </c>
      <c r="J64" s="182" t="str">
        <f>IF(③職員名簿【中間実績】!J65="","",③職員名簿【中間実績】!J65)</f>
        <v/>
      </c>
      <c r="K64" s="277" t="str">
        <f>IF(③職員名簿【中間実績】!K65="","",③職員名簿【中間実績】!K65)</f>
        <v/>
      </c>
      <c r="L64" s="182" t="str">
        <f>IF(③職員名簿【中間実績】!L65="","",③職員名簿【中間実績】!L65)</f>
        <v/>
      </c>
      <c r="M64" s="182" t="str">
        <f>IF(③職員名簿【中間実績】!M65="","",③職員名簿【中間実績】!M65)</f>
        <v/>
      </c>
      <c r="N64" s="182" t="str">
        <f>IF(③職員名簿【中間実績】!N65="","",③職員名簿【中間実績】!N65)</f>
        <v/>
      </c>
      <c r="O64" s="182" t="str">
        <f>IF(③職員名簿【中間実績】!O65="","",③職員名簿【中間実績】!O65)</f>
        <v/>
      </c>
      <c r="P64" s="269" t="str">
        <f t="shared" si="18"/>
        <v>○</v>
      </c>
      <c r="Q64" s="135" t="str">
        <f t="shared" si="5"/>
        <v/>
      </c>
      <c r="R64" s="135" t="str">
        <f t="shared" si="12"/>
        <v/>
      </c>
      <c r="S64" s="135" t="str">
        <f t="shared" si="13"/>
        <v/>
      </c>
      <c r="T64" s="135" t="str">
        <f t="shared" si="14"/>
        <v/>
      </c>
      <c r="U64" s="132" t="str">
        <f t="shared" si="25"/>
        <v/>
      </c>
      <c r="V64" s="132" t="str">
        <f t="shared" si="25"/>
        <v/>
      </c>
      <c r="W64" s="132" t="str">
        <f t="shared" si="25"/>
        <v/>
      </c>
      <c r="X64" s="132" t="str">
        <f t="shared" si="25"/>
        <v/>
      </c>
      <c r="Y64" s="132" t="str">
        <f t="shared" si="25"/>
        <v/>
      </c>
      <c r="Z64" s="132" t="str">
        <f t="shared" si="25"/>
        <v/>
      </c>
      <c r="AA64" s="132" t="str">
        <f t="shared" si="25"/>
        <v/>
      </c>
      <c r="AB64" s="132" t="str">
        <f t="shared" si="25"/>
        <v/>
      </c>
      <c r="AC64" s="132" t="str">
        <f t="shared" si="25"/>
        <v/>
      </c>
      <c r="AD64" s="132" t="str">
        <f t="shared" si="25"/>
        <v/>
      </c>
      <c r="AE64" s="132" t="str">
        <f t="shared" si="25"/>
        <v/>
      </c>
      <c r="AF64" s="132" t="str">
        <f t="shared" si="25"/>
        <v/>
      </c>
      <c r="AG64" s="274">
        <f t="shared" si="8"/>
        <v>0</v>
      </c>
      <c r="AH64" s="274">
        <f t="shared" si="16"/>
        <v>0</v>
      </c>
      <c r="AI64" s="275">
        <f t="shared" si="22"/>
        <v>0</v>
      </c>
      <c r="AJ64" s="273" t="str">
        <f t="shared" si="23"/>
        <v/>
      </c>
      <c r="AK64" s="273" t="str">
        <f t="shared" si="21"/>
        <v/>
      </c>
      <c r="AL64" s="273" t="str">
        <f t="shared" si="21"/>
        <v/>
      </c>
      <c r="AM64" s="273" t="str">
        <f t="shared" si="21"/>
        <v/>
      </c>
      <c r="AN64" s="273" t="str">
        <f t="shared" si="21"/>
        <v/>
      </c>
      <c r="AO64" s="273" t="str">
        <f t="shared" si="21"/>
        <v/>
      </c>
      <c r="AP64" s="273" t="str">
        <f t="shared" si="21"/>
        <v/>
      </c>
      <c r="AQ64" s="273" t="str">
        <f t="shared" si="26"/>
        <v/>
      </c>
      <c r="AR64" s="273" t="str">
        <f t="shared" si="26"/>
        <v/>
      </c>
      <c r="AS64" s="273" t="str">
        <f t="shared" si="26"/>
        <v/>
      </c>
      <c r="AT64" s="273" t="str">
        <f t="shared" si="26"/>
        <v/>
      </c>
      <c r="AU64" s="273" t="str">
        <f t="shared" si="26"/>
        <v/>
      </c>
      <c r="AV64" s="273" t="str">
        <f t="shared" si="26"/>
        <v/>
      </c>
      <c r="AW64" s="273">
        <f t="shared" si="17"/>
        <v>0</v>
      </c>
    </row>
    <row r="65" spans="1:49" s="190" customFormat="1" ht="23.15" customHeight="1">
      <c r="A65" s="61">
        <v>53</v>
      </c>
      <c r="B65" s="14" t="str">
        <f>IF(③職員名簿【中間実績】!B66="","",③職員名簿【中間実績】!B66)</f>
        <v/>
      </c>
      <c r="C65" s="180" t="str">
        <f>IF(③職員名簿【中間実績】!C66="","",③職員名簿【中間実績】!C66)</f>
        <v/>
      </c>
      <c r="D65" s="181" t="str">
        <f>IF(③職員名簿【中間実績】!D66="","",③職員名簿【中間実績】!D66)</f>
        <v/>
      </c>
      <c r="E65" s="182" t="str">
        <f>IF(③職員名簿【中間実績】!E66="","",③職員名簿【中間実績】!E66)</f>
        <v/>
      </c>
      <c r="F65" s="182" t="str">
        <f>IF(③職員名簿【中間実績】!F66="","",③職員名簿【中間実績】!F66)</f>
        <v/>
      </c>
      <c r="G65" s="182" t="str">
        <f>IF(③職員名簿【中間実績】!G66="","",③職員名簿【中間実績】!G66)</f>
        <v/>
      </c>
      <c r="H65" s="182" t="str">
        <f>IF(③職員名簿【中間実績】!H66="","",③職員名簿【中間実績】!H66)</f>
        <v/>
      </c>
      <c r="I65" s="182" t="str">
        <f>IF(③職員名簿【中間実績】!I66="","",③職員名簿【中間実績】!I66)</f>
        <v/>
      </c>
      <c r="J65" s="182" t="str">
        <f>IF(③職員名簿【中間実績】!J66="","",③職員名簿【中間実績】!J66)</f>
        <v/>
      </c>
      <c r="K65" s="277" t="str">
        <f>IF(③職員名簿【中間実績】!K66="","",③職員名簿【中間実績】!K66)</f>
        <v/>
      </c>
      <c r="L65" s="182" t="str">
        <f>IF(③職員名簿【中間実績】!L66="","",③職員名簿【中間実績】!L66)</f>
        <v/>
      </c>
      <c r="M65" s="182" t="str">
        <f>IF(③職員名簿【中間実績】!M66="","",③職員名簿【中間実績】!M66)</f>
        <v/>
      </c>
      <c r="N65" s="182" t="str">
        <f>IF(③職員名簿【中間実績】!N66="","",③職員名簿【中間実績】!N66)</f>
        <v/>
      </c>
      <c r="O65" s="182" t="str">
        <f>IF(③職員名簿【中間実績】!O66="","",③職員名簿【中間実績】!O66)</f>
        <v/>
      </c>
      <c r="P65" s="269" t="str">
        <f t="shared" si="18"/>
        <v>○</v>
      </c>
      <c r="Q65" s="135" t="str">
        <f t="shared" si="5"/>
        <v/>
      </c>
      <c r="R65" s="135" t="str">
        <f t="shared" si="12"/>
        <v/>
      </c>
      <c r="S65" s="135" t="str">
        <f t="shared" si="13"/>
        <v/>
      </c>
      <c r="T65" s="135" t="str">
        <f t="shared" si="14"/>
        <v/>
      </c>
      <c r="U65" s="132" t="str">
        <f t="shared" si="25"/>
        <v/>
      </c>
      <c r="V65" s="132" t="str">
        <f t="shared" si="25"/>
        <v/>
      </c>
      <c r="W65" s="132" t="str">
        <f t="shared" si="25"/>
        <v/>
      </c>
      <c r="X65" s="132" t="str">
        <f t="shared" si="25"/>
        <v/>
      </c>
      <c r="Y65" s="132" t="str">
        <f t="shared" si="25"/>
        <v/>
      </c>
      <c r="Z65" s="132" t="str">
        <f t="shared" si="25"/>
        <v/>
      </c>
      <c r="AA65" s="132" t="str">
        <f t="shared" si="25"/>
        <v/>
      </c>
      <c r="AB65" s="132" t="str">
        <f t="shared" si="25"/>
        <v/>
      </c>
      <c r="AC65" s="132" t="str">
        <f t="shared" si="25"/>
        <v/>
      </c>
      <c r="AD65" s="132" t="str">
        <f t="shared" si="25"/>
        <v/>
      </c>
      <c r="AE65" s="132" t="str">
        <f t="shared" si="25"/>
        <v/>
      </c>
      <c r="AF65" s="132" t="str">
        <f t="shared" si="25"/>
        <v/>
      </c>
      <c r="AG65" s="274">
        <f t="shared" si="8"/>
        <v>0</v>
      </c>
      <c r="AH65" s="274">
        <f t="shared" si="16"/>
        <v>0</v>
      </c>
      <c r="AI65" s="275">
        <f t="shared" si="22"/>
        <v>0</v>
      </c>
      <c r="AJ65" s="273" t="str">
        <f t="shared" si="23"/>
        <v/>
      </c>
      <c r="AK65" s="273" t="str">
        <f t="shared" si="21"/>
        <v/>
      </c>
      <c r="AL65" s="273" t="str">
        <f t="shared" si="21"/>
        <v/>
      </c>
      <c r="AM65" s="273" t="str">
        <f t="shared" si="21"/>
        <v/>
      </c>
      <c r="AN65" s="273" t="str">
        <f t="shared" si="21"/>
        <v/>
      </c>
      <c r="AO65" s="273" t="str">
        <f t="shared" si="21"/>
        <v/>
      </c>
      <c r="AP65" s="273" t="str">
        <f t="shared" si="21"/>
        <v/>
      </c>
      <c r="AQ65" s="273" t="str">
        <f t="shared" si="26"/>
        <v/>
      </c>
      <c r="AR65" s="273" t="str">
        <f t="shared" si="26"/>
        <v/>
      </c>
      <c r="AS65" s="273" t="str">
        <f t="shared" si="26"/>
        <v/>
      </c>
      <c r="AT65" s="273" t="str">
        <f t="shared" si="26"/>
        <v/>
      </c>
      <c r="AU65" s="273" t="str">
        <f t="shared" si="26"/>
        <v/>
      </c>
      <c r="AV65" s="273" t="str">
        <f t="shared" si="26"/>
        <v/>
      </c>
      <c r="AW65" s="273">
        <f t="shared" si="17"/>
        <v>0</v>
      </c>
    </row>
    <row r="66" spans="1:49" s="190" customFormat="1" ht="23.15" customHeight="1">
      <c r="A66" s="61">
        <v>54</v>
      </c>
      <c r="B66" s="14" t="str">
        <f>IF(③職員名簿【中間実績】!B67="","",③職員名簿【中間実績】!B67)</f>
        <v/>
      </c>
      <c r="C66" s="180" t="str">
        <f>IF(③職員名簿【中間実績】!C67="","",③職員名簿【中間実績】!C67)</f>
        <v/>
      </c>
      <c r="D66" s="181" t="str">
        <f>IF(③職員名簿【中間実績】!D67="","",③職員名簿【中間実績】!D67)</f>
        <v/>
      </c>
      <c r="E66" s="182" t="str">
        <f>IF(③職員名簿【中間実績】!E67="","",③職員名簿【中間実績】!E67)</f>
        <v/>
      </c>
      <c r="F66" s="182" t="str">
        <f>IF(③職員名簿【中間実績】!F67="","",③職員名簿【中間実績】!F67)</f>
        <v/>
      </c>
      <c r="G66" s="182" t="str">
        <f>IF(③職員名簿【中間実績】!G67="","",③職員名簿【中間実績】!G67)</f>
        <v/>
      </c>
      <c r="H66" s="182" t="str">
        <f>IF(③職員名簿【中間実績】!H67="","",③職員名簿【中間実績】!H67)</f>
        <v/>
      </c>
      <c r="I66" s="182" t="str">
        <f>IF(③職員名簿【中間実績】!I67="","",③職員名簿【中間実績】!I67)</f>
        <v/>
      </c>
      <c r="J66" s="182" t="str">
        <f>IF(③職員名簿【中間実績】!J67="","",③職員名簿【中間実績】!J67)</f>
        <v/>
      </c>
      <c r="K66" s="277" t="str">
        <f>IF(③職員名簿【中間実績】!K67="","",③職員名簿【中間実績】!K67)</f>
        <v/>
      </c>
      <c r="L66" s="182" t="str">
        <f>IF(③職員名簿【中間実績】!L67="","",③職員名簿【中間実績】!L67)</f>
        <v/>
      </c>
      <c r="M66" s="182" t="str">
        <f>IF(③職員名簿【中間実績】!M67="","",③職員名簿【中間実績】!M67)</f>
        <v/>
      </c>
      <c r="N66" s="182" t="str">
        <f>IF(③職員名簿【中間実績】!N67="","",③職員名簿【中間実績】!N67)</f>
        <v/>
      </c>
      <c r="O66" s="182" t="str">
        <f>IF(③職員名簿【中間実績】!O67="","",③職員名簿【中間実績】!O67)</f>
        <v/>
      </c>
      <c r="P66" s="269" t="str">
        <f t="shared" si="18"/>
        <v>○</v>
      </c>
      <c r="Q66" s="135" t="str">
        <f t="shared" si="5"/>
        <v/>
      </c>
      <c r="R66" s="135" t="str">
        <f t="shared" si="12"/>
        <v/>
      </c>
      <c r="S66" s="135" t="str">
        <f t="shared" si="13"/>
        <v/>
      </c>
      <c r="T66" s="135" t="str">
        <f t="shared" si="14"/>
        <v/>
      </c>
      <c r="U66" s="132" t="str">
        <f t="shared" si="25"/>
        <v/>
      </c>
      <c r="V66" s="132" t="str">
        <f t="shared" si="25"/>
        <v/>
      </c>
      <c r="W66" s="132" t="str">
        <f t="shared" si="25"/>
        <v/>
      </c>
      <c r="X66" s="132" t="str">
        <f t="shared" si="25"/>
        <v/>
      </c>
      <c r="Y66" s="132" t="str">
        <f t="shared" si="25"/>
        <v/>
      </c>
      <c r="Z66" s="132" t="str">
        <f t="shared" si="25"/>
        <v/>
      </c>
      <c r="AA66" s="132" t="str">
        <f t="shared" si="25"/>
        <v/>
      </c>
      <c r="AB66" s="132" t="str">
        <f t="shared" si="25"/>
        <v/>
      </c>
      <c r="AC66" s="132" t="str">
        <f t="shared" si="25"/>
        <v/>
      </c>
      <c r="AD66" s="132" t="str">
        <f t="shared" si="25"/>
        <v/>
      </c>
      <c r="AE66" s="132" t="str">
        <f t="shared" si="25"/>
        <v/>
      </c>
      <c r="AF66" s="132" t="str">
        <f t="shared" si="25"/>
        <v/>
      </c>
      <c r="AG66" s="274">
        <f t="shared" si="8"/>
        <v>0</v>
      </c>
      <c r="AH66" s="274">
        <f t="shared" si="16"/>
        <v>0</v>
      </c>
      <c r="AI66" s="275">
        <f t="shared" si="22"/>
        <v>0</v>
      </c>
      <c r="AJ66" s="273" t="str">
        <f t="shared" si="23"/>
        <v/>
      </c>
      <c r="AK66" s="273" t="str">
        <f t="shared" si="21"/>
        <v/>
      </c>
      <c r="AL66" s="273" t="str">
        <f t="shared" si="21"/>
        <v/>
      </c>
      <c r="AM66" s="273" t="str">
        <f t="shared" si="21"/>
        <v/>
      </c>
      <c r="AN66" s="273" t="str">
        <f t="shared" si="21"/>
        <v/>
      </c>
      <c r="AO66" s="273" t="str">
        <f t="shared" si="21"/>
        <v/>
      </c>
      <c r="AP66" s="273" t="str">
        <f t="shared" si="21"/>
        <v/>
      </c>
      <c r="AQ66" s="273" t="str">
        <f t="shared" si="26"/>
        <v/>
      </c>
      <c r="AR66" s="273" t="str">
        <f t="shared" si="26"/>
        <v/>
      </c>
      <c r="AS66" s="273" t="str">
        <f t="shared" si="26"/>
        <v/>
      </c>
      <c r="AT66" s="273" t="str">
        <f t="shared" si="26"/>
        <v/>
      </c>
      <c r="AU66" s="273" t="str">
        <f t="shared" si="26"/>
        <v/>
      </c>
      <c r="AV66" s="273" t="str">
        <f t="shared" si="26"/>
        <v/>
      </c>
      <c r="AW66" s="273">
        <f t="shared" si="17"/>
        <v>0</v>
      </c>
    </row>
    <row r="67" spans="1:49" s="190" customFormat="1" ht="23.15" customHeight="1">
      <c r="A67" s="61">
        <v>55</v>
      </c>
      <c r="B67" s="14" t="str">
        <f>IF(③職員名簿【中間実績】!B68="","",③職員名簿【中間実績】!B68)</f>
        <v/>
      </c>
      <c r="C67" s="180" t="str">
        <f>IF(③職員名簿【中間実績】!C68="","",③職員名簿【中間実績】!C68)</f>
        <v/>
      </c>
      <c r="D67" s="181" t="str">
        <f>IF(③職員名簿【中間実績】!D68="","",③職員名簿【中間実績】!D68)</f>
        <v/>
      </c>
      <c r="E67" s="182" t="str">
        <f>IF(③職員名簿【中間実績】!E68="","",③職員名簿【中間実績】!E68)</f>
        <v/>
      </c>
      <c r="F67" s="182" t="str">
        <f>IF(③職員名簿【中間実績】!F68="","",③職員名簿【中間実績】!F68)</f>
        <v/>
      </c>
      <c r="G67" s="182" t="str">
        <f>IF(③職員名簿【中間実績】!G68="","",③職員名簿【中間実績】!G68)</f>
        <v/>
      </c>
      <c r="H67" s="182" t="str">
        <f>IF(③職員名簿【中間実績】!H68="","",③職員名簿【中間実績】!H68)</f>
        <v/>
      </c>
      <c r="I67" s="182" t="str">
        <f>IF(③職員名簿【中間実績】!I68="","",③職員名簿【中間実績】!I68)</f>
        <v/>
      </c>
      <c r="J67" s="182" t="str">
        <f>IF(③職員名簿【中間実績】!J68="","",③職員名簿【中間実績】!J68)</f>
        <v/>
      </c>
      <c r="K67" s="277" t="str">
        <f>IF(③職員名簿【中間実績】!K68="","",③職員名簿【中間実績】!K68)</f>
        <v/>
      </c>
      <c r="L67" s="182" t="str">
        <f>IF(③職員名簿【中間実績】!L68="","",③職員名簿【中間実績】!L68)</f>
        <v/>
      </c>
      <c r="M67" s="182" t="str">
        <f>IF(③職員名簿【中間実績】!M68="","",③職員名簿【中間実績】!M68)</f>
        <v/>
      </c>
      <c r="N67" s="182" t="str">
        <f>IF(③職員名簿【中間実績】!N68="","",③職員名簿【中間実績】!N68)</f>
        <v/>
      </c>
      <c r="O67" s="182" t="str">
        <f>IF(③職員名簿【中間実績】!O68="","",③職員名簿【中間実績】!O68)</f>
        <v/>
      </c>
      <c r="P67" s="269" t="str">
        <f t="shared" si="18"/>
        <v>○</v>
      </c>
      <c r="Q67" s="135" t="str">
        <f t="shared" si="5"/>
        <v/>
      </c>
      <c r="R67" s="135" t="str">
        <f t="shared" si="12"/>
        <v/>
      </c>
      <c r="S67" s="135" t="str">
        <f t="shared" si="13"/>
        <v/>
      </c>
      <c r="T67" s="135" t="str">
        <f t="shared" si="14"/>
        <v/>
      </c>
      <c r="U67" s="132" t="str">
        <f t="shared" si="25"/>
        <v/>
      </c>
      <c r="V67" s="132" t="str">
        <f t="shared" si="25"/>
        <v/>
      </c>
      <c r="W67" s="132" t="str">
        <f t="shared" si="25"/>
        <v/>
      </c>
      <c r="X67" s="132" t="str">
        <f t="shared" si="25"/>
        <v/>
      </c>
      <c r="Y67" s="132" t="str">
        <f t="shared" si="25"/>
        <v/>
      </c>
      <c r="Z67" s="132" t="str">
        <f t="shared" si="25"/>
        <v/>
      </c>
      <c r="AA67" s="132" t="str">
        <f t="shared" si="25"/>
        <v/>
      </c>
      <c r="AB67" s="132" t="str">
        <f t="shared" si="25"/>
        <v/>
      </c>
      <c r="AC67" s="132" t="str">
        <f t="shared" si="25"/>
        <v/>
      </c>
      <c r="AD67" s="132" t="str">
        <f t="shared" si="25"/>
        <v/>
      </c>
      <c r="AE67" s="132" t="str">
        <f t="shared" si="25"/>
        <v/>
      </c>
      <c r="AF67" s="132" t="str">
        <f t="shared" si="25"/>
        <v/>
      </c>
      <c r="AG67" s="274">
        <f t="shared" si="8"/>
        <v>0</v>
      </c>
      <c r="AH67" s="274">
        <f t="shared" si="16"/>
        <v>0</v>
      </c>
      <c r="AI67" s="275">
        <f t="shared" si="22"/>
        <v>0</v>
      </c>
      <c r="AJ67" s="273" t="str">
        <f t="shared" si="23"/>
        <v/>
      </c>
      <c r="AK67" s="273" t="str">
        <f t="shared" ref="AK67:AV98" si="27">IF(U67="","","○")</f>
        <v/>
      </c>
      <c r="AL67" s="273" t="str">
        <f t="shared" si="27"/>
        <v/>
      </c>
      <c r="AM67" s="273" t="str">
        <f t="shared" si="27"/>
        <v/>
      </c>
      <c r="AN67" s="273" t="str">
        <f t="shared" si="27"/>
        <v/>
      </c>
      <c r="AO67" s="273" t="str">
        <f t="shared" si="27"/>
        <v/>
      </c>
      <c r="AP67" s="273" t="str">
        <f t="shared" si="27"/>
        <v/>
      </c>
      <c r="AQ67" s="273" t="str">
        <f t="shared" si="26"/>
        <v/>
      </c>
      <c r="AR67" s="273" t="str">
        <f t="shared" si="26"/>
        <v/>
      </c>
      <c r="AS67" s="273" t="str">
        <f t="shared" si="26"/>
        <v/>
      </c>
      <c r="AT67" s="273" t="str">
        <f t="shared" si="26"/>
        <v/>
      </c>
      <c r="AU67" s="273" t="str">
        <f t="shared" si="26"/>
        <v/>
      </c>
      <c r="AV67" s="273" t="str">
        <f t="shared" si="26"/>
        <v/>
      </c>
      <c r="AW67" s="273">
        <f t="shared" si="17"/>
        <v>0</v>
      </c>
    </row>
    <row r="68" spans="1:49" s="190" customFormat="1" ht="23.15" customHeight="1">
      <c r="A68" s="61">
        <v>56</v>
      </c>
      <c r="B68" s="14" t="str">
        <f>IF(③職員名簿【中間実績】!B69="","",③職員名簿【中間実績】!B69)</f>
        <v/>
      </c>
      <c r="C68" s="180" t="str">
        <f>IF(③職員名簿【中間実績】!C69="","",③職員名簿【中間実績】!C69)</f>
        <v/>
      </c>
      <c r="D68" s="181" t="str">
        <f>IF(③職員名簿【中間実績】!D69="","",③職員名簿【中間実績】!D69)</f>
        <v/>
      </c>
      <c r="E68" s="182" t="str">
        <f>IF(③職員名簿【中間実績】!E69="","",③職員名簿【中間実績】!E69)</f>
        <v/>
      </c>
      <c r="F68" s="182" t="str">
        <f>IF(③職員名簿【中間実績】!F69="","",③職員名簿【中間実績】!F69)</f>
        <v/>
      </c>
      <c r="G68" s="182" t="str">
        <f>IF(③職員名簿【中間実績】!G69="","",③職員名簿【中間実績】!G69)</f>
        <v/>
      </c>
      <c r="H68" s="182" t="str">
        <f>IF(③職員名簿【中間実績】!H69="","",③職員名簿【中間実績】!H69)</f>
        <v/>
      </c>
      <c r="I68" s="182" t="str">
        <f>IF(③職員名簿【中間実績】!I69="","",③職員名簿【中間実績】!I69)</f>
        <v/>
      </c>
      <c r="J68" s="182" t="str">
        <f>IF(③職員名簿【中間実績】!J69="","",③職員名簿【中間実績】!J69)</f>
        <v/>
      </c>
      <c r="K68" s="277" t="str">
        <f>IF(③職員名簿【中間実績】!K69="","",③職員名簿【中間実績】!K69)</f>
        <v/>
      </c>
      <c r="L68" s="182" t="str">
        <f>IF(③職員名簿【中間実績】!L69="","",③職員名簿【中間実績】!L69)</f>
        <v/>
      </c>
      <c r="M68" s="182" t="str">
        <f>IF(③職員名簿【中間実績】!M69="","",③職員名簿【中間実績】!M69)</f>
        <v/>
      </c>
      <c r="N68" s="182" t="str">
        <f>IF(③職員名簿【中間実績】!N69="","",③職員名簿【中間実績】!N69)</f>
        <v/>
      </c>
      <c r="O68" s="182" t="str">
        <f>IF(③職員名簿【中間実績】!O69="","",③職員名簿【中間実績】!O69)</f>
        <v/>
      </c>
      <c r="P68" s="269" t="str">
        <f t="shared" si="18"/>
        <v>○</v>
      </c>
      <c r="Q68" s="135" t="str">
        <f t="shared" si="5"/>
        <v/>
      </c>
      <c r="R68" s="135" t="str">
        <f t="shared" si="12"/>
        <v/>
      </c>
      <c r="S68" s="135" t="str">
        <f t="shared" si="13"/>
        <v/>
      </c>
      <c r="T68" s="135" t="str">
        <f t="shared" si="14"/>
        <v/>
      </c>
      <c r="U68" s="132" t="str">
        <f t="shared" si="25"/>
        <v/>
      </c>
      <c r="V68" s="132" t="str">
        <f t="shared" si="25"/>
        <v/>
      </c>
      <c r="W68" s="132" t="str">
        <f t="shared" si="25"/>
        <v/>
      </c>
      <c r="X68" s="132" t="str">
        <f t="shared" si="25"/>
        <v/>
      </c>
      <c r="Y68" s="132" t="str">
        <f t="shared" si="25"/>
        <v/>
      </c>
      <c r="Z68" s="132" t="str">
        <f t="shared" si="25"/>
        <v/>
      </c>
      <c r="AA68" s="132" t="str">
        <f t="shared" si="25"/>
        <v/>
      </c>
      <c r="AB68" s="132" t="str">
        <f t="shared" si="25"/>
        <v/>
      </c>
      <c r="AC68" s="132" t="str">
        <f t="shared" si="25"/>
        <v/>
      </c>
      <c r="AD68" s="132" t="str">
        <f t="shared" si="25"/>
        <v/>
      </c>
      <c r="AE68" s="132" t="str">
        <f t="shared" si="25"/>
        <v/>
      </c>
      <c r="AF68" s="132" t="str">
        <f t="shared" si="25"/>
        <v/>
      </c>
      <c r="AG68" s="274">
        <f t="shared" si="8"/>
        <v>0</v>
      </c>
      <c r="AH68" s="274">
        <f t="shared" si="16"/>
        <v>0</v>
      </c>
      <c r="AI68" s="275">
        <f t="shared" si="22"/>
        <v>0</v>
      </c>
      <c r="AJ68" s="273" t="str">
        <f t="shared" si="23"/>
        <v/>
      </c>
      <c r="AK68" s="273" t="str">
        <f t="shared" si="27"/>
        <v/>
      </c>
      <c r="AL68" s="273" t="str">
        <f t="shared" si="27"/>
        <v/>
      </c>
      <c r="AM68" s="273" t="str">
        <f t="shared" si="27"/>
        <v/>
      </c>
      <c r="AN68" s="273" t="str">
        <f t="shared" si="27"/>
        <v/>
      </c>
      <c r="AO68" s="273" t="str">
        <f t="shared" si="27"/>
        <v/>
      </c>
      <c r="AP68" s="273" t="str">
        <f t="shared" si="27"/>
        <v/>
      </c>
      <c r="AQ68" s="273" t="str">
        <f t="shared" si="26"/>
        <v/>
      </c>
      <c r="AR68" s="273" t="str">
        <f t="shared" si="26"/>
        <v/>
      </c>
      <c r="AS68" s="273" t="str">
        <f t="shared" si="26"/>
        <v/>
      </c>
      <c r="AT68" s="273" t="str">
        <f t="shared" si="26"/>
        <v/>
      </c>
      <c r="AU68" s="273" t="str">
        <f t="shared" si="26"/>
        <v/>
      </c>
      <c r="AV68" s="273" t="str">
        <f t="shared" si="26"/>
        <v/>
      </c>
      <c r="AW68" s="273">
        <f t="shared" si="17"/>
        <v>0</v>
      </c>
    </row>
    <row r="69" spans="1:49" s="190" customFormat="1" ht="23.15" customHeight="1">
      <c r="A69" s="61">
        <v>57</v>
      </c>
      <c r="B69" s="14" t="str">
        <f>IF(③職員名簿【中間実績】!B70="","",③職員名簿【中間実績】!B70)</f>
        <v/>
      </c>
      <c r="C69" s="180" t="str">
        <f>IF(③職員名簿【中間実績】!C70="","",③職員名簿【中間実績】!C70)</f>
        <v/>
      </c>
      <c r="D69" s="181" t="str">
        <f>IF(③職員名簿【中間実績】!D70="","",③職員名簿【中間実績】!D70)</f>
        <v/>
      </c>
      <c r="E69" s="182" t="str">
        <f>IF(③職員名簿【中間実績】!E70="","",③職員名簿【中間実績】!E70)</f>
        <v/>
      </c>
      <c r="F69" s="182" t="str">
        <f>IF(③職員名簿【中間実績】!F70="","",③職員名簿【中間実績】!F70)</f>
        <v/>
      </c>
      <c r="G69" s="182" t="str">
        <f>IF(③職員名簿【中間実績】!G70="","",③職員名簿【中間実績】!G70)</f>
        <v/>
      </c>
      <c r="H69" s="182" t="str">
        <f>IF(③職員名簿【中間実績】!H70="","",③職員名簿【中間実績】!H70)</f>
        <v/>
      </c>
      <c r="I69" s="182" t="str">
        <f>IF(③職員名簿【中間実績】!I70="","",③職員名簿【中間実績】!I70)</f>
        <v/>
      </c>
      <c r="J69" s="182" t="str">
        <f>IF(③職員名簿【中間実績】!J70="","",③職員名簿【中間実績】!J70)</f>
        <v/>
      </c>
      <c r="K69" s="277" t="str">
        <f>IF(③職員名簿【中間実績】!K70="","",③職員名簿【中間実績】!K70)</f>
        <v/>
      </c>
      <c r="L69" s="182" t="str">
        <f>IF(③職員名簿【中間実績】!L70="","",③職員名簿【中間実績】!L70)</f>
        <v/>
      </c>
      <c r="M69" s="182" t="str">
        <f>IF(③職員名簿【中間実績】!M70="","",③職員名簿【中間実績】!M70)</f>
        <v/>
      </c>
      <c r="N69" s="182" t="str">
        <f>IF(③職員名簿【中間実績】!N70="","",③職員名簿【中間実績】!N70)</f>
        <v/>
      </c>
      <c r="O69" s="182" t="str">
        <f>IF(③職員名簿【中間実績】!O70="","",③職員名簿【中間実績】!O70)</f>
        <v/>
      </c>
      <c r="P69" s="269" t="str">
        <f t="shared" si="18"/>
        <v>○</v>
      </c>
      <c r="Q69" s="135" t="str">
        <f t="shared" si="5"/>
        <v/>
      </c>
      <c r="R69" s="135" t="str">
        <f t="shared" si="12"/>
        <v/>
      </c>
      <c r="S69" s="135" t="str">
        <f t="shared" si="13"/>
        <v/>
      </c>
      <c r="T69" s="135" t="str">
        <f t="shared" si="14"/>
        <v/>
      </c>
      <c r="U69" s="132" t="str">
        <f t="shared" si="25"/>
        <v/>
      </c>
      <c r="V69" s="132" t="str">
        <f t="shared" si="25"/>
        <v/>
      </c>
      <c r="W69" s="132" t="str">
        <f t="shared" si="25"/>
        <v/>
      </c>
      <c r="X69" s="132" t="str">
        <f t="shared" si="25"/>
        <v/>
      </c>
      <c r="Y69" s="132" t="str">
        <f t="shared" si="25"/>
        <v/>
      </c>
      <c r="Z69" s="132" t="str">
        <f t="shared" si="25"/>
        <v/>
      </c>
      <c r="AA69" s="132" t="str">
        <f t="shared" si="25"/>
        <v/>
      </c>
      <c r="AB69" s="132" t="str">
        <f t="shared" si="25"/>
        <v/>
      </c>
      <c r="AC69" s="132" t="str">
        <f t="shared" si="25"/>
        <v/>
      </c>
      <c r="AD69" s="132" t="str">
        <f t="shared" si="25"/>
        <v/>
      </c>
      <c r="AE69" s="132" t="str">
        <f t="shared" si="25"/>
        <v/>
      </c>
      <c r="AF69" s="132" t="str">
        <f t="shared" si="25"/>
        <v/>
      </c>
      <c r="AG69" s="274">
        <f t="shared" si="8"/>
        <v>0</v>
      </c>
      <c r="AH69" s="274">
        <f t="shared" si="16"/>
        <v>0</v>
      </c>
      <c r="AI69" s="275">
        <f t="shared" si="22"/>
        <v>0</v>
      </c>
      <c r="AJ69" s="273" t="str">
        <f t="shared" si="23"/>
        <v/>
      </c>
      <c r="AK69" s="273" t="str">
        <f t="shared" si="27"/>
        <v/>
      </c>
      <c r="AL69" s="273" t="str">
        <f t="shared" si="27"/>
        <v/>
      </c>
      <c r="AM69" s="273" t="str">
        <f t="shared" si="27"/>
        <v/>
      </c>
      <c r="AN69" s="273" t="str">
        <f t="shared" si="27"/>
        <v/>
      </c>
      <c r="AO69" s="273" t="str">
        <f t="shared" si="27"/>
        <v/>
      </c>
      <c r="AP69" s="273" t="str">
        <f t="shared" si="27"/>
        <v/>
      </c>
      <c r="AQ69" s="273" t="str">
        <f t="shared" si="26"/>
        <v/>
      </c>
      <c r="AR69" s="273" t="str">
        <f t="shared" si="26"/>
        <v/>
      </c>
      <c r="AS69" s="273" t="str">
        <f t="shared" si="26"/>
        <v/>
      </c>
      <c r="AT69" s="273" t="str">
        <f t="shared" si="26"/>
        <v/>
      </c>
      <c r="AU69" s="273" t="str">
        <f t="shared" si="26"/>
        <v/>
      </c>
      <c r="AV69" s="273" t="str">
        <f t="shared" si="26"/>
        <v/>
      </c>
      <c r="AW69" s="273">
        <f t="shared" si="17"/>
        <v>0</v>
      </c>
    </row>
    <row r="70" spans="1:49" s="190" customFormat="1" ht="23.15" customHeight="1">
      <c r="A70" s="61">
        <v>58</v>
      </c>
      <c r="B70" s="14" t="str">
        <f>IF(③職員名簿【中間実績】!B71="","",③職員名簿【中間実績】!B71)</f>
        <v/>
      </c>
      <c r="C70" s="180" t="str">
        <f>IF(③職員名簿【中間実績】!C71="","",③職員名簿【中間実績】!C71)</f>
        <v/>
      </c>
      <c r="D70" s="181" t="str">
        <f>IF(③職員名簿【中間実績】!D71="","",③職員名簿【中間実績】!D71)</f>
        <v/>
      </c>
      <c r="E70" s="182" t="str">
        <f>IF(③職員名簿【中間実績】!E71="","",③職員名簿【中間実績】!E71)</f>
        <v/>
      </c>
      <c r="F70" s="182" t="str">
        <f>IF(③職員名簿【中間実績】!F71="","",③職員名簿【中間実績】!F71)</f>
        <v/>
      </c>
      <c r="G70" s="182" t="str">
        <f>IF(③職員名簿【中間実績】!G71="","",③職員名簿【中間実績】!G71)</f>
        <v/>
      </c>
      <c r="H70" s="182" t="str">
        <f>IF(③職員名簿【中間実績】!H71="","",③職員名簿【中間実績】!H71)</f>
        <v/>
      </c>
      <c r="I70" s="182" t="str">
        <f>IF(③職員名簿【中間実績】!I71="","",③職員名簿【中間実績】!I71)</f>
        <v/>
      </c>
      <c r="J70" s="182" t="str">
        <f>IF(③職員名簿【中間実績】!J71="","",③職員名簿【中間実績】!J71)</f>
        <v/>
      </c>
      <c r="K70" s="277" t="str">
        <f>IF(③職員名簿【中間実績】!K71="","",③職員名簿【中間実績】!K71)</f>
        <v/>
      </c>
      <c r="L70" s="182" t="str">
        <f>IF(③職員名簿【中間実績】!L71="","",③職員名簿【中間実績】!L71)</f>
        <v/>
      </c>
      <c r="M70" s="182" t="str">
        <f>IF(③職員名簿【中間実績】!M71="","",③職員名簿【中間実績】!M71)</f>
        <v/>
      </c>
      <c r="N70" s="182" t="str">
        <f>IF(③職員名簿【中間実績】!N71="","",③職員名簿【中間実績】!N71)</f>
        <v/>
      </c>
      <c r="O70" s="182" t="str">
        <f>IF(③職員名簿【中間実績】!O71="","",③職員名簿【中間実績】!O71)</f>
        <v/>
      </c>
      <c r="P70" s="269" t="str">
        <f t="shared" si="18"/>
        <v>○</v>
      </c>
      <c r="Q70" s="135" t="str">
        <f t="shared" si="5"/>
        <v/>
      </c>
      <c r="R70" s="135" t="str">
        <f t="shared" si="12"/>
        <v/>
      </c>
      <c r="S70" s="135" t="str">
        <f t="shared" si="13"/>
        <v/>
      </c>
      <c r="T70" s="135" t="str">
        <f t="shared" si="14"/>
        <v/>
      </c>
      <c r="U70" s="132" t="str">
        <f t="shared" si="25"/>
        <v/>
      </c>
      <c r="V70" s="132" t="str">
        <f t="shared" si="25"/>
        <v/>
      </c>
      <c r="W70" s="132" t="str">
        <f t="shared" si="25"/>
        <v/>
      </c>
      <c r="X70" s="132" t="str">
        <f t="shared" si="25"/>
        <v/>
      </c>
      <c r="Y70" s="132" t="str">
        <f t="shared" si="25"/>
        <v/>
      </c>
      <c r="Z70" s="132" t="str">
        <f t="shared" si="25"/>
        <v/>
      </c>
      <c r="AA70" s="132" t="str">
        <f t="shared" si="25"/>
        <v/>
      </c>
      <c r="AB70" s="132" t="str">
        <f t="shared" si="25"/>
        <v/>
      </c>
      <c r="AC70" s="132" t="str">
        <f t="shared" si="25"/>
        <v/>
      </c>
      <c r="AD70" s="132" t="str">
        <f t="shared" si="25"/>
        <v/>
      </c>
      <c r="AE70" s="132" t="str">
        <f t="shared" si="25"/>
        <v/>
      </c>
      <c r="AF70" s="132" t="str">
        <f t="shared" si="25"/>
        <v/>
      </c>
      <c r="AG70" s="274">
        <f t="shared" si="8"/>
        <v>0</v>
      </c>
      <c r="AH70" s="274">
        <f t="shared" si="16"/>
        <v>0</v>
      </c>
      <c r="AI70" s="275">
        <f t="shared" si="22"/>
        <v>0</v>
      </c>
      <c r="AJ70" s="273" t="str">
        <f t="shared" si="23"/>
        <v/>
      </c>
      <c r="AK70" s="273" t="str">
        <f t="shared" si="27"/>
        <v/>
      </c>
      <c r="AL70" s="273" t="str">
        <f t="shared" si="27"/>
        <v/>
      </c>
      <c r="AM70" s="273" t="str">
        <f t="shared" si="27"/>
        <v/>
      </c>
      <c r="AN70" s="273" t="str">
        <f t="shared" si="27"/>
        <v/>
      </c>
      <c r="AO70" s="273" t="str">
        <f t="shared" si="27"/>
        <v/>
      </c>
      <c r="AP70" s="273" t="str">
        <f t="shared" si="27"/>
        <v/>
      </c>
      <c r="AQ70" s="273" t="str">
        <f t="shared" si="26"/>
        <v/>
      </c>
      <c r="AR70" s="273" t="str">
        <f t="shared" si="26"/>
        <v/>
      </c>
      <c r="AS70" s="273" t="str">
        <f t="shared" si="26"/>
        <v/>
      </c>
      <c r="AT70" s="273" t="str">
        <f t="shared" si="26"/>
        <v/>
      </c>
      <c r="AU70" s="273" t="str">
        <f t="shared" si="26"/>
        <v/>
      </c>
      <c r="AV70" s="273" t="str">
        <f t="shared" si="26"/>
        <v/>
      </c>
      <c r="AW70" s="273">
        <f t="shared" si="17"/>
        <v>0</v>
      </c>
    </row>
    <row r="71" spans="1:49" s="190" customFormat="1" ht="23.15" customHeight="1">
      <c r="A71" s="61">
        <v>59</v>
      </c>
      <c r="B71" s="14" t="str">
        <f>IF(③職員名簿【中間実績】!B72="","",③職員名簿【中間実績】!B72)</f>
        <v/>
      </c>
      <c r="C71" s="180" t="str">
        <f>IF(③職員名簿【中間実績】!C72="","",③職員名簿【中間実績】!C72)</f>
        <v/>
      </c>
      <c r="D71" s="181" t="str">
        <f>IF(③職員名簿【中間実績】!D72="","",③職員名簿【中間実績】!D72)</f>
        <v/>
      </c>
      <c r="E71" s="182" t="str">
        <f>IF(③職員名簿【中間実績】!E72="","",③職員名簿【中間実績】!E72)</f>
        <v/>
      </c>
      <c r="F71" s="182" t="str">
        <f>IF(③職員名簿【中間実績】!F72="","",③職員名簿【中間実績】!F72)</f>
        <v/>
      </c>
      <c r="G71" s="182" t="str">
        <f>IF(③職員名簿【中間実績】!G72="","",③職員名簿【中間実績】!G72)</f>
        <v/>
      </c>
      <c r="H71" s="182" t="str">
        <f>IF(③職員名簿【中間実績】!H72="","",③職員名簿【中間実績】!H72)</f>
        <v/>
      </c>
      <c r="I71" s="182" t="str">
        <f>IF(③職員名簿【中間実績】!I72="","",③職員名簿【中間実績】!I72)</f>
        <v/>
      </c>
      <c r="J71" s="182" t="str">
        <f>IF(③職員名簿【中間実績】!J72="","",③職員名簿【中間実績】!J72)</f>
        <v/>
      </c>
      <c r="K71" s="277" t="str">
        <f>IF(③職員名簿【中間実績】!K72="","",③職員名簿【中間実績】!K72)</f>
        <v/>
      </c>
      <c r="L71" s="182" t="str">
        <f>IF(③職員名簿【中間実績】!L72="","",③職員名簿【中間実績】!L72)</f>
        <v/>
      </c>
      <c r="M71" s="182" t="str">
        <f>IF(③職員名簿【中間実績】!M72="","",③職員名簿【中間実績】!M72)</f>
        <v/>
      </c>
      <c r="N71" s="182" t="str">
        <f>IF(③職員名簿【中間実績】!N72="","",③職員名簿【中間実績】!N72)</f>
        <v/>
      </c>
      <c r="O71" s="182" t="str">
        <f>IF(③職員名簿【中間実績】!O72="","",③職員名簿【中間実績】!O72)</f>
        <v/>
      </c>
      <c r="P71" s="269" t="str">
        <f t="shared" si="18"/>
        <v>○</v>
      </c>
      <c r="Q71" s="135" t="str">
        <f t="shared" si="5"/>
        <v/>
      </c>
      <c r="R71" s="135" t="str">
        <f t="shared" si="12"/>
        <v/>
      </c>
      <c r="S71" s="135" t="str">
        <f t="shared" si="13"/>
        <v/>
      </c>
      <c r="T71" s="135" t="str">
        <f t="shared" si="14"/>
        <v/>
      </c>
      <c r="U71" s="132" t="str">
        <f t="shared" si="25"/>
        <v/>
      </c>
      <c r="V71" s="132" t="str">
        <f t="shared" si="25"/>
        <v/>
      </c>
      <c r="W71" s="132" t="str">
        <f t="shared" si="25"/>
        <v/>
      </c>
      <c r="X71" s="132" t="str">
        <f t="shared" si="25"/>
        <v/>
      </c>
      <c r="Y71" s="132" t="str">
        <f t="shared" si="25"/>
        <v/>
      </c>
      <c r="Z71" s="132" t="str">
        <f t="shared" si="25"/>
        <v/>
      </c>
      <c r="AA71" s="132" t="str">
        <f t="shared" si="25"/>
        <v/>
      </c>
      <c r="AB71" s="132" t="str">
        <f t="shared" si="25"/>
        <v/>
      </c>
      <c r="AC71" s="132" t="str">
        <f t="shared" si="25"/>
        <v/>
      </c>
      <c r="AD71" s="132" t="str">
        <f t="shared" si="25"/>
        <v/>
      </c>
      <c r="AE71" s="132" t="str">
        <f t="shared" si="25"/>
        <v/>
      </c>
      <c r="AF71" s="132" t="str">
        <f t="shared" si="25"/>
        <v/>
      </c>
      <c r="AG71" s="274">
        <f t="shared" si="8"/>
        <v>0</v>
      </c>
      <c r="AH71" s="274">
        <f t="shared" si="16"/>
        <v>0</v>
      </c>
      <c r="AI71" s="275">
        <f t="shared" si="22"/>
        <v>0</v>
      </c>
      <c r="AJ71" s="273" t="str">
        <f t="shared" si="23"/>
        <v/>
      </c>
      <c r="AK71" s="273" t="str">
        <f t="shared" si="27"/>
        <v/>
      </c>
      <c r="AL71" s="273" t="str">
        <f t="shared" si="27"/>
        <v/>
      </c>
      <c r="AM71" s="273" t="str">
        <f t="shared" si="27"/>
        <v/>
      </c>
      <c r="AN71" s="273" t="str">
        <f t="shared" si="27"/>
        <v/>
      </c>
      <c r="AO71" s="273" t="str">
        <f t="shared" si="27"/>
        <v/>
      </c>
      <c r="AP71" s="273" t="str">
        <f t="shared" si="27"/>
        <v/>
      </c>
      <c r="AQ71" s="273" t="str">
        <f t="shared" si="26"/>
        <v/>
      </c>
      <c r="AR71" s="273" t="str">
        <f t="shared" si="26"/>
        <v/>
      </c>
      <c r="AS71" s="273" t="str">
        <f t="shared" si="26"/>
        <v/>
      </c>
      <c r="AT71" s="273" t="str">
        <f t="shared" si="26"/>
        <v/>
      </c>
      <c r="AU71" s="273" t="str">
        <f t="shared" si="26"/>
        <v/>
      </c>
      <c r="AV71" s="273" t="str">
        <f t="shared" si="26"/>
        <v/>
      </c>
      <c r="AW71" s="273">
        <f t="shared" si="17"/>
        <v>0</v>
      </c>
    </row>
    <row r="72" spans="1:49" s="190" customFormat="1" ht="23.15" customHeight="1">
      <c r="A72" s="61">
        <v>60</v>
      </c>
      <c r="B72" s="14" t="str">
        <f>IF(③職員名簿【中間実績】!B73="","",③職員名簿【中間実績】!B73)</f>
        <v/>
      </c>
      <c r="C72" s="180" t="str">
        <f>IF(③職員名簿【中間実績】!C73="","",③職員名簿【中間実績】!C73)</f>
        <v/>
      </c>
      <c r="D72" s="181" t="str">
        <f>IF(③職員名簿【中間実績】!D73="","",③職員名簿【中間実績】!D73)</f>
        <v/>
      </c>
      <c r="E72" s="182" t="str">
        <f>IF(③職員名簿【中間実績】!E73="","",③職員名簿【中間実績】!E73)</f>
        <v/>
      </c>
      <c r="F72" s="182" t="str">
        <f>IF(③職員名簿【中間実績】!F73="","",③職員名簿【中間実績】!F73)</f>
        <v/>
      </c>
      <c r="G72" s="182" t="str">
        <f>IF(③職員名簿【中間実績】!G73="","",③職員名簿【中間実績】!G73)</f>
        <v/>
      </c>
      <c r="H72" s="182" t="str">
        <f>IF(③職員名簿【中間実績】!H73="","",③職員名簿【中間実績】!H73)</f>
        <v/>
      </c>
      <c r="I72" s="182" t="str">
        <f>IF(③職員名簿【中間実績】!I73="","",③職員名簿【中間実績】!I73)</f>
        <v/>
      </c>
      <c r="J72" s="182" t="str">
        <f>IF(③職員名簿【中間実績】!J73="","",③職員名簿【中間実績】!J73)</f>
        <v/>
      </c>
      <c r="K72" s="277" t="str">
        <f>IF(③職員名簿【中間実績】!K73="","",③職員名簿【中間実績】!K73)</f>
        <v/>
      </c>
      <c r="L72" s="182" t="str">
        <f>IF(③職員名簿【中間実績】!L73="","",③職員名簿【中間実績】!L73)</f>
        <v/>
      </c>
      <c r="M72" s="182" t="str">
        <f>IF(③職員名簿【中間実績】!M73="","",③職員名簿【中間実績】!M73)</f>
        <v/>
      </c>
      <c r="N72" s="182" t="str">
        <f>IF(③職員名簿【中間実績】!N73="","",③職員名簿【中間実績】!N73)</f>
        <v/>
      </c>
      <c r="O72" s="182" t="str">
        <f>IF(③職員名簿【中間実績】!O73="","",③職員名簿【中間実績】!O73)</f>
        <v/>
      </c>
      <c r="P72" s="269" t="str">
        <f t="shared" si="18"/>
        <v>○</v>
      </c>
      <c r="Q72" s="135" t="str">
        <f t="shared" si="5"/>
        <v/>
      </c>
      <c r="R72" s="135" t="str">
        <f t="shared" si="12"/>
        <v/>
      </c>
      <c r="S72" s="135" t="str">
        <f t="shared" si="13"/>
        <v/>
      </c>
      <c r="T72" s="135" t="str">
        <f t="shared" si="14"/>
        <v/>
      </c>
      <c r="U72" s="132" t="str">
        <f t="shared" si="25"/>
        <v/>
      </c>
      <c r="V72" s="132" t="str">
        <f t="shared" si="25"/>
        <v/>
      </c>
      <c r="W72" s="132" t="str">
        <f t="shared" si="25"/>
        <v/>
      </c>
      <c r="X72" s="132" t="str">
        <f t="shared" si="25"/>
        <v/>
      </c>
      <c r="Y72" s="132" t="str">
        <f t="shared" si="25"/>
        <v/>
      </c>
      <c r="Z72" s="132" t="str">
        <f t="shared" si="25"/>
        <v/>
      </c>
      <c r="AA72" s="132" t="str">
        <f t="shared" si="25"/>
        <v/>
      </c>
      <c r="AB72" s="132" t="str">
        <f t="shared" si="25"/>
        <v/>
      </c>
      <c r="AC72" s="132" t="str">
        <f t="shared" si="25"/>
        <v/>
      </c>
      <c r="AD72" s="132" t="str">
        <f t="shared" si="25"/>
        <v/>
      </c>
      <c r="AE72" s="132" t="str">
        <f t="shared" si="25"/>
        <v/>
      </c>
      <c r="AF72" s="132" t="str">
        <f t="shared" si="25"/>
        <v/>
      </c>
      <c r="AG72" s="274">
        <f t="shared" si="8"/>
        <v>0</v>
      </c>
      <c r="AH72" s="274">
        <f t="shared" si="16"/>
        <v>0</v>
      </c>
      <c r="AI72" s="275">
        <f t="shared" si="22"/>
        <v>0</v>
      </c>
      <c r="AJ72" s="273" t="str">
        <f t="shared" si="23"/>
        <v/>
      </c>
      <c r="AK72" s="273" t="str">
        <f t="shared" si="27"/>
        <v/>
      </c>
      <c r="AL72" s="273" t="str">
        <f t="shared" si="27"/>
        <v/>
      </c>
      <c r="AM72" s="273" t="str">
        <f t="shared" si="27"/>
        <v/>
      </c>
      <c r="AN72" s="273" t="str">
        <f t="shared" si="27"/>
        <v/>
      </c>
      <c r="AO72" s="273" t="str">
        <f t="shared" si="27"/>
        <v/>
      </c>
      <c r="AP72" s="273" t="str">
        <f t="shared" si="27"/>
        <v/>
      </c>
      <c r="AQ72" s="273" t="str">
        <f t="shared" si="26"/>
        <v/>
      </c>
      <c r="AR72" s="273" t="str">
        <f t="shared" si="26"/>
        <v/>
      </c>
      <c r="AS72" s="273" t="str">
        <f t="shared" si="26"/>
        <v/>
      </c>
      <c r="AT72" s="273" t="str">
        <f t="shared" si="26"/>
        <v/>
      </c>
      <c r="AU72" s="273" t="str">
        <f t="shared" si="26"/>
        <v/>
      </c>
      <c r="AV72" s="273" t="str">
        <f t="shared" si="26"/>
        <v/>
      </c>
      <c r="AW72" s="273">
        <f t="shared" si="17"/>
        <v>0</v>
      </c>
    </row>
    <row r="73" spans="1:49" s="190" customFormat="1" ht="23.15" customHeight="1">
      <c r="A73" s="61">
        <v>61</v>
      </c>
      <c r="B73" s="14" t="str">
        <f>IF(③職員名簿【中間実績】!B74="","",③職員名簿【中間実績】!B74)</f>
        <v/>
      </c>
      <c r="C73" s="180" t="str">
        <f>IF(③職員名簿【中間実績】!C74="","",③職員名簿【中間実績】!C74)</f>
        <v/>
      </c>
      <c r="D73" s="181" t="str">
        <f>IF(③職員名簿【中間実績】!D74="","",③職員名簿【中間実績】!D74)</f>
        <v/>
      </c>
      <c r="E73" s="182" t="str">
        <f>IF(③職員名簿【中間実績】!E74="","",③職員名簿【中間実績】!E74)</f>
        <v/>
      </c>
      <c r="F73" s="182" t="str">
        <f>IF(③職員名簿【中間実績】!F74="","",③職員名簿【中間実績】!F74)</f>
        <v/>
      </c>
      <c r="G73" s="182" t="str">
        <f>IF(③職員名簿【中間実績】!G74="","",③職員名簿【中間実績】!G74)</f>
        <v/>
      </c>
      <c r="H73" s="182" t="str">
        <f>IF(③職員名簿【中間実績】!H74="","",③職員名簿【中間実績】!H74)</f>
        <v/>
      </c>
      <c r="I73" s="182" t="str">
        <f>IF(③職員名簿【中間実績】!I74="","",③職員名簿【中間実績】!I74)</f>
        <v/>
      </c>
      <c r="J73" s="182" t="str">
        <f>IF(③職員名簿【中間実績】!J74="","",③職員名簿【中間実績】!J74)</f>
        <v/>
      </c>
      <c r="K73" s="277" t="str">
        <f>IF(③職員名簿【中間実績】!K74="","",③職員名簿【中間実績】!K74)</f>
        <v/>
      </c>
      <c r="L73" s="182" t="str">
        <f>IF(③職員名簿【中間実績】!L74="","",③職員名簿【中間実績】!L74)</f>
        <v/>
      </c>
      <c r="M73" s="182" t="str">
        <f>IF(③職員名簿【中間実績】!M74="","",③職員名簿【中間実績】!M74)</f>
        <v/>
      </c>
      <c r="N73" s="182" t="str">
        <f>IF(③職員名簿【中間実績】!N74="","",③職員名簿【中間実績】!N74)</f>
        <v/>
      </c>
      <c r="O73" s="182" t="str">
        <f>IF(③職員名簿【中間実績】!O74="","",③職員名簿【中間実績】!O74)</f>
        <v/>
      </c>
      <c r="P73" s="269" t="str">
        <f t="shared" si="18"/>
        <v>○</v>
      </c>
      <c r="Q73" s="135" t="str">
        <f t="shared" si="5"/>
        <v/>
      </c>
      <c r="R73" s="135" t="str">
        <f t="shared" si="12"/>
        <v/>
      </c>
      <c r="S73" s="135" t="str">
        <f t="shared" si="13"/>
        <v/>
      </c>
      <c r="T73" s="135" t="str">
        <f t="shared" si="14"/>
        <v/>
      </c>
      <c r="U73" s="132" t="str">
        <f t="shared" si="25"/>
        <v/>
      </c>
      <c r="V73" s="132" t="str">
        <f t="shared" si="25"/>
        <v/>
      </c>
      <c r="W73" s="132" t="str">
        <f t="shared" si="25"/>
        <v/>
      </c>
      <c r="X73" s="132" t="str">
        <f t="shared" si="25"/>
        <v/>
      </c>
      <c r="Y73" s="132" t="str">
        <f t="shared" si="25"/>
        <v/>
      </c>
      <c r="Z73" s="132" t="str">
        <f t="shared" si="25"/>
        <v/>
      </c>
      <c r="AA73" s="132" t="str">
        <f t="shared" si="25"/>
        <v/>
      </c>
      <c r="AB73" s="132" t="str">
        <f t="shared" si="25"/>
        <v/>
      </c>
      <c r="AC73" s="132" t="str">
        <f t="shared" si="25"/>
        <v/>
      </c>
      <c r="AD73" s="132" t="str">
        <f t="shared" si="25"/>
        <v/>
      </c>
      <c r="AE73" s="132" t="str">
        <f t="shared" si="25"/>
        <v/>
      </c>
      <c r="AF73" s="132" t="str">
        <f t="shared" si="25"/>
        <v/>
      </c>
      <c r="AG73" s="274">
        <f t="shared" si="8"/>
        <v>0</v>
      </c>
      <c r="AH73" s="274">
        <f t="shared" si="16"/>
        <v>0</v>
      </c>
      <c r="AI73" s="275">
        <f t="shared" si="22"/>
        <v>0</v>
      </c>
      <c r="AJ73" s="273" t="str">
        <f t="shared" si="23"/>
        <v/>
      </c>
      <c r="AK73" s="273" t="str">
        <f t="shared" si="27"/>
        <v/>
      </c>
      <c r="AL73" s="273" t="str">
        <f t="shared" si="27"/>
        <v/>
      </c>
      <c r="AM73" s="273" t="str">
        <f t="shared" si="27"/>
        <v/>
      </c>
      <c r="AN73" s="273" t="str">
        <f t="shared" si="27"/>
        <v/>
      </c>
      <c r="AO73" s="273" t="str">
        <f t="shared" si="27"/>
        <v/>
      </c>
      <c r="AP73" s="273" t="str">
        <f t="shared" si="27"/>
        <v/>
      </c>
      <c r="AQ73" s="273" t="str">
        <f t="shared" si="26"/>
        <v/>
      </c>
      <c r="AR73" s="273" t="str">
        <f t="shared" si="26"/>
        <v/>
      </c>
      <c r="AS73" s="273" t="str">
        <f t="shared" si="26"/>
        <v/>
      </c>
      <c r="AT73" s="273" t="str">
        <f t="shared" si="26"/>
        <v/>
      </c>
      <c r="AU73" s="273" t="str">
        <f t="shared" si="26"/>
        <v/>
      </c>
      <c r="AV73" s="273" t="str">
        <f t="shared" si="26"/>
        <v/>
      </c>
      <c r="AW73" s="273">
        <f t="shared" si="17"/>
        <v>0</v>
      </c>
    </row>
    <row r="74" spans="1:49" s="190" customFormat="1" ht="23.15" customHeight="1">
      <c r="A74" s="61">
        <v>62</v>
      </c>
      <c r="B74" s="14" t="str">
        <f>IF(③職員名簿【中間実績】!B75="","",③職員名簿【中間実績】!B75)</f>
        <v/>
      </c>
      <c r="C74" s="180" t="str">
        <f>IF(③職員名簿【中間実績】!C75="","",③職員名簿【中間実績】!C75)</f>
        <v/>
      </c>
      <c r="D74" s="181" t="str">
        <f>IF(③職員名簿【中間実績】!D75="","",③職員名簿【中間実績】!D75)</f>
        <v/>
      </c>
      <c r="E74" s="182" t="str">
        <f>IF(③職員名簿【中間実績】!E75="","",③職員名簿【中間実績】!E75)</f>
        <v/>
      </c>
      <c r="F74" s="182" t="str">
        <f>IF(③職員名簿【中間実績】!F75="","",③職員名簿【中間実績】!F75)</f>
        <v/>
      </c>
      <c r="G74" s="182" t="str">
        <f>IF(③職員名簿【中間実績】!G75="","",③職員名簿【中間実績】!G75)</f>
        <v/>
      </c>
      <c r="H74" s="182" t="str">
        <f>IF(③職員名簿【中間実績】!H75="","",③職員名簿【中間実績】!H75)</f>
        <v/>
      </c>
      <c r="I74" s="182" t="str">
        <f>IF(③職員名簿【中間実績】!I75="","",③職員名簿【中間実績】!I75)</f>
        <v/>
      </c>
      <c r="J74" s="182" t="str">
        <f>IF(③職員名簿【中間実績】!J75="","",③職員名簿【中間実績】!J75)</f>
        <v/>
      </c>
      <c r="K74" s="277" t="str">
        <f>IF(③職員名簿【中間実績】!K75="","",③職員名簿【中間実績】!K75)</f>
        <v/>
      </c>
      <c r="L74" s="182" t="str">
        <f>IF(③職員名簿【中間実績】!L75="","",③職員名簿【中間実績】!L75)</f>
        <v/>
      </c>
      <c r="M74" s="182" t="str">
        <f>IF(③職員名簿【中間実績】!M75="","",③職員名簿【中間実績】!M75)</f>
        <v/>
      </c>
      <c r="N74" s="182" t="str">
        <f>IF(③職員名簿【中間実績】!N75="","",③職員名簿【中間実績】!N75)</f>
        <v/>
      </c>
      <c r="O74" s="182" t="str">
        <f>IF(③職員名簿【中間実績】!O75="","",③職員名簿【中間実績】!O75)</f>
        <v/>
      </c>
      <c r="P74" s="269" t="str">
        <f t="shared" si="18"/>
        <v>○</v>
      </c>
      <c r="Q74" s="135" t="str">
        <f t="shared" si="5"/>
        <v/>
      </c>
      <c r="R74" s="135" t="str">
        <f t="shared" si="12"/>
        <v/>
      </c>
      <c r="S74" s="135" t="str">
        <f t="shared" si="13"/>
        <v/>
      </c>
      <c r="T74" s="135" t="str">
        <f t="shared" si="14"/>
        <v/>
      </c>
      <c r="U74" s="132" t="str">
        <f t="shared" si="25"/>
        <v/>
      </c>
      <c r="V74" s="132" t="str">
        <f t="shared" si="25"/>
        <v/>
      </c>
      <c r="W74" s="132" t="str">
        <f t="shared" si="25"/>
        <v/>
      </c>
      <c r="X74" s="132" t="str">
        <f t="shared" si="25"/>
        <v/>
      </c>
      <c r="Y74" s="132" t="str">
        <f t="shared" si="25"/>
        <v/>
      </c>
      <c r="Z74" s="132" t="str">
        <f t="shared" si="25"/>
        <v/>
      </c>
      <c r="AA74" s="132" t="str">
        <f t="shared" si="25"/>
        <v/>
      </c>
      <c r="AB74" s="132" t="str">
        <f t="shared" si="25"/>
        <v/>
      </c>
      <c r="AC74" s="132" t="str">
        <f t="shared" si="25"/>
        <v/>
      </c>
      <c r="AD74" s="132" t="str">
        <f t="shared" si="25"/>
        <v/>
      </c>
      <c r="AE74" s="132" t="str">
        <f t="shared" si="25"/>
        <v/>
      </c>
      <c r="AF74" s="132" t="str">
        <f t="shared" si="25"/>
        <v/>
      </c>
      <c r="AG74" s="274">
        <f t="shared" si="8"/>
        <v>0</v>
      </c>
      <c r="AH74" s="274">
        <f t="shared" si="16"/>
        <v>0</v>
      </c>
      <c r="AI74" s="275">
        <f t="shared" si="22"/>
        <v>0</v>
      </c>
      <c r="AJ74" s="273" t="str">
        <f t="shared" si="23"/>
        <v/>
      </c>
      <c r="AK74" s="273" t="str">
        <f t="shared" si="27"/>
        <v/>
      </c>
      <c r="AL74" s="273" t="str">
        <f t="shared" si="27"/>
        <v/>
      </c>
      <c r="AM74" s="273" t="str">
        <f t="shared" si="27"/>
        <v/>
      </c>
      <c r="AN74" s="273" t="str">
        <f t="shared" si="27"/>
        <v/>
      </c>
      <c r="AO74" s="273" t="str">
        <f t="shared" si="27"/>
        <v/>
      </c>
      <c r="AP74" s="273" t="str">
        <f t="shared" si="27"/>
        <v/>
      </c>
      <c r="AQ74" s="273" t="str">
        <f t="shared" si="26"/>
        <v/>
      </c>
      <c r="AR74" s="273" t="str">
        <f t="shared" si="26"/>
        <v/>
      </c>
      <c r="AS74" s="273" t="str">
        <f t="shared" si="26"/>
        <v/>
      </c>
      <c r="AT74" s="273" t="str">
        <f t="shared" si="26"/>
        <v/>
      </c>
      <c r="AU74" s="273" t="str">
        <f t="shared" si="26"/>
        <v/>
      </c>
      <c r="AV74" s="273" t="str">
        <f t="shared" si="26"/>
        <v/>
      </c>
      <c r="AW74" s="273">
        <f t="shared" si="17"/>
        <v>0</v>
      </c>
    </row>
    <row r="75" spans="1:49" s="190" customFormat="1" ht="23.15" customHeight="1">
      <c r="A75" s="61">
        <v>63</v>
      </c>
      <c r="B75" s="14" t="str">
        <f>IF(③職員名簿【中間実績】!B76="","",③職員名簿【中間実績】!B76)</f>
        <v/>
      </c>
      <c r="C75" s="180" t="str">
        <f>IF(③職員名簿【中間実績】!C76="","",③職員名簿【中間実績】!C76)</f>
        <v/>
      </c>
      <c r="D75" s="181" t="str">
        <f>IF(③職員名簿【中間実績】!D76="","",③職員名簿【中間実績】!D76)</f>
        <v/>
      </c>
      <c r="E75" s="182" t="str">
        <f>IF(③職員名簿【中間実績】!E76="","",③職員名簿【中間実績】!E76)</f>
        <v/>
      </c>
      <c r="F75" s="182" t="str">
        <f>IF(③職員名簿【中間実績】!F76="","",③職員名簿【中間実績】!F76)</f>
        <v/>
      </c>
      <c r="G75" s="182" t="str">
        <f>IF(③職員名簿【中間実績】!G76="","",③職員名簿【中間実績】!G76)</f>
        <v/>
      </c>
      <c r="H75" s="182" t="str">
        <f>IF(③職員名簿【中間実績】!H76="","",③職員名簿【中間実績】!H76)</f>
        <v/>
      </c>
      <c r="I75" s="182" t="str">
        <f>IF(③職員名簿【中間実績】!I76="","",③職員名簿【中間実績】!I76)</f>
        <v/>
      </c>
      <c r="J75" s="182" t="str">
        <f>IF(③職員名簿【中間実績】!J76="","",③職員名簿【中間実績】!J76)</f>
        <v/>
      </c>
      <c r="K75" s="277" t="str">
        <f>IF(③職員名簿【中間実績】!K76="","",③職員名簿【中間実績】!K76)</f>
        <v/>
      </c>
      <c r="L75" s="182" t="str">
        <f>IF(③職員名簿【中間実績】!L76="","",③職員名簿【中間実績】!L76)</f>
        <v/>
      </c>
      <c r="M75" s="182" t="str">
        <f>IF(③職員名簿【中間実績】!M76="","",③職員名簿【中間実績】!M76)</f>
        <v/>
      </c>
      <c r="N75" s="182" t="str">
        <f>IF(③職員名簿【中間実績】!N76="","",③職員名簿【中間実績】!N76)</f>
        <v/>
      </c>
      <c r="O75" s="182" t="str">
        <f>IF(③職員名簿【中間実績】!O76="","",③職員名簿【中間実績】!O76)</f>
        <v/>
      </c>
      <c r="P75" s="269" t="str">
        <f t="shared" si="18"/>
        <v>○</v>
      </c>
      <c r="Q75" s="135" t="str">
        <f t="shared" si="5"/>
        <v/>
      </c>
      <c r="R75" s="135" t="str">
        <f t="shared" si="12"/>
        <v/>
      </c>
      <c r="S75" s="135" t="str">
        <f t="shared" si="13"/>
        <v/>
      </c>
      <c r="T75" s="135" t="str">
        <f t="shared" si="14"/>
        <v/>
      </c>
      <c r="U75" s="132" t="str">
        <f t="shared" si="25"/>
        <v/>
      </c>
      <c r="V75" s="132" t="str">
        <f t="shared" si="25"/>
        <v/>
      </c>
      <c r="W75" s="132" t="str">
        <f t="shared" si="25"/>
        <v/>
      </c>
      <c r="X75" s="132" t="str">
        <f t="shared" si="25"/>
        <v/>
      </c>
      <c r="Y75" s="132" t="str">
        <f t="shared" si="25"/>
        <v/>
      </c>
      <c r="Z75" s="132" t="str">
        <f t="shared" si="25"/>
        <v/>
      </c>
      <c r="AA75" s="132" t="str">
        <f t="shared" si="25"/>
        <v/>
      </c>
      <c r="AB75" s="132" t="str">
        <f t="shared" si="25"/>
        <v/>
      </c>
      <c r="AC75" s="132" t="str">
        <f t="shared" si="25"/>
        <v/>
      </c>
      <c r="AD75" s="132" t="str">
        <f t="shared" si="25"/>
        <v/>
      </c>
      <c r="AE75" s="132" t="str">
        <f t="shared" si="25"/>
        <v/>
      </c>
      <c r="AF75" s="132" t="str">
        <f t="shared" si="25"/>
        <v/>
      </c>
      <c r="AG75" s="274">
        <f t="shared" si="8"/>
        <v>0</v>
      </c>
      <c r="AH75" s="274">
        <f t="shared" si="16"/>
        <v>0</v>
      </c>
      <c r="AI75" s="275">
        <f t="shared" si="22"/>
        <v>0</v>
      </c>
      <c r="AJ75" s="273" t="str">
        <f t="shared" si="23"/>
        <v/>
      </c>
      <c r="AK75" s="273" t="str">
        <f t="shared" si="27"/>
        <v/>
      </c>
      <c r="AL75" s="273" t="str">
        <f t="shared" si="27"/>
        <v/>
      </c>
      <c r="AM75" s="273" t="str">
        <f t="shared" si="27"/>
        <v/>
      </c>
      <c r="AN75" s="273" t="str">
        <f t="shared" si="27"/>
        <v/>
      </c>
      <c r="AO75" s="273" t="str">
        <f t="shared" si="27"/>
        <v/>
      </c>
      <c r="AP75" s="273" t="str">
        <f t="shared" si="27"/>
        <v/>
      </c>
      <c r="AQ75" s="273" t="str">
        <f t="shared" si="26"/>
        <v/>
      </c>
      <c r="AR75" s="273" t="str">
        <f t="shared" si="26"/>
        <v/>
      </c>
      <c r="AS75" s="273" t="str">
        <f t="shared" si="26"/>
        <v/>
      </c>
      <c r="AT75" s="273" t="str">
        <f t="shared" si="26"/>
        <v/>
      </c>
      <c r="AU75" s="273" t="str">
        <f t="shared" si="26"/>
        <v/>
      </c>
      <c r="AV75" s="273" t="str">
        <f t="shared" si="26"/>
        <v/>
      </c>
      <c r="AW75" s="273">
        <f t="shared" si="17"/>
        <v>0</v>
      </c>
    </row>
    <row r="76" spans="1:49" s="190" customFormat="1" ht="23.15" customHeight="1">
      <c r="A76" s="61">
        <v>64</v>
      </c>
      <c r="B76" s="14" t="str">
        <f>IF(③職員名簿【中間実績】!B77="","",③職員名簿【中間実績】!B77)</f>
        <v/>
      </c>
      <c r="C76" s="180" t="str">
        <f>IF(③職員名簿【中間実績】!C77="","",③職員名簿【中間実績】!C77)</f>
        <v/>
      </c>
      <c r="D76" s="181" t="str">
        <f>IF(③職員名簿【中間実績】!D77="","",③職員名簿【中間実績】!D77)</f>
        <v/>
      </c>
      <c r="E76" s="182" t="str">
        <f>IF(③職員名簿【中間実績】!E77="","",③職員名簿【中間実績】!E77)</f>
        <v/>
      </c>
      <c r="F76" s="182" t="str">
        <f>IF(③職員名簿【中間実績】!F77="","",③職員名簿【中間実績】!F77)</f>
        <v/>
      </c>
      <c r="G76" s="182" t="str">
        <f>IF(③職員名簿【中間実績】!G77="","",③職員名簿【中間実績】!G77)</f>
        <v/>
      </c>
      <c r="H76" s="182" t="str">
        <f>IF(③職員名簿【中間実績】!H77="","",③職員名簿【中間実績】!H77)</f>
        <v/>
      </c>
      <c r="I76" s="182" t="str">
        <f>IF(③職員名簿【中間実績】!I77="","",③職員名簿【中間実績】!I77)</f>
        <v/>
      </c>
      <c r="J76" s="182" t="str">
        <f>IF(③職員名簿【中間実績】!J77="","",③職員名簿【中間実績】!J77)</f>
        <v/>
      </c>
      <c r="K76" s="277" t="str">
        <f>IF(③職員名簿【中間実績】!K77="","",③職員名簿【中間実績】!K77)</f>
        <v/>
      </c>
      <c r="L76" s="182" t="str">
        <f>IF(③職員名簿【中間実績】!L77="","",③職員名簿【中間実績】!L77)</f>
        <v/>
      </c>
      <c r="M76" s="182" t="str">
        <f>IF(③職員名簿【中間実績】!M77="","",③職員名簿【中間実績】!M77)</f>
        <v/>
      </c>
      <c r="N76" s="182" t="str">
        <f>IF(③職員名簿【中間実績】!N77="","",③職員名簿【中間実績】!N77)</f>
        <v/>
      </c>
      <c r="O76" s="182" t="str">
        <f>IF(③職員名簿【中間実績】!O77="","",③職員名簿【中間実績】!O77)</f>
        <v/>
      </c>
      <c r="P76" s="269" t="str">
        <f t="shared" si="18"/>
        <v>○</v>
      </c>
      <c r="Q76" s="135" t="str">
        <f t="shared" si="5"/>
        <v/>
      </c>
      <c r="R76" s="135" t="str">
        <f t="shared" si="12"/>
        <v/>
      </c>
      <c r="S76" s="135" t="str">
        <f t="shared" si="13"/>
        <v/>
      </c>
      <c r="T76" s="135" t="str">
        <f t="shared" si="14"/>
        <v/>
      </c>
      <c r="U76" s="132" t="str">
        <f t="shared" si="25"/>
        <v/>
      </c>
      <c r="V76" s="132" t="str">
        <f t="shared" si="25"/>
        <v/>
      </c>
      <c r="W76" s="132" t="str">
        <f t="shared" si="25"/>
        <v/>
      </c>
      <c r="X76" s="132" t="str">
        <f t="shared" si="25"/>
        <v/>
      </c>
      <c r="Y76" s="132" t="str">
        <f t="shared" si="25"/>
        <v/>
      </c>
      <c r="Z76" s="132" t="str">
        <f t="shared" si="25"/>
        <v/>
      </c>
      <c r="AA76" s="132" t="str">
        <f t="shared" si="25"/>
        <v/>
      </c>
      <c r="AB76" s="132" t="str">
        <f t="shared" si="25"/>
        <v/>
      </c>
      <c r="AC76" s="132" t="str">
        <f t="shared" si="25"/>
        <v/>
      </c>
      <c r="AD76" s="132" t="str">
        <f t="shared" si="25"/>
        <v/>
      </c>
      <c r="AE76" s="132" t="str">
        <f t="shared" si="25"/>
        <v/>
      </c>
      <c r="AF76" s="132" t="str">
        <f t="shared" si="25"/>
        <v/>
      </c>
      <c r="AG76" s="274">
        <f t="shared" si="8"/>
        <v>0</v>
      </c>
      <c r="AH76" s="274">
        <f t="shared" si="16"/>
        <v>0</v>
      </c>
      <c r="AI76" s="275">
        <f t="shared" si="22"/>
        <v>0</v>
      </c>
      <c r="AJ76" s="273" t="str">
        <f t="shared" si="23"/>
        <v/>
      </c>
      <c r="AK76" s="273" t="str">
        <f t="shared" si="27"/>
        <v/>
      </c>
      <c r="AL76" s="273" t="str">
        <f t="shared" si="27"/>
        <v/>
      </c>
      <c r="AM76" s="273" t="str">
        <f t="shared" si="27"/>
        <v/>
      </c>
      <c r="AN76" s="273" t="str">
        <f t="shared" si="27"/>
        <v/>
      </c>
      <c r="AO76" s="273" t="str">
        <f t="shared" si="27"/>
        <v/>
      </c>
      <c r="AP76" s="273" t="str">
        <f t="shared" si="27"/>
        <v/>
      </c>
      <c r="AQ76" s="273" t="str">
        <f t="shared" si="26"/>
        <v/>
      </c>
      <c r="AR76" s="273" t="str">
        <f t="shared" si="26"/>
        <v/>
      </c>
      <c r="AS76" s="273" t="str">
        <f t="shared" si="26"/>
        <v/>
      </c>
      <c r="AT76" s="273" t="str">
        <f t="shared" si="26"/>
        <v/>
      </c>
      <c r="AU76" s="273" t="str">
        <f t="shared" si="26"/>
        <v/>
      </c>
      <c r="AV76" s="273" t="str">
        <f t="shared" si="26"/>
        <v/>
      </c>
      <c r="AW76" s="273">
        <f t="shared" si="17"/>
        <v>0</v>
      </c>
    </row>
    <row r="77" spans="1:49" s="190" customFormat="1" ht="23.15" customHeight="1">
      <c r="A77" s="61">
        <v>65</v>
      </c>
      <c r="B77" s="14" t="str">
        <f>IF(③職員名簿【中間実績】!B78="","",③職員名簿【中間実績】!B78)</f>
        <v/>
      </c>
      <c r="C77" s="180" t="str">
        <f>IF(③職員名簿【中間実績】!C78="","",③職員名簿【中間実績】!C78)</f>
        <v/>
      </c>
      <c r="D77" s="181" t="str">
        <f>IF(③職員名簿【中間実績】!D78="","",③職員名簿【中間実績】!D78)</f>
        <v/>
      </c>
      <c r="E77" s="182" t="str">
        <f>IF(③職員名簿【中間実績】!E78="","",③職員名簿【中間実績】!E78)</f>
        <v/>
      </c>
      <c r="F77" s="182" t="str">
        <f>IF(③職員名簿【中間実績】!F78="","",③職員名簿【中間実績】!F78)</f>
        <v/>
      </c>
      <c r="G77" s="182" t="str">
        <f>IF(③職員名簿【中間実績】!G78="","",③職員名簿【中間実績】!G78)</f>
        <v/>
      </c>
      <c r="H77" s="182" t="str">
        <f>IF(③職員名簿【中間実績】!H78="","",③職員名簿【中間実績】!H78)</f>
        <v/>
      </c>
      <c r="I77" s="182" t="str">
        <f>IF(③職員名簿【中間実績】!I78="","",③職員名簿【中間実績】!I78)</f>
        <v/>
      </c>
      <c r="J77" s="182" t="str">
        <f>IF(③職員名簿【中間実績】!J78="","",③職員名簿【中間実績】!J78)</f>
        <v/>
      </c>
      <c r="K77" s="277" t="str">
        <f>IF(③職員名簿【中間実績】!K78="","",③職員名簿【中間実績】!K78)</f>
        <v/>
      </c>
      <c r="L77" s="182" t="str">
        <f>IF(③職員名簿【中間実績】!L78="","",③職員名簿【中間実績】!L78)</f>
        <v/>
      </c>
      <c r="M77" s="182" t="str">
        <f>IF(③職員名簿【中間実績】!M78="","",③職員名簿【中間実績】!M78)</f>
        <v/>
      </c>
      <c r="N77" s="182" t="str">
        <f>IF(③職員名簿【中間実績】!N78="","",③職員名簿【中間実績】!N78)</f>
        <v/>
      </c>
      <c r="O77" s="182" t="str">
        <f>IF(③職員名簿【中間実績】!O78="","",③職員名簿【中間実績】!O78)</f>
        <v/>
      </c>
      <c r="P77" s="269" t="str">
        <f t="shared" si="18"/>
        <v>○</v>
      </c>
      <c r="Q77" s="135" t="str">
        <f t="shared" ref="Q77:Q112" si="28">IF(H77="有",IF(OR(B77="園長",B77="施設長",B77="管理者",B77="主任保育士",B77="保育士",B77="家庭的保育者"),1,IF(OR(B77="準保育士",B77="短時間保育士"),2,0)),IF(H77="無",IF(OR(B77="要件緩和対象",B77="保健師（みなし保育士）",B77="看護師（みなし保育士）",B77="准看護師（みなし保育士）"),3,""),""))</f>
        <v/>
      </c>
      <c r="R77" s="135" t="str">
        <f t="shared" si="12"/>
        <v/>
      </c>
      <c r="S77" s="135" t="str">
        <f t="shared" si="13"/>
        <v/>
      </c>
      <c r="T77" s="135" t="str">
        <f t="shared" si="14"/>
        <v/>
      </c>
      <c r="U77" s="132" t="str">
        <f t="shared" si="25"/>
        <v/>
      </c>
      <c r="V77" s="132" t="str">
        <f t="shared" si="25"/>
        <v/>
      </c>
      <c r="W77" s="132" t="str">
        <f t="shared" si="25"/>
        <v/>
      </c>
      <c r="X77" s="132" t="str">
        <f t="shared" si="25"/>
        <v/>
      </c>
      <c r="Y77" s="132" t="str">
        <f t="shared" si="25"/>
        <v/>
      </c>
      <c r="Z77" s="132" t="str">
        <f t="shared" si="25"/>
        <v/>
      </c>
      <c r="AA77" s="132" t="str">
        <f t="shared" si="25"/>
        <v/>
      </c>
      <c r="AB77" s="132" t="str">
        <f t="shared" si="25"/>
        <v/>
      </c>
      <c r="AC77" s="132" t="str">
        <f t="shared" si="25"/>
        <v/>
      </c>
      <c r="AD77" s="132" t="str">
        <f t="shared" si="25"/>
        <v/>
      </c>
      <c r="AE77" s="132" t="str">
        <f t="shared" si="25"/>
        <v/>
      </c>
      <c r="AF77" s="132" t="str">
        <f t="shared" si="25"/>
        <v/>
      </c>
      <c r="AG77" s="274">
        <f t="shared" ref="AG77:AG112" si="29">COUNT(U77:AF77)</f>
        <v>0</v>
      </c>
      <c r="AH77" s="274">
        <f t="shared" si="16"/>
        <v>0</v>
      </c>
      <c r="AI77" s="275">
        <f t="shared" ref="AI77:AI112" si="30">IF(AND(H77="有",N77=""),COUNT(U77:AF77),0)</f>
        <v>0</v>
      </c>
      <c r="AJ77" s="273" t="str">
        <f t="shared" ref="AJ77:AJ112" si="31">IF(E77="","",E77)</f>
        <v/>
      </c>
      <c r="AK77" s="273" t="str">
        <f t="shared" si="27"/>
        <v/>
      </c>
      <c r="AL77" s="273" t="str">
        <f t="shared" si="27"/>
        <v/>
      </c>
      <c r="AM77" s="273" t="str">
        <f t="shared" si="27"/>
        <v/>
      </c>
      <c r="AN77" s="273" t="str">
        <f t="shared" si="27"/>
        <v/>
      </c>
      <c r="AO77" s="273" t="str">
        <f t="shared" si="27"/>
        <v/>
      </c>
      <c r="AP77" s="273" t="str">
        <f t="shared" si="27"/>
        <v/>
      </c>
      <c r="AQ77" s="273" t="str">
        <f t="shared" si="26"/>
        <v/>
      </c>
      <c r="AR77" s="273" t="str">
        <f t="shared" si="26"/>
        <v/>
      </c>
      <c r="AS77" s="273" t="str">
        <f t="shared" si="26"/>
        <v/>
      </c>
      <c r="AT77" s="273" t="str">
        <f t="shared" si="26"/>
        <v/>
      </c>
      <c r="AU77" s="273" t="str">
        <f t="shared" si="26"/>
        <v/>
      </c>
      <c r="AV77" s="273" t="str">
        <f t="shared" si="26"/>
        <v/>
      </c>
      <c r="AW77" s="273">
        <f t="shared" si="17"/>
        <v>0</v>
      </c>
    </row>
    <row r="78" spans="1:49" s="190" customFormat="1" ht="23.15" customHeight="1">
      <c r="A78" s="61">
        <v>66</v>
      </c>
      <c r="B78" s="14" t="str">
        <f>IF(③職員名簿【中間実績】!B79="","",③職員名簿【中間実績】!B79)</f>
        <v/>
      </c>
      <c r="C78" s="180" t="str">
        <f>IF(③職員名簿【中間実績】!C79="","",③職員名簿【中間実績】!C79)</f>
        <v/>
      </c>
      <c r="D78" s="181" t="str">
        <f>IF(③職員名簿【中間実績】!D79="","",③職員名簿【中間実績】!D79)</f>
        <v/>
      </c>
      <c r="E78" s="182" t="str">
        <f>IF(③職員名簿【中間実績】!E79="","",③職員名簿【中間実績】!E79)</f>
        <v/>
      </c>
      <c r="F78" s="182" t="str">
        <f>IF(③職員名簿【中間実績】!F79="","",③職員名簿【中間実績】!F79)</f>
        <v/>
      </c>
      <c r="G78" s="182" t="str">
        <f>IF(③職員名簿【中間実績】!G79="","",③職員名簿【中間実績】!G79)</f>
        <v/>
      </c>
      <c r="H78" s="182" t="str">
        <f>IF(③職員名簿【中間実績】!H79="","",③職員名簿【中間実績】!H79)</f>
        <v/>
      </c>
      <c r="I78" s="182" t="str">
        <f>IF(③職員名簿【中間実績】!I79="","",③職員名簿【中間実績】!I79)</f>
        <v/>
      </c>
      <c r="J78" s="182" t="str">
        <f>IF(③職員名簿【中間実績】!J79="","",③職員名簿【中間実績】!J79)</f>
        <v/>
      </c>
      <c r="K78" s="277" t="str">
        <f>IF(③職員名簿【中間実績】!K79="","",③職員名簿【中間実績】!K79)</f>
        <v/>
      </c>
      <c r="L78" s="182" t="str">
        <f>IF(③職員名簿【中間実績】!L79="","",③職員名簿【中間実績】!L79)</f>
        <v/>
      </c>
      <c r="M78" s="182" t="str">
        <f>IF(③職員名簿【中間実績】!M79="","",③職員名簿【中間実績】!M79)</f>
        <v/>
      </c>
      <c r="N78" s="182" t="str">
        <f>IF(③職員名簿【中間実績】!N79="","",③職員名簿【中間実績】!N79)</f>
        <v/>
      </c>
      <c r="O78" s="182" t="str">
        <f>IF(③職員名簿【中間実績】!O79="","",③職員名簿【中間実績】!O79)</f>
        <v/>
      </c>
      <c r="P78" s="269" t="str">
        <f t="shared" si="18"/>
        <v>○</v>
      </c>
      <c r="Q78" s="135" t="str">
        <f t="shared" si="28"/>
        <v/>
      </c>
      <c r="R78" s="135" t="str">
        <f t="shared" ref="R78:R112" si="32">IF(AND(C78="正",D78="常"),1,IF(AND(C78="パート",D78="常"),2,""))</f>
        <v/>
      </c>
      <c r="S78" s="135" t="str">
        <f t="shared" ref="S78:S112" si="33">IF(AND(Q78=1,R78=1),1,IF(AND(Q78=2,R78=2),2,IF(AND(Q78=3,R78=1),3,IF(AND(Q78=3,R78=2),3,IF(AND(Q78=1,R78=2),1,"")))))</f>
        <v/>
      </c>
      <c r="T78" s="135" t="str">
        <f t="shared" ref="T78:T112" si="34">IF(AND(R78=2,N78="派遣"),4,IF(R78=1,"",""))</f>
        <v/>
      </c>
      <c r="U78" s="132" t="str">
        <f t="shared" ref="U78:AF93" si="35">IF($T78="",IF($K78="","",IF(U$11&gt;=$K78,IF($L78="",$S78,IF(U$11&gt;$L78,"",$S78)),"")),IF(AND(U$11&gt;=$K78,OR($L78&gt;=U$11,$L78="")),$T78,""))</f>
        <v/>
      </c>
      <c r="V78" s="132" t="str">
        <f t="shared" si="35"/>
        <v/>
      </c>
      <c r="W78" s="132" t="str">
        <f t="shared" si="35"/>
        <v/>
      </c>
      <c r="X78" s="132" t="str">
        <f t="shared" si="35"/>
        <v/>
      </c>
      <c r="Y78" s="132" t="str">
        <f t="shared" si="35"/>
        <v/>
      </c>
      <c r="Z78" s="132" t="str">
        <f t="shared" si="35"/>
        <v/>
      </c>
      <c r="AA78" s="132" t="str">
        <f t="shared" si="35"/>
        <v/>
      </c>
      <c r="AB78" s="132" t="str">
        <f t="shared" si="35"/>
        <v/>
      </c>
      <c r="AC78" s="132" t="str">
        <f t="shared" si="35"/>
        <v/>
      </c>
      <c r="AD78" s="132" t="str">
        <f t="shared" si="35"/>
        <v/>
      </c>
      <c r="AE78" s="132" t="str">
        <f t="shared" si="35"/>
        <v/>
      </c>
      <c r="AF78" s="132" t="str">
        <f t="shared" si="35"/>
        <v/>
      </c>
      <c r="AG78" s="274">
        <f t="shared" si="29"/>
        <v>0</v>
      </c>
      <c r="AH78" s="274">
        <f t="shared" ref="AH78:AH112" si="36">$L$5</f>
        <v>0</v>
      </c>
      <c r="AI78" s="275">
        <f t="shared" si="30"/>
        <v>0</v>
      </c>
      <c r="AJ78" s="273" t="str">
        <f t="shared" si="31"/>
        <v/>
      </c>
      <c r="AK78" s="273" t="str">
        <f t="shared" si="27"/>
        <v/>
      </c>
      <c r="AL78" s="273" t="str">
        <f t="shared" si="27"/>
        <v/>
      </c>
      <c r="AM78" s="273" t="str">
        <f t="shared" si="27"/>
        <v/>
      </c>
      <c r="AN78" s="273" t="str">
        <f t="shared" si="27"/>
        <v/>
      </c>
      <c r="AO78" s="273" t="str">
        <f t="shared" si="27"/>
        <v/>
      </c>
      <c r="AP78" s="273" t="str">
        <f t="shared" si="27"/>
        <v/>
      </c>
      <c r="AQ78" s="273" t="str">
        <f t="shared" si="26"/>
        <v/>
      </c>
      <c r="AR78" s="273" t="str">
        <f t="shared" si="26"/>
        <v/>
      </c>
      <c r="AS78" s="273" t="str">
        <f t="shared" si="26"/>
        <v/>
      </c>
      <c r="AT78" s="273" t="str">
        <f t="shared" si="26"/>
        <v/>
      </c>
      <c r="AU78" s="273" t="str">
        <f t="shared" si="26"/>
        <v/>
      </c>
      <c r="AV78" s="273" t="str">
        <f t="shared" si="26"/>
        <v/>
      </c>
      <c r="AW78" s="273">
        <f t="shared" ref="AW78:AW112" si="37">COUNTIF(AK78:AV78,"○")</f>
        <v>0</v>
      </c>
    </row>
    <row r="79" spans="1:49" s="190" customFormat="1" ht="23.15" customHeight="1">
      <c r="A79" s="61">
        <v>67</v>
      </c>
      <c r="B79" s="14" t="str">
        <f>IF(③職員名簿【中間実績】!B80="","",③職員名簿【中間実績】!B80)</f>
        <v/>
      </c>
      <c r="C79" s="180" t="str">
        <f>IF(③職員名簿【中間実績】!C80="","",③職員名簿【中間実績】!C80)</f>
        <v/>
      </c>
      <c r="D79" s="181" t="str">
        <f>IF(③職員名簿【中間実績】!D80="","",③職員名簿【中間実績】!D80)</f>
        <v/>
      </c>
      <c r="E79" s="182" t="str">
        <f>IF(③職員名簿【中間実績】!E80="","",③職員名簿【中間実績】!E80)</f>
        <v/>
      </c>
      <c r="F79" s="182" t="str">
        <f>IF(③職員名簿【中間実績】!F80="","",③職員名簿【中間実績】!F80)</f>
        <v/>
      </c>
      <c r="G79" s="182" t="str">
        <f>IF(③職員名簿【中間実績】!G80="","",③職員名簿【中間実績】!G80)</f>
        <v/>
      </c>
      <c r="H79" s="182" t="str">
        <f>IF(③職員名簿【中間実績】!H80="","",③職員名簿【中間実績】!H80)</f>
        <v/>
      </c>
      <c r="I79" s="182" t="str">
        <f>IF(③職員名簿【中間実績】!I80="","",③職員名簿【中間実績】!I80)</f>
        <v/>
      </c>
      <c r="J79" s="182" t="str">
        <f>IF(③職員名簿【中間実績】!J80="","",③職員名簿【中間実績】!J80)</f>
        <v/>
      </c>
      <c r="K79" s="277" t="str">
        <f>IF(③職員名簿【中間実績】!K80="","",③職員名簿【中間実績】!K80)</f>
        <v/>
      </c>
      <c r="L79" s="182" t="str">
        <f>IF(③職員名簿【中間実績】!L80="","",③職員名簿【中間実績】!L80)</f>
        <v/>
      </c>
      <c r="M79" s="182" t="str">
        <f>IF(③職員名簿【中間実績】!M80="","",③職員名簿【中間実績】!M80)</f>
        <v/>
      </c>
      <c r="N79" s="182" t="str">
        <f>IF(③職員名簿【中間実績】!N80="","",③職員名簿【中間実績】!N80)</f>
        <v/>
      </c>
      <c r="O79" s="182" t="str">
        <f>IF(③職員名簿【中間実績】!O80="","",③職員名簿【中間実績】!O80)</f>
        <v/>
      </c>
      <c r="P79" s="269" t="str">
        <f t="shared" ref="P79:P112" si="38">IF(AND(X79="",Y79="",Z79="",AA79="",AB79="",AC79="",AD79="",AE79="",AF79="",AG79="",AH79="",AI79=""),"","○")</f>
        <v>○</v>
      </c>
      <c r="Q79" s="135" t="str">
        <f t="shared" si="28"/>
        <v/>
      </c>
      <c r="R79" s="135" t="str">
        <f t="shared" si="32"/>
        <v/>
      </c>
      <c r="S79" s="135" t="str">
        <f t="shared" si="33"/>
        <v/>
      </c>
      <c r="T79" s="135" t="str">
        <f t="shared" si="34"/>
        <v/>
      </c>
      <c r="U79" s="132" t="str">
        <f t="shared" si="35"/>
        <v/>
      </c>
      <c r="V79" s="132" t="str">
        <f t="shared" si="35"/>
        <v/>
      </c>
      <c r="W79" s="132" t="str">
        <f t="shared" si="35"/>
        <v/>
      </c>
      <c r="X79" s="132" t="str">
        <f t="shared" si="35"/>
        <v/>
      </c>
      <c r="Y79" s="132" t="str">
        <f t="shared" si="35"/>
        <v/>
      </c>
      <c r="Z79" s="132" t="str">
        <f t="shared" si="35"/>
        <v/>
      </c>
      <c r="AA79" s="132" t="str">
        <f t="shared" si="35"/>
        <v/>
      </c>
      <c r="AB79" s="132" t="str">
        <f t="shared" si="35"/>
        <v/>
      </c>
      <c r="AC79" s="132" t="str">
        <f t="shared" si="35"/>
        <v/>
      </c>
      <c r="AD79" s="132" t="str">
        <f t="shared" si="35"/>
        <v/>
      </c>
      <c r="AE79" s="132" t="str">
        <f t="shared" si="35"/>
        <v/>
      </c>
      <c r="AF79" s="132" t="str">
        <f t="shared" si="35"/>
        <v/>
      </c>
      <c r="AG79" s="274">
        <f t="shared" si="29"/>
        <v>0</v>
      </c>
      <c r="AH79" s="274">
        <f t="shared" si="36"/>
        <v>0</v>
      </c>
      <c r="AI79" s="275">
        <f t="shared" si="30"/>
        <v>0</v>
      </c>
      <c r="AJ79" s="273" t="str">
        <f t="shared" si="31"/>
        <v/>
      </c>
      <c r="AK79" s="273" t="str">
        <f t="shared" si="27"/>
        <v/>
      </c>
      <c r="AL79" s="273" t="str">
        <f t="shared" si="27"/>
        <v/>
      </c>
      <c r="AM79" s="273" t="str">
        <f t="shared" si="27"/>
        <v/>
      </c>
      <c r="AN79" s="273" t="str">
        <f t="shared" si="27"/>
        <v/>
      </c>
      <c r="AO79" s="273" t="str">
        <f t="shared" si="27"/>
        <v/>
      </c>
      <c r="AP79" s="273" t="str">
        <f t="shared" si="27"/>
        <v/>
      </c>
      <c r="AQ79" s="273" t="str">
        <f t="shared" si="26"/>
        <v/>
      </c>
      <c r="AR79" s="273" t="str">
        <f t="shared" si="26"/>
        <v/>
      </c>
      <c r="AS79" s="273" t="str">
        <f t="shared" si="26"/>
        <v/>
      </c>
      <c r="AT79" s="273" t="str">
        <f t="shared" si="26"/>
        <v/>
      </c>
      <c r="AU79" s="273" t="str">
        <f t="shared" si="26"/>
        <v/>
      </c>
      <c r="AV79" s="273" t="str">
        <f t="shared" si="26"/>
        <v/>
      </c>
      <c r="AW79" s="273">
        <f t="shared" si="37"/>
        <v>0</v>
      </c>
    </row>
    <row r="80" spans="1:49" s="190" customFormat="1" ht="23.15" customHeight="1">
      <c r="A80" s="61">
        <v>68</v>
      </c>
      <c r="B80" s="14" t="str">
        <f>IF(③職員名簿【中間実績】!B81="","",③職員名簿【中間実績】!B81)</f>
        <v/>
      </c>
      <c r="C80" s="180" t="str">
        <f>IF(③職員名簿【中間実績】!C81="","",③職員名簿【中間実績】!C81)</f>
        <v/>
      </c>
      <c r="D80" s="181" t="str">
        <f>IF(③職員名簿【中間実績】!D81="","",③職員名簿【中間実績】!D81)</f>
        <v/>
      </c>
      <c r="E80" s="182" t="str">
        <f>IF(③職員名簿【中間実績】!E81="","",③職員名簿【中間実績】!E81)</f>
        <v/>
      </c>
      <c r="F80" s="182" t="str">
        <f>IF(③職員名簿【中間実績】!F81="","",③職員名簿【中間実績】!F81)</f>
        <v/>
      </c>
      <c r="G80" s="182" t="str">
        <f>IF(③職員名簿【中間実績】!G81="","",③職員名簿【中間実績】!G81)</f>
        <v/>
      </c>
      <c r="H80" s="182" t="str">
        <f>IF(③職員名簿【中間実績】!H81="","",③職員名簿【中間実績】!H81)</f>
        <v/>
      </c>
      <c r="I80" s="182" t="str">
        <f>IF(③職員名簿【中間実績】!I81="","",③職員名簿【中間実績】!I81)</f>
        <v/>
      </c>
      <c r="J80" s="182" t="str">
        <f>IF(③職員名簿【中間実績】!J81="","",③職員名簿【中間実績】!J81)</f>
        <v/>
      </c>
      <c r="K80" s="277" t="str">
        <f>IF(③職員名簿【中間実績】!K81="","",③職員名簿【中間実績】!K81)</f>
        <v/>
      </c>
      <c r="L80" s="182" t="str">
        <f>IF(③職員名簿【中間実績】!L81="","",③職員名簿【中間実績】!L81)</f>
        <v/>
      </c>
      <c r="M80" s="182" t="str">
        <f>IF(③職員名簿【中間実績】!M81="","",③職員名簿【中間実績】!M81)</f>
        <v/>
      </c>
      <c r="N80" s="182" t="str">
        <f>IF(③職員名簿【中間実績】!N81="","",③職員名簿【中間実績】!N81)</f>
        <v/>
      </c>
      <c r="O80" s="182" t="str">
        <f>IF(③職員名簿【中間実績】!O81="","",③職員名簿【中間実績】!O81)</f>
        <v/>
      </c>
      <c r="P80" s="269" t="str">
        <f t="shared" si="38"/>
        <v>○</v>
      </c>
      <c r="Q80" s="135" t="str">
        <f t="shared" si="28"/>
        <v/>
      </c>
      <c r="R80" s="135" t="str">
        <f t="shared" si="32"/>
        <v/>
      </c>
      <c r="S80" s="135" t="str">
        <f t="shared" si="33"/>
        <v/>
      </c>
      <c r="T80" s="135" t="str">
        <f t="shared" si="34"/>
        <v/>
      </c>
      <c r="U80" s="132" t="str">
        <f t="shared" si="35"/>
        <v/>
      </c>
      <c r="V80" s="132" t="str">
        <f t="shared" si="35"/>
        <v/>
      </c>
      <c r="W80" s="132" t="str">
        <f t="shared" si="35"/>
        <v/>
      </c>
      <c r="X80" s="132" t="str">
        <f t="shared" si="35"/>
        <v/>
      </c>
      <c r="Y80" s="132" t="str">
        <f t="shared" si="35"/>
        <v/>
      </c>
      <c r="Z80" s="132" t="str">
        <f t="shared" si="35"/>
        <v/>
      </c>
      <c r="AA80" s="132" t="str">
        <f t="shared" si="35"/>
        <v/>
      </c>
      <c r="AB80" s="132" t="str">
        <f t="shared" si="35"/>
        <v/>
      </c>
      <c r="AC80" s="132" t="str">
        <f t="shared" si="35"/>
        <v/>
      </c>
      <c r="AD80" s="132" t="str">
        <f t="shared" si="35"/>
        <v/>
      </c>
      <c r="AE80" s="132" t="str">
        <f t="shared" si="35"/>
        <v/>
      </c>
      <c r="AF80" s="132" t="str">
        <f t="shared" si="35"/>
        <v/>
      </c>
      <c r="AG80" s="274">
        <f t="shared" si="29"/>
        <v>0</v>
      </c>
      <c r="AH80" s="274">
        <f t="shared" si="36"/>
        <v>0</v>
      </c>
      <c r="AI80" s="275">
        <f t="shared" si="30"/>
        <v>0</v>
      </c>
      <c r="AJ80" s="273" t="str">
        <f t="shared" si="31"/>
        <v/>
      </c>
      <c r="AK80" s="273" t="str">
        <f t="shared" si="27"/>
        <v/>
      </c>
      <c r="AL80" s="273" t="str">
        <f t="shared" si="27"/>
        <v/>
      </c>
      <c r="AM80" s="273" t="str">
        <f t="shared" si="27"/>
        <v/>
      </c>
      <c r="AN80" s="273" t="str">
        <f t="shared" si="27"/>
        <v/>
      </c>
      <c r="AO80" s="273" t="str">
        <f t="shared" si="27"/>
        <v/>
      </c>
      <c r="AP80" s="273" t="str">
        <f t="shared" si="27"/>
        <v/>
      </c>
      <c r="AQ80" s="273" t="str">
        <f t="shared" si="26"/>
        <v/>
      </c>
      <c r="AR80" s="273" t="str">
        <f t="shared" si="26"/>
        <v/>
      </c>
      <c r="AS80" s="273" t="str">
        <f t="shared" si="26"/>
        <v/>
      </c>
      <c r="AT80" s="273" t="str">
        <f t="shared" si="26"/>
        <v/>
      </c>
      <c r="AU80" s="273" t="str">
        <f t="shared" si="26"/>
        <v/>
      </c>
      <c r="AV80" s="273" t="str">
        <f t="shared" si="26"/>
        <v/>
      </c>
      <c r="AW80" s="273">
        <f t="shared" si="37"/>
        <v>0</v>
      </c>
    </row>
    <row r="81" spans="1:49" s="190" customFormat="1" ht="23.15" customHeight="1">
      <c r="A81" s="61">
        <v>69</v>
      </c>
      <c r="B81" s="14" t="str">
        <f>IF(③職員名簿【中間実績】!B82="","",③職員名簿【中間実績】!B82)</f>
        <v/>
      </c>
      <c r="C81" s="180" t="str">
        <f>IF(③職員名簿【中間実績】!C82="","",③職員名簿【中間実績】!C82)</f>
        <v/>
      </c>
      <c r="D81" s="181" t="str">
        <f>IF(③職員名簿【中間実績】!D82="","",③職員名簿【中間実績】!D82)</f>
        <v/>
      </c>
      <c r="E81" s="182" t="str">
        <f>IF(③職員名簿【中間実績】!E82="","",③職員名簿【中間実績】!E82)</f>
        <v/>
      </c>
      <c r="F81" s="182" t="str">
        <f>IF(③職員名簿【中間実績】!F82="","",③職員名簿【中間実績】!F82)</f>
        <v/>
      </c>
      <c r="G81" s="182" t="str">
        <f>IF(③職員名簿【中間実績】!G82="","",③職員名簿【中間実績】!G82)</f>
        <v/>
      </c>
      <c r="H81" s="182" t="str">
        <f>IF(③職員名簿【中間実績】!H82="","",③職員名簿【中間実績】!H82)</f>
        <v/>
      </c>
      <c r="I81" s="182" t="str">
        <f>IF(③職員名簿【中間実績】!I82="","",③職員名簿【中間実績】!I82)</f>
        <v/>
      </c>
      <c r="J81" s="182" t="str">
        <f>IF(③職員名簿【中間実績】!J82="","",③職員名簿【中間実績】!J82)</f>
        <v/>
      </c>
      <c r="K81" s="277" t="str">
        <f>IF(③職員名簿【中間実績】!K82="","",③職員名簿【中間実績】!K82)</f>
        <v/>
      </c>
      <c r="L81" s="182" t="str">
        <f>IF(③職員名簿【中間実績】!L82="","",③職員名簿【中間実績】!L82)</f>
        <v/>
      </c>
      <c r="M81" s="182" t="str">
        <f>IF(③職員名簿【中間実績】!M82="","",③職員名簿【中間実績】!M82)</f>
        <v/>
      </c>
      <c r="N81" s="182" t="str">
        <f>IF(③職員名簿【中間実績】!N82="","",③職員名簿【中間実績】!N82)</f>
        <v/>
      </c>
      <c r="O81" s="182" t="str">
        <f>IF(③職員名簿【中間実績】!O82="","",③職員名簿【中間実績】!O82)</f>
        <v/>
      </c>
      <c r="P81" s="269" t="str">
        <f t="shared" si="38"/>
        <v>○</v>
      </c>
      <c r="Q81" s="135" t="str">
        <f t="shared" si="28"/>
        <v/>
      </c>
      <c r="R81" s="135" t="str">
        <f t="shared" si="32"/>
        <v/>
      </c>
      <c r="S81" s="135" t="str">
        <f t="shared" si="33"/>
        <v/>
      </c>
      <c r="T81" s="135" t="str">
        <f t="shared" si="34"/>
        <v/>
      </c>
      <c r="U81" s="132" t="str">
        <f t="shared" si="35"/>
        <v/>
      </c>
      <c r="V81" s="132" t="str">
        <f t="shared" si="35"/>
        <v/>
      </c>
      <c r="W81" s="132" t="str">
        <f t="shared" si="35"/>
        <v/>
      </c>
      <c r="X81" s="132" t="str">
        <f t="shared" si="35"/>
        <v/>
      </c>
      <c r="Y81" s="132" t="str">
        <f t="shared" si="35"/>
        <v/>
      </c>
      <c r="Z81" s="132" t="str">
        <f t="shared" si="35"/>
        <v/>
      </c>
      <c r="AA81" s="132" t="str">
        <f t="shared" si="35"/>
        <v/>
      </c>
      <c r="AB81" s="132" t="str">
        <f t="shared" si="35"/>
        <v/>
      </c>
      <c r="AC81" s="132" t="str">
        <f t="shared" si="35"/>
        <v/>
      </c>
      <c r="AD81" s="132" t="str">
        <f t="shared" si="35"/>
        <v/>
      </c>
      <c r="AE81" s="132" t="str">
        <f t="shared" si="35"/>
        <v/>
      </c>
      <c r="AF81" s="132" t="str">
        <f t="shared" si="35"/>
        <v/>
      </c>
      <c r="AG81" s="274">
        <f t="shared" si="29"/>
        <v>0</v>
      </c>
      <c r="AH81" s="274">
        <f t="shared" si="36"/>
        <v>0</v>
      </c>
      <c r="AI81" s="275">
        <f t="shared" si="30"/>
        <v>0</v>
      </c>
      <c r="AJ81" s="273" t="str">
        <f t="shared" si="31"/>
        <v/>
      </c>
      <c r="AK81" s="273" t="str">
        <f t="shared" si="27"/>
        <v/>
      </c>
      <c r="AL81" s="273" t="str">
        <f t="shared" si="27"/>
        <v/>
      </c>
      <c r="AM81" s="273" t="str">
        <f t="shared" si="27"/>
        <v/>
      </c>
      <c r="AN81" s="273" t="str">
        <f t="shared" si="27"/>
        <v/>
      </c>
      <c r="AO81" s="273" t="str">
        <f t="shared" si="27"/>
        <v/>
      </c>
      <c r="AP81" s="273" t="str">
        <f t="shared" si="27"/>
        <v/>
      </c>
      <c r="AQ81" s="273" t="str">
        <f t="shared" si="26"/>
        <v/>
      </c>
      <c r="AR81" s="273" t="str">
        <f t="shared" si="26"/>
        <v/>
      </c>
      <c r="AS81" s="273" t="str">
        <f t="shared" si="26"/>
        <v/>
      </c>
      <c r="AT81" s="273" t="str">
        <f t="shared" si="26"/>
        <v/>
      </c>
      <c r="AU81" s="273" t="str">
        <f t="shared" si="26"/>
        <v/>
      </c>
      <c r="AV81" s="273" t="str">
        <f t="shared" si="26"/>
        <v/>
      </c>
      <c r="AW81" s="273">
        <f t="shared" si="37"/>
        <v>0</v>
      </c>
    </row>
    <row r="82" spans="1:49" s="190" customFormat="1" ht="23.15" customHeight="1">
      <c r="A82" s="61">
        <v>70</v>
      </c>
      <c r="B82" s="14" t="str">
        <f>IF(③職員名簿【中間実績】!B83="","",③職員名簿【中間実績】!B83)</f>
        <v/>
      </c>
      <c r="C82" s="180" t="str">
        <f>IF(③職員名簿【中間実績】!C83="","",③職員名簿【中間実績】!C83)</f>
        <v/>
      </c>
      <c r="D82" s="181" t="str">
        <f>IF(③職員名簿【中間実績】!D83="","",③職員名簿【中間実績】!D83)</f>
        <v/>
      </c>
      <c r="E82" s="182" t="str">
        <f>IF(③職員名簿【中間実績】!E83="","",③職員名簿【中間実績】!E83)</f>
        <v/>
      </c>
      <c r="F82" s="182" t="str">
        <f>IF(③職員名簿【中間実績】!F83="","",③職員名簿【中間実績】!F83)</f>
        <v/>
      </c>
      <c r="G82" s="182" t="str">
        <f>IF(③職員名簿【中間実績】!G83="","",③職員名簿【中間実績】!G83)</f>
        <v/>
      </c>
      <c r="H82" s="182" t="str">
        <f>IF(③職員名簿【中間実績】!H83="","",③職員名簿【中間実績】!H83)</f>
        <v/>
      </c>
      <c r="I82" s="182" t="str">
        <f>IF(③職員名簿【中間実績】!I83="","",③職員名簿【中間実績】!I83)</f>
        <v/>
      </c>
      <c r="J82" s="182" t="str">
        <f>IF(③職員名簿【中間実績】!J83="","",③職員名簿【中間実績】!J83)</f>
        <v/>
      </c>
      <c r="K82" s="277" t="str">
        <f>IF(③職員名簿【中間実績】!K83="","",③職員名簿【中間実績】!K83)</f>
        <v/>
      </c>
      <c r="L82" s="182" t="str">
        <f>IF(③職員名簿【中間実績】!L83="","",③職員名簿【中間実績】!L83)</f>
        <v/>
      </c>
      <c r="M82" s="182" t="str">
        <f>IF(③職員名簿【中間実績】!M83="","",③職員名簿【中間実績】!M83)</f>
        <v/>
      </c>
      <c r="N82" s="182" t="str">
        <f>IF(③職員名簿【中間実績】!N83="","",③職員名簿【中間実績】!N83)</f>
        <v/>
      </c>
      <c r="O82" s="182" t="str">
        <f>IF(③職員名簿【中間実績】!O83="","",③職員名簿【中間実績】!O83)</f>
        <v/>
      </c>
      <c r="P82" s="269" t="str">
        <f t="shared" si="38"/>
        <v>○</v>
      </c>
      <c r="Q82" s="135" t="str">
        <f t="shared" si="28"/>
        <v/>
      </c>
      <c r="R82" s="135" t="str">
        <f t="shared" si="32"/>
        <v/>
      </c>
      <c r="S82" s="135" t="str">
        <f t="shared" si="33"/>
        <v/>
      </c>
      <c r="T82" s="135" t="str">
        <f t="shared" si="34"/>
        <v/>
      </c>
      <c r="U82" s="132" t="str">
        <f t="shared" si="35"/>
        <v/>
      </c>
      <c r="V82" s="132" t="str">
        <f t="shared" si="35"/>
        <v/>
      </c>
      <c r="W82" s="132" t="str">
        <f t="shared" si="35"/>
        <v/>
      </c>
      <c r="X82" s="132" t="str">
        <f t="shared" si="35"/>
        <v/>
      </c>
      <c r="Y82" s="132" t="str">
        <f t="shared" si="35"/>
        <v/>
      </c>
      <c r="Z82" s="132" t="str">
        <f t="shared" si="35"/>
        <v/>
      </c>
      <c r="AA82" s="132" t="str">
        <f t="shared" si="35"/>
        <v/>
      </c>
      <c r="AB82" s="132" t="str">
        <f t="shared" si="35"/>
        <v/>
      </c>
      <c r="AC82" s="132" t="str">
        <f t="shared" si="35"/>
        <v/>
      </c>
      <c r="AD82" s="132" t="str">
        <f t="shared" si="35"/>
        <v/>
      </c>
      <c r="AE82" s="132" t="str">
        <f t="shared" si="35"/>
        <v/>
      </c>
      <c r="AF82" s="132" t="str">
        <f t="shared" si="35"/>
        <v/>
      </c>
      <c r="AG82" s="274">
        <f t="shared" si="29"/>
        <v>0</v>
      </c>
      <c r="AH82" s="274">
        <f t="shared" si="36"/>
        <v>0</v>
      </c>
      <c r="AI82" s="275">
        <f t="shared" si="30"/>
        <v>0</v>
      </c>
      <c r="AJ82" s="273" t="str">
        <f t="shared" si="31"/>
        <v/>
      </c>
      <c r="AK82" s="273" t="str">
        <f t="shared" si="27"/>
        <v/>
      </c>
      <c r="AL82" s="273" t="str">
        <f t="shared" si="27"/>
        <v/>
      </c>
      <c r="AM82" s="273" t="str">
        <f t="shared" si="27"/>
        <v/>
      </c>
      <c r="AN82" s="273" t="str">
        <f t="shared" si="27"/>
        <v/>
      </c>
      <c r="AO82" s="273" t="str">
        <f t="shared" si="27"/>
        <v/>
      </c>
      <c r="AP82" s="273" t="str">
        <f t="shared" si="27"/>
        <v/>
      </c>
      <c r="AQ82" s="273" t="str">
        <f t="shared" si="26"/>
        <v/>
      </c>
      <c r="AR82" s="273" t="str">
        <f t="shared" si="26"/>
        <v/>
      </c>
      <c r="AS82" s="273" t="str">
        <f t="shared" si="26"/>
        <v/>
      </c>
      <c r="AT82" s="273" t="str">
        <f t="shared" si="26"/>
        <v/>
      </c>
      <c r="AU82" s="273" t="str">
        <f t="shared" si="26"/>
        <v/>
      </c>
      <c r="AV82" s="273" t="str">
        <f t="shared" si="26"/>
        <v/>
      </c>
      <c r="AW82" s="273">
        <f t="shared" si="37"/>
        <v>0</v>
      </c>
    </row>
    <row r="83" spans="1:49" s="190" customFormat="1" ht="23.15" customHeight="1">
      <c r="A83" s="61">
        <v>71</v>
      </c>
      <c r="B83" s="14" t="str">
        <f>IF(③職員名簿【中間実績】!B84="","",③職員名簿【中間実績】!B84)</f>
        <v/>
      </c>
      <c r="C83" s="180" t="str">
        <f>IF(③職員名簿【中間実績】!C84="","",③職員名簿【中間実績】!C84)</f>
        <v/>
      </c>
      <c r="D83" s="181" t="str">
        <f>IF(③職員名簿【中間実績】!D84="","",③職員名簿【中間実績】!D84)</f>
        <v/>
      </c>
      <c r="E83" s="182" t="str">
        <f>IF(③職員名簿【中間実績】!E84="","",③職員名簿【中間実績】!E84)</f>
        <v/>
      </c>
      <c r="F83" s="182" t="str">
        <f>IF(③職員名簿【中間実績】!F84="","",③職員名簿【中間実績】!F84)</f>
        <v/>
      </c>
      <c r="G83" s="182" t="str">
        <f>IF(③職員名簿【中間実績】!G84="","",③職員名簿【中間実績】!G84)</f>
        <v/>
      </c>
      <c r="H83" s="182" t="str">
        <f>IF(③職員名簿【中間実績】!H84="","",③職員名簿【中間実績】!H84)</f>
        <v/>
      </c>
      <c r="I83" s="182" t="str">
        <f>IF(③職員名簿【中間実績】!I84="","",③職員名簿【中間実績】!I84)</f>
        <v/>
      </c>
      <c r="J83" s="182" t="str">
        <f>IF(③職員名簿【中間実績】!J84="","",③職員名簿【中間実績】!J84)</f>
        <v/>
      </c>
      <c r="K83" s="277" t="str">
        <f>IF(③職員名簿【中間実績】!K84="","",③職員名簿【中間実績】!K84)</f>
        <v/>
      </c>
      <c r="L83" s="182" t="str">
        <f>IF(③職員名簿【中間実績】!L84="","",③職員名簿【中間実績】!L84)</f>
        <v/>
      </c>
      <c r="M83" s="182" t="str">
        <f>IF(③職員名簿【中間実績】!M84="","",③職員名簿【中間実績】!M84)</f>
        <v/>
      </c>
      <c r="N83" s="182" t="str">
        <f>IF(③職員名簿【中間実績】!N84="","",③職員名簿【中間実績】!N84)</f>
        <v/>
      </c>
      <c r="O83" s="182" t="str">
        <f>IF(③職員名簿【中間実績】!O84="","",③職員名簿【中間実績】!O84)</f>
        <v/>
      </c>
      <c r="P83" s="269" t="str">
        <f t="shared" si="38"/>
        <v>○</v>
      </c>
      <c r="Q83" s="135" t="str">
        <f t="shared" si="28"/>
        <v/>
      </c>
      <c r="R83" s="135" t="str">
        <f t="shared" si="32"/>
        <v/>
      </c>
      <c r="S83" s="135" t="str">
        <f t="shared" si="33"/>
        <v/>
      </c>
      <c r="T83" s="135" t="str">
        <f t="shared" si="34"/>
        <v/>
      </c>
      <c r="U83" s="132" t="str">
        <f t="shared" si="35"/>
        <v/>
      </c>
      <c r="V83" s="132" t="str">
        <f t="shared" si="35"/>
        <v/>
      </c>
      <c r="W83" s="132" t="str">
        <f t="shared" si="35"/>
        <v/>
      </c>
      <c r="X83" s="132" t="str">
        <f t="shared" si="35"/>
        <v/>
      </c>
      <c r="Y83" s="132" t="str">
        <f t="shared" si="35"/>
        <v/>
      </c>
      <c r="Z83" s="132" t="str">
        <f t="shared" si="35"/>
        <v/>
      </c>
      <c r="AA83" s="132" t="str">
        <f t="shared" si="35"/>
        <v/>
      </c>
      <c r="AB83" s="132" t="str">
        <f t="shared" si="35"/>
        <v/>
      </c>
      <c r="AC83" s="132" t="str">
        <f t="shared" si="35"/>
        <v/>
      </c>
      <c r="AD83" s="132" t="str">
        <f t="shared" si="35"/>
        <v/>
      </c>
      <c r="AE83" s="132" t="str">
        <f t="shared" si="35"/>
        <v/>
      </c>
      <c r="AF83" s="132" t="str">
        <f t="shared" si="35"/>
        <v/>
      </c>
      <c r="AG83" s="274">
        <f t="shared" si="29"/>
        <v>0</v>
      </c>
      <c r="AH83" s="274">
        <f t="shared" si="36"/>
        <v>0</v>
      </c>
      <c r="AI83" s="275">
        <f t="shared" si="30"/>
        <v>0</v>
      </c>
      <c r="AJ83" s="273" t="str">
        <f t="shared" si="31"/>
        <v/>
      </c>
      <c r="AK83" s="273" t="str">
        <f t="shared" si="27"/>
        <v/>
      </c>
      <c r="AL83" s="273" t="str">
        <f t="shared" si="27"/>
        <v/>
      </c>
      <c r="AM83" s="273" t="str">
        <f t="shared" si="27"/>
        <v/>
      </c>
      <c r="AN83" s="273" t="str">
        <f t="shared" si="27"/>
        <v/>
      </c>
      <c r="AO83" s="273" t="str">
        <f t="shared" si="27"/>
        <v/>
      </c>
      <c r="AP83" s="273" t="str">
        <f t="shared" si="27"/>
        <v/>
      </c>
      <c r="AQ83" s="273" t="str">
        <f t="shared" si="26"/>
        <v/>
      </c>
      <c r="AR83" s="273" t="str">
        <f t="shared" si="26"/>
        <v/>
      </c>
      <c r="AS83" s="273" t="str">
        <f t="shared" si="26"/>
        <v/>
      </c>
      <c r="AT83" s="273" t="str">
        <f t="shared" si="26"/>
        <v/>
      </c>
      <c r="AU83" s="273" t="str">
        <f t="shared" si="26"/>
        <v/>
      </c>
      <c r="AV83" s="273" t="str">
        <f t="shared" si="26"/>
        <v/>
      </c>
      <c r="AW83" s="273">
        <f t="shared" si="37"/>
        <v>0</v>
      </c>
    </row>
    <row r="84" spans="1:49" s="190" customFormat="1" ht="23.15" customHeight="1">
      <c r="A84" s="61">
        <v>72</v>
      </c>
      <c r="B84" s="14" t="str">
        <f>IF(③職員名簿【中間実績】!B85="","",③職員名簿【中間実績】!B85)</f>
        <v/>
      </c>
      <c r="C84" s="180" t="str">
        <f>IF(③職員名簿【中間実績】!C85="","",③職員名簿【中間実績】!C85)</f>
        <v/>
      </c>
      <c r="D84" s="181" t="str">
        <f>IF(③職員名簿【中間実績】!D85="","",③職員名簿【中間実績】!D85)</f>
        <v/>
      </c>
      <c r="E84" s="182" t="str">
        <f>IF(③職員名簿【中間実績】!E85="","",③職員名簿【中間実績】!E85)</f>
        <v/>
      </c>
      <c r="F84" s="182" t="str">
        <f>IF(③職員名簿【中間実績】!F85="","",③職員名簿【中間実績】!F85)</f>
        <v/>
      </c>
      <c r="G84" s="182" t="str">
        <f>IF(③職員名簿【中間実績】!G85="","",③職員名簿【中間実績】!G85)</f>
        <v/>
      </c>
      <c r="H84" s="182" t="str">
        <f>IF(③職員名簿【中間実績】!H85="","",③職員名簿【中間実績】!H85)</f>
        <v/>
      </c>
      <c r="I84" s="182" t="str">
        <f>IF(③職員名簿【中間実績】!I85="","",③職員名簿【中間実績】!I85)</f>
        <v/>
      </c>
      <c r="J84" s="182" t="str">
        <f>IF(③職員名簿【中間実績】!J85="","",③職員名簿【中間実績】!J85)</f>
        <v/>
      </c>
      <c r="K84" s="277" t="str">
        <f>IF(③職員名簿【中間実績】!K85="","",③職員名簿【中間実績】!K85)</f>
        <v/>
      </c>
      <c r="L84" s="182" t="str">
        <f>IF(③職員名簿【中間実績】!L85="","",③職員名簿【中間実績】!L85)</f>
        <v/>
      </c>
      <c r="M84" s="182" t="str">
        <f>IF(③職員名簿【中間実績】!M85="","",③職員名簿【中間実績】!M85)</f>
        <v/>
      </c>
      <c r="N84" s="182" t="str">
        <f>IF(③職員名簿【中間実績】!N85="","",③職員名簿【中間実績】!N85)</f>
        <v/>
      </c>
      <c r="O84" s="182" t="str">
        <f>IF(③職員名簿【中間実績】!O85="","",③職員名簿【中間実績】!O85)</f>
        <v/>
      </c>
      <c r="P84" s="269" t="str">
        <f t="shared" si="38"/>
        <v>○</v>
      </c>
      <c r="Q84" s="135" t="str">
        <f t="shared" si="28"/>
        <v/>
      </c>
      <c r="R84" s="135" t="str">
        <f t="shared" si="32"/>
        <v/>
      </c>
      <c r="S84" s="135" t="str">
        <f t="shared" si="33"/>
        <v/>
      </c>
      <c r="T84" s="135" t="str">
        <f t="shared" si="34"/>
        <v/>
      </c>
      <c r="U84" s="132" t="str">
        <f t="shared" si="35"/>
        <v/>
      </c>
      <c r="V84" s="132" t="str">
        <f t="shared" si="35"/>
        <v/>
      </c>
      <c r="W84" s="132" t="str">
        <f t="shared" si="35"/>
        <v/>
      </c>
      <c r="X84" s="132" t="str">
        <f t="shared" si="35"/>
        <v/>
      </c>
      <c r="Y84" s="132" t="str">
        <f t="shared" si="35"/>
        <v/>
      </c>
      <c r="Z84" s="132" t="str">
        <f t="shared" si="35"/>
        <v/>
      </c>
      <c r="AA84" s="132" t="str">
        <f t="shared" si="35"/>
        <v/>
      </c>
      <c r="AB84" s="132" t="str">
        <f t="shared" si="35"/>
        <v/>
      </c>
      <c r="AC84" s="132" t="str">
        <f t="shared" si="35"/>
        <v/>
      </c>
      <c r="AD84" s="132" t="str">
        <f t="shared" si="35"/>
        <v/>
      </c>
      <c r="AE84" s="132" t="str">
        <f t="shared" si="35"/>
        <v/>
      </c>
      <c r="AF84" s="132" t="str">
        <f t="shared" si="35"/>
        <v/>
      </c>
      <c r="AG84" s="274">
        <f t="shared" si="29"/>
        <v>0</v>
      </c>
      <c r="AH84" s="274">
        <f t="shared" si="36"/>
        <v>0</v>
      </c>
      <c r="AI84" s="275">
        <f t="shared" si="30"/>
        <v>0</v>
      </c>
      <c r="AJ84" s="273" t="str">
        <f t="shared" si="31"/>
        <v/>
      </c>
      <c r="AK84" s="273" t="str">
        <f t="shared" si="27"/>
        <v/>
      </c>
      <c r="AL84" s="273" t="str">
        <f t="shared" si="27"/>
        <v/>
      </c>
      <c r="AM84" s="273" t="str">
        <f t="shared" si="27"/>
        <v/>
      </c>
      <c r="AN84" s="273" t="str">
        <f t="shared" si="27"/>
        <v/>
      </c>
      <c r="AO84" s="273" t="str">
        <f t="shared" si="27"/>
        <v/>
      </c>
      <c r="AP84" s="273" t="str">
        <f t="shared" si="27"/>
        <v/>
      </c>
      <c r="AQ84" s="273" t="str">
        <f t="shared" si="26"/>
        <v/>
      </c>
      <c r="AR84" s="273" t="str">
        <f t="shared" si="26"/>
        <v/>
      </c>
      <c r="AS84" s="273" t="str">
        <f t="shared" si="26"/>
        <v/>
      </c>
      <c r="AT84" s="273" t="str">
        <f t="shared" si="26"/>
        <v/>
      </c>
      <c r="AU84" s="273" t="str">
        <f t="shared" si="26"/>
        <v/>
      </c>
      <c r="AV84" s="273" t="str">
        <f t="shared" si="26"/>
        <v/>
      </c>
      <c r="AW84" s="273">
        <f t="shared" si="37"/>
        <v>0</v>
      </c>
    </row>
    <row r="85" spans="1:49" s="190" customFormat="1" ht="23.15" customHeight="1">
      <c r="A85" s="61">
        <v>73</v>
      </c>
      <c r="B85" s="14" t="str">
        <f>IF(③職員名簿【中間実績】!B86="","",③職員名簿【中間実績】!B86)</f>
        <v/>
      </c>
      <c r="C85" s="180" t="str">
        <f>IF(③職員名簿【中間実績】!C86="","",③職員名簿【中間実績】!C86)</f>
        <v/>
      </c>
      <c r="D85" s="181" t="str">
        <f>IF(③職員名簿【中間実績】!D86="","",③職員名簿【中間実績】!D86)</f>
        <v/>
      </c>
      <c r="E85" s="182" t="str">
        <f>IF(③職員名簿【中間実績】!E86="","",③職員名簿【中間実績】!E86)</f>
        <v/>
      </c>
      <c r="F85" s="182" t="str">
        <f>IF(③職員名簿【中間実績】!F86="","",③職員名簿【中間実績】!F86)</f>
        <v/>
      </c>
      <c r="G85" s="182" t="str">
        <f>IF(③職員名簿【中間実績】!G86="","",③職員名簿【中間実績】!G86)</f>
        <v/>
      </c>
      <c r="H85" s="182" t="str">
        <f>IF(③職員名簿【中間実績】!H86="","",③職員名簿【中間実績】!H86)</f>
        <v/>
      </c>
      <c r="I85" s="182" t="str">
        <f>IF(③職員名簿【中間実績】!I86="","",③職員名簿【中間実績】!I86)</f>
        <v/>
      </c>
      <c r="J85" s="182" t="str">
        <f>IF(③職員名簿【中間実績】!J86="","",③職員名簿【中間実績】!J86)</f>
        <v/>
      </c>
      <c r="K85" s="277" t="str">
        <f>IF(③職員名簿【中間実績】!K86="","",③職員名簿【中間実績】!K86)</f>
        <v/>
      </c>
      <c r="L85" s="182" t="str">
        <f>IF(③職員名簿【中間実績】!L86="","",③職員名簿【中間実績】!L86)</f>
        <v/>
      </c>
      <c r="M85" s="182" t="str">
        <f>IF(③職員名簿【中間実績】!M86="","",③職員名簿【中間実績】!M86)</f>
        <v/>
      </c>
      <c r="N85" s="182" t="str">
        <f>IF(③職員名簿【中間実績】!N86="","",③職員名簿【中間実績】!N86)</f>
        <v/>
      </c>
      <c r="O85" s="182" t="str">
        <f>IF(③職員名簿【中間実績】!O86="","",③職員名簿【中間実績】!O86)</f>
        <v/>
      </c>
      <c r="P85" s="269" t="str">
        <f t="shared" si="38"/>
        <v>○</v>
      </c>
      <c r="Q85" s="135" t="str">
        <f t="shared" si="28"/>
        <v/>
      </c>
      <c r="R85" s="135" t="str">
        <f t="shared" si="32"/>
        <v/>
      </c>
      <c r="S85" s="135" t="str">
        <f t="shared" si="33"/>
        <v/>
      </c>
      <c r="T85" s="135" t="str">
        <f t="shared" si="34"/>
        <v/>
      </c>
      <c r="U85" s="132" t="str">
        <f t="shared" si="35"/>
        <v/>
      </c>
      <c r="V85" s="132" t="str">
        <f t="shared" si="35"/>
        <v/>
      </c>
      <c r="W85" s="132" t="str">
        <f t="shared" si="35"/>
        <v/>
      </c>
      <c r="X85" s="132" t="str">
        <f t="shared" si="35"/>
        <v/>
      </c>
      <c r="Y85" s="132" t="str">
        <f t="shared" si="35"/>
        <v/>
      </c>
      <c r="Z85" s="132" t="str">
        <f t="shared" si="35"/>
        <v/>
      </c>
      <c r="AA85" s="132" t="str">
        <f t="shared" si="35"/>
        <v/>
      </c>
      <c r="AB85" s="132" t="str">
        <f t="shared" si="35"/>
        <v/>
      </c>
      <c r="AC85" s="132" t="str">
        <f t="shared" si="35"/>
        <v/>
      </c>
      <c r="AD85" s="132" t="str">
        <f t="shared" si="35"/>
        <v/>
      </c>
      <c r="AE85" s="132" t="str">
        <f t="shared" si="35"/>
        <v/>
      </c>
      <c r="AF85" s="132" t="str">
        <f t="shared" si="35"/>
        <v/>
      </c>
      <c r="AG85" s="274">
        <f t="shared" si="29"/>
        <v>0</v>
      </c>
      <c r="AH85" s="274">
        <f t="shared" si="36"/>
        <v>0</v>
      </c>
      <c r="AI85" s="275">
        <f t="shared" si="30"/>
        <v>0</v>
      </c>
      <c r="AJ85" s="273" t="str">
        <f t="shared" si="31"/>
        <v/>
      </c>
      <c r="AK85" s="273" t="str">
        <f t="shared" si="27"/>
        <v/>
      </c>
      <c r="AL85" s="273" t="str">
        <f t="shared" si="27"/>
        <v/>
      </c>
      <c r="AM85" s="273" t="str">
        <f t="shared" si="27"/>
        <v/>
      </c>
      <c r="AN85" s="273" t="str">
        <f t="shared" si="27"/>
        <v/>
      </c>
      <c r="AO85" s="273" t="str">
        <f t="shared" si="27"/>
        <v/>
      </c>
      <c r="AP85" s="273" t="str">
        <f t="shared" si="27"/>
        <v/>
      </c>
      <c r="AQ85" s="273" t="str">
        <f t="shared" si="26"/>
        <v/>
      </c>
      <c r="AR85" s="273" t="str">
        <f t="shared" si="26"/>
        <v/>
      </c>
      <c r="AS85" s="273" t="str">
        <f t="shared" si="26"/>
        <v/>
      </c>
      <c r="AT85" s="273" t="str">
        <f t="shared" si="26"/>
        <v/>
      </c>
      <c r="AU85" s="273" t="str">
        <f t="shared" si="26"/>
        <v/>
      </c>
      <c r="AV85" s="273" t="str">
        <f t="shared" si="26"/>
        <v/>
      </c>
      <c r="AW85" s="273">
        <f t="shared" si="37"/>
        <v>0</v>
      </c>
    </row>
    <row r="86" spans="1:49" s="190" customFormat="1" ht="23.15" customHeight="1">
      <c r="A86" s="61">
        <v>74</v>
      </c>
      <c r="B86" s="14" t="str">
        <f>IF(③職員名簿【中間実績】!B87="","",③職員名簿【中間実績】!B87)</f>
        <v/>
      </c>
      <c r="C86" s="180" t="str">
        <f>IF(③職員名簿【中間実績】!C87="","",③職員名簿【中間実績】!C87)</f>
        <v/>
      </c>
      <c r="D86" s="181" t="str">
        <f>IF(③職員名簿【中間実績】!D87="","",③職員名簿【中間実績】!D87)</f>
        <v/>
      </c>
      <c r="E86" s="182" t="str">
        <f>IF(③職員名簿【中間実績】!E87="","",③職員名簿【中間実績】!E87)</f>
        <v/>
      </c>
      <c r="F86" s="182" t="str">
        <f>IF(③職員名簿【中間実績】!F87="","",③職員名簿【中間実績】!F87)</f>
        <v/>
      </c>
      <c r="G86" s="182" t="str">
        <f>IF(③職員名簿【中間実績】!G87="","",③職員名簿【中間実績】!G87)</f>
        <v/>
      </c>
      <c r="H86" s="182" t="str">
        <f>IF(③職員名簿【中間実績】!H87="","",③職員名簿【中間実績】!H87)</f>
        <v/>
      </c>
      <c r="I86" s="182" t="str">
        <f>IF(③職員名簿【中間実績】!I87="","",③職員名簿【中間実績】!I87)</f>
        <v/>
      </c>
      <c r="J86" s="182" t="str">
        <f>IF(③職員名簿【中間実績】!J87="","",③職員名簿【中間実績】!J87)</f>
        <v/>
      </c>
      <c r="K86" s="277" t="str">
        <f>IF(③職員名簿【中間実績】!K87="","",③職員名簿【中間実績】!K87)</f>
        <v/>
      </c>
      <c r="L86" s="182" t="str">
        <f>IF(③職員名簿【中間実績】!L87="","",③職員名簿【中間実績】!L87)</f>
        <v/>
      </c>
      <c r="M86" s="182" t="str">
        <f>IF(③職員名簿【中間実績】!M87="","",③職員名簿【中間実績】!M87)</f>
        <v/>
      </c>
      <c r="N86" s="182" t="str">
        <f>IF(③職員名簿【中間実績】!N87="","",③職員名簿【中間実績】!N87)</f>
        <v/>
      </c>
      <c r="O86" s="182" t="str">
        <f>IF(③職員名簿【中間実績】!O87="","",③職員名簿【中間実績】!O87)</f>
        <v/>
      </c>
      <c r="P86" s="269" t="str">
        <f t="shared" si="38"/>
        <v>○</v>
      </c>
      <c r="Q86" s="135" t="str">
        <f t="shared" si="28"/>
        <v/>
      </c>
      <c r="R86" s="135" t="str">
        <f t="shared" si="32"/>
        <v/>
      </c>
      <c r="S86" s="135" t="str">
        <f t="shared" si="33"/>
        <v/>
      </c>
      <c r="T86" s="135" t="str">
        <f t="shared" si="34"/>
        <v/>
      </c>
      <c r="U86" s="132" t="str">
        <f t="shared" si="35"/>
        <v/>
      </c>
      <c r="V86" s="132" t="str">
        <f t="shared" si="35"/>
        <v/>
      </c>
      <c r="W86" s="132" t="str">
        <f t="shared" si="35"/>
        <v/>
      </c>
      <c r="X86" s="132" t="str">
        <f t="shared" si="35"/>
        <v/>
      </c>
      <c r="Y86" s="132" t="str">
        <f t="shared" si="35"/>
        <v/>
      </c>
      <c r="Z86" s="132" t="str">
        <f t="shared" si="35"/>
        <v/>
      </c>
      <c r="AA86" s="132" t="str">
        <f t="shared" si="35"/>
        <v/>
      </c>
      <c r="AB86" s="132" t="str">
        <f t="shared" si="35"/>
        <v/>
      </c>
      <c r="AC86" s="132" t="str">
        <f t="shared" si="35"/>
        <v/>
      </c>
      <c r="AD86" s="132" t="str">
        <f t="shared" si="35"/>
        <v/>
      </c>
      <c r="AE86" s="132" t="str">
        <f t="shared" si="35"/>
        <v/>
      </c>
      <c r="AF86" s="132" t="str">
        <f t="shared" si="35"/>
        <v/>
      </c>
      <c r="AG86" s="274">
        <f t="shared" si="29"/>
        <v>0</v>
      </c>
      <c r="AH86" s="274">
        <f t="shared" si="36"/>
        <v>0</v>
      </c>
      <c r="AI86" s="275">
        <f t="shared" si="30"/>
        <v>0</v>
      </c>
      <c r="AJ86" s="273" t="str">
        <f t="shared" si="31"/>
        <v/>
      </c>
      <c r="AK86" s="273" t="str">
        <f t="shared" si="27"/>
        <v/>
      </c>
      <c r="AL86" s="273" t="str">
        <f t="shared" si="27"/>
        <v/>
      </c>
      <c r="AM86" s="273" t="str">
        <f t="shared" si="27"/>
        <v/>
      </c>
      <c r="AN86" s="273" t="str">
        <f t="shared" si="27"/>
        <v/>
      </c>
      <c r="AO86" s="273" t="str">
        <f t="shared" si="27"/>
        <v/>
      </c>
      <c r="AP86" s="273" t="str">
        <f t="shared" si="27"/>
        <v/>
      </c>
      <c r="AQ86" s="273" t="str">
        <f t="shared" si="26"/>
        <v/>
      </c>
      <c r="AR86" s="273" t="str">
        <f t="shared" si="26"/>
        <v/>
      </c>
      <c r="AS86" s="273" t="str">
        <f t="shared" si="26"/>
        <v/>
      </c>
      <c r="AT86" s="273" t="str">
        <f t="shared" si="26"/>
        <v/>
      </c>
      <c r="AU86" s="273" t="str">
        <f t="shared" si="26"/>
        <v/>
      </c>
      <c r="AV86" s="273" t="str">
        <f t="shared" si="26"/>
        <v/>
      </c>
      <c r="AW86" s="273">
        <f t="shared" si="37"/>
        <v>0</v>
      </c>
    </row>
    <row r="87" spans="1:49" s="190" customFormat="1" ht="23.15" customHeight="1">
      <c r="A87" s="61">
        <v>75</v>
      </c>
      <c r="B87" s="14" t="str">
        <f>IF(③職員名簿【中間実績】!B88="","",③職員名簿【中間実績】!B88)</f>
        <v/>
      </c>
      <c r="C87" s="180" t="str">
        <f>IF(③職員名簿【中間実績】!C88="","",③職員名簿【中間実績】!C88)</f>
        <v/>
      </c>
      <c r="D87" s="181" t="str">
        <f>IF(③職員名簿【中間実績】!D88="","",③職員名簿【中間実績】!D88)</f>
        <v/>
      </c>
      <c r="E87" s="182" t="str">
        <f>IF(③職員名簿【中間実績】!E88="","",③職員名簿【中間実績】!E88)</f>
        <v/>
      </c>
      <c r="F87" s="182" t="str">
        <f>IF(③職員名簿【中間実績】!F88="","",③職員名簿【中間実績】!F88)</f>
        <v/>
      </c>
      <c r="G87" s="182" t="str">
        <f>IF(③職員名簿【中間実績】!G88="","",③職員名簿【中間実績】!G88)</f>
        <v/>
      </c>
      <c r="H87" s="182" t="str">
        <f>IF(③職員名簿【中間実績】!H88="","",③職員名簿【中間実績】!H88)</f>
        <v/>
      </c>
      <c r="I87" s="182" t="str">
        <f>IF(③職員名簿【中間実績】!I88="","",③職員名簿【中間実績】!I88)</f>
        <v/>
      </c>
      <c r="J87" s="182" t="str">
        <f>IF(③職員名簿【中間実績】!J88="","",③職員名簿【中間実績】!J88)</f>
        <v/>
      </c>
      <c r="K87" s="277" t="str">
        <f>IF(③職員名簿【中間実績】!K88="","",③職員名簿【中間実績】!K88)</f>
        <v/>
      </c>
      <c r="L87" s="182" t="str">
        <f>IF(③職員名簿【中間実績】!L88="","",③職員名簿【中間実績】!L88)</f>
        <v/>
      </c>
      <c r="M87" s="182" t="str">
        <f>IF(③職員名簿【中間実績】!M88="","",③職員名簿【中間実績】!M88)</f>
        <v/>
      </c>
      <c r="N87" s="182" t="str">
        <f>IF(③職員名簿【中間実績】!N88="","",③職員名簿【中間実績】!N88)</f>
        <v/>
      </c>
      <c r="O87" s="182" t="str">
        <f>IF(③職員名簿【中間実績】!O88="","",③職員名簿【中間実績】!O88)</f>
        <v/>
      </c>
      <c r="P87" s="269" t="str">
        <f t="shared" si="38"/>
        <v>○</v>
      </c>
      <c r="Q87" s="135" t="str">
        <f t="shared" si="28"/>
        <v/>
      </c>
      <c r="R87" s="135" t="str">
        <f t="shared" si="32"/>
        <v/>
      </c>
      <c r="S87" s="135" t="str">
        <f t="shared" si="33"/>
        <v/>
      </c>
      <c r="T87" s="135" t="str">
        <f t="shared" si="34"/>
        <v/>
      </c>
      <c r="U87" s="132" t="str">
        <f t="shared" si="35"/>
        <v/>
      </c>
      <c r="V87" s="132" t="str">
        <f t="shared" si="35"/>
        <v/>
      </c>
      <c r="W87" s="132" t="str">
        <f t="shared" si="35"/>
        <v/>
      </c>
      <c r="X87" s="132" t="str">
        <f t="shared" si="35"/>
        <v/>
      </c>
      <c r="Y87" s="132" t="str">
        <f t="shared" si="35"/>
        <v/>
      </c>
      <c r="Z87" s="132" t="str">
        <f t="shared" si="35"/>
        <v/>
      </c>
      <c r="AA87" s="132" t="str">
        <f t="shared" si="35"/>
        <v/>
      </c>
      <c r="AB87" s="132" t="str">
        <f t="shared" si="35"/>
        <v/>
      </c>
      <c r="AC87" s="132" t="str">
        <f t="shared" si="35"/>
        <v/>
      </c>
      <c r="AD87" s="132" t="str">
        <f t="shared" si="35"/>
        <v/>
      </c>
      <c r="AE87" s="132" t="str">
        <f t="shared" si="35"/>
        <v/>
      </c>
      <c r="AF87" s="132" t="str">
        <f t="shared" si="35"/>
        <v/>
      </c>
      <c r="AG87" s="274">
        <f t="shared" si="29"/>
        <v>0</v>
      </c>
      <c r="AH87" s="274">
        <f t="shared" si="36"/>
        <v>0</v>
      </c>
      <c r="AI87" s="275">
        <f t="shared" si="30"/>
        <v>0</v>
      </c>
      <c r="AJ87" s="273" t="str">
        <f t="shared" si="31"/>
        <v/>
      </c>
      <c r="AK87" s="273" t="str">
        <f t="shared" si="27"/>
        <v/>
      </c>
      <c r="AL87" s="273" t="str">
        <f t="shared" si="27"/>
        <v/>
      </c>
      <c r="AM87" s="273" t="str">
        <f t="shared" si="27"/>
        <v/>
      </c>
      <c r="AN87" s="273" t="str">
        <f t="shared" si="27"/>
        <v/>
      </c>
      <c r="AO87" s="273" t="str">
        <f t="shared" si="27"/>
        <v/>
      </c>
      <c r="AP87" s="273" t="str">
        <f t="shared" si="27"/>
        <v/>
      </c>
      <c r="AQ87" s="273" t="str">
        <f t="shared" si="26"/>
        <v/>
      </c>
      <c r="AR87" s="273" t="str">
        <f t="shared" si="26"/>
        <v/>
      </c>
      <c r="AS87" s="273" t="str">
        <f t="shared" si="26"/>
        <v/>
      </c>
      <c r="AT87" s="273" t="str">
        <f t="shared" si="26"/>
        <v/>
      </c>
      <c r="AU87" s="273" t="str">
        <f t="shared" si="26"/>
        <v/>
      </c>
      <c r="AV87" s="273" t="str">
        <f t="shared" si="26"/>
        <v/>
      </c>
      <c r="AW87" s="273">
        <f t="shared" si="37"/>
        <v>0</v>
      </c>
    </row>
    <row r="88" spans="1:49" s="190" customFormat="1" ht="23.15" customHeight="1">
      <c r="A88" s="61">
        <v>76</v>
      </c>
      <c r="B88" s="14" t="str">
        <f>IF(③職員名簿【中間実績】!B89="","",③職員名簿【中間実績】!B89)</f>
        <v/>
      </c>
      <c r="C88" s="180" t="str">
        <f>IF(③職員名簿【中間実績】!C89="","",③職員名簿【中間実績】!C89)</f>
        <v/>
      </c>
      <c r="D88" s="181" t="str">
        <f>IF(③職員名簿【中間実績】!D89="","",③職員名簿【中間実績】!D89)</f>
        <v/>
      </c>
      <c r="E88" s="182" t="str">
        <f>IF(③職員名簿【中間実績】!E89="","",③職員名簿【中間実績】!E89)</f>
        <v/>
      </c>
      <c r="F88" s="182" t="str">
        <f>IF(③職員名簿【中間実績】!F89="","",③職員名簿【中間実績】!F89)</f>
        <v/>
      </c>
      <c r="G88" s="182" t="str">
        <f>IF(③職員名簿【中間実績】!G89="","",③職員名簿【中間実績】!G89)</f>
        <v/>
      </c>
      <c r="H88" s="182" t="str">
        <f>IF(③職員名簿【中間実績】!H89="","",③職員名簿【中間実績】!H89)</f>
        <v/>
      </c>
      <c r="I88" s="182" t="str">
        <f>IF(③職員名簿【中間実績】!I89="","",③職員名簿【中間実績】!I89)</f>
        <v/>
      </c>
      <c r="J88" s="182" t="str">
        <f>IF(③職員名簿【中間実績】!J89="","",③職員名簿【中間実績】!J89)</f>
        <v/>
      </c>
      <c r="K88" s="277" t="str">
        <f>IF(③職員名簿【中間実績】!K89="","",③職員名簿【中間実績】!K89)</f>
        <v/>
      </c>
      <c r="L88" s="182" t="str">
        <f>IF(③職員名簿【中間実績】!L89="","",③職員名簿【中間実績】!L89)</f>
        <v/>
      </c>
      <c r="M88" s="182" t="str">
        <f>IF(③職員名簿【中間実績】!M89="","",③職員名簿【中間実績】!M89)</f>
        <v/>
      </c>
      <c r="N88" s="182" t="str">
        <f>IF(③職員名簿【中間実績】!N89="","",③職員名簿【中間実績】!N89)</f>
        <v/>
      </c>
      <c r="O88" s="182" t="str">
        <f>IF(③職員名簿【中間実績】!O89="","",③職員名簿【中間実績】!O89)</f>
        <v/>
      </c>
      <c r="P88" s="269" t="str">
        <f t="shared" si="38"/>
        <v>○</v>
      </c>
      <c r="Q88" s="135" t="str">
        <f t="shared" si="28"/>
        <v/>
      </c>
      <c r="R88" s="135" t="str">
        <f t="shared" si="32"/>
        <v/>
      </c>
      <c r="S88" s="135" t="str">
        <f t="shared" si="33"/>
        <v/>
      </c>
      <c r="T88" s="135" t="str">
        <f t="shared" si="34"/>
        <v/>
      </c>
      <c r="U88" s="132" t="str">
        <f t="shared" si="35"/>
        <v/>
      </c>
      <c r="V88" s="132" t="str">
        <f t="shared" si="35"/>
        <v/>
      </c>
      <c r="W88" s="132" t="str">
        <f t="shared" si="35"/>
        <v/>
      </c>
      <c r="X88" s="132" t="str">
        <f t="shared" si="35"/>
        <v/>
      </c>
      <c r="Y88" s="132" t="str">
        <f t="shared" si="35"/>
        <v/>
      </c>
      <c r="Z88" s="132" t="str">
        <f t="shared" si="35"/>
        <v/>
      </c>
      <c r="AA88" s="132" t="str">
        <f t="shared" si="35"/>
        <v/>
      </c>
      <c r="AB88" s="132" t="str">
        <f t="shared" si="35"/>
        <v/>
      </c>
      <c r="AC88" s="132" t="str">
        <f t="shared" si="35"/>
        <v/>
      </c>
      <c r="AD88" s="132" t="str">
        <f t="shared" si="35"/>
        <v/>
      </c>
      <c r="AE88" s="132" t="str">
        <f t="shared" si="35"/>
        <v/>
      </c>
      <c r="AF88" s="132" t="str">
        <f t="shared" si="35"/>
        <v/>
      </c>
      <c r="AG88" s="274">
        <f t="shared" si="29"/>
        <v>0</v>
      </c>
      <c r="AH88" s="274">
        <f t="shared" si="36"/>
        <v>0</v>
      </c>
      <c r="AI88" s="275">
        <f t="shared" si="30"/>
        <v>0</v>
      </c>
      <c r="AJ88" s="273" t="str">
        <f t="shared" si="31"/>
        <v/>
      </c>
      <c r="AK88" s="273" t="str">
        <f t="shared" si="27"/>
        <v/>
      </c>
      <c r="AL88" s="273" t="str">
        <f t="shared" si="27"/>
        <v/>
      </c>
      <c r="AM88" s="273" t="str">
        <f t="shared" si="27"/>
        <v/>
      </c>
      <c r="AN88" s="273" t="str">
        <f t="shared" si="27"/>
        <v/>
      </c>
      <c r="AO88" s="273" t="str">
        <f t="shared" si="27"/>
        <v/>
      </c>
      <c r="AP88" s="273" t="str">
        <f t="shared" si="27"/>
        <v/>
      </c>
      <c r="AQ88" s="273" t="str">
        <f t="shared" si="26"/>
        <v/>
      </c>
      <c r="AR88" s="273" t="str">
        <f t="shared" si="26"/>
        <v/>
      </c>
      <c r="AS88" s="273" t="str">
        <f t="shared" si="26"/>
        <v/>
      </c>
      <c r="AT88" s="273" t="str">
        <f t="shared" si="26"/>
        <v/>
      </c>
      <c r="AU88" s="273" t="str">
        <f t="shared" si="26"/>
        <v/>
      </c>
      <c r="AV88" s="273" t="str">
        <f t="shared" si="26"/>
        <v/>
      </c>
      <c r="AW88" s="273">
        <f t="shared" si="37"/>
        <v>0</v>
      </c>
    </row>
    <row r="89" spans="1:49" s="190" customFormat="1" ht="23.15" customHeight="1">
      <c r="A89" s="61">
        <v>77</v>
      </c>
      <c r="B89" s="14" t="str">
        <f>IF(③職員名簿【中間実績】!B90="","",③職員名簿【中間実績】!B90)</f>
        <v/>
      </c>
      <c r="C89" s="180" t="str">
        <f>IF(③職員名簿【中間実績】!C90="","",③職員名簿【中間実績】!C90)</f>
        <v/>
      </c>
      <c r="D89" s="181" t="str">
        <f>IF(③職員名簿【中間実績】!D90="","",③職員名簿【中間実績】!D90)</f>
        <v/>
      </c>
      <c r="E89" s="182" t="str">
        <f>IF(③職員名簿【中間実績】!E90="","",③職員名簿【中間実績】!E90)</f>
        <v/>
      </c>
      <c r="F89" s="182" t="str">
        <f>IF(③職員名簿【中間実績】!F90="","",③職員名簿【中間実績】!F90)</f>
        <v/>
      </c>
      <c r="G89" s="182" t="str">
        <f>IF(③職員名簿【中間実績】!G90="","",③職員名簿【中間実績】!G90)</f>
        <v/>
      </c>
      <c r="H89" s="182" t="str">
        <f>IF(③職員名簿【中間実績】!H90="","",③職員名簿【中間実績】!H90)</f>
        <v/>
      </c>
      <c r="I89" s="182" t="str">
        <f>IF(③職員名簿【中間実績】!I90="","",③職員名簿【中間実績】!I90)</f>
        <v/>
      </c>
      <c r="J89" s="182" t="str">
        <f>IF(③職員名簿【中間実績】!J90="","",③職員名簿【中間実績】!J90)</f>
        <v/>
      </c>
      <c r="K89" s="277" t="str">
        <f>IF(③職員名簿【中間実績】!K90="","",③職員名簿【中間実績】!K90)</f>
        <v/>
      </c>
      <c r="L89" s="182" t="str">
        <f>IF(③職員名簿【中間実績】!L90="","",③職員名簿【中間実績】!L90)</f>
        <v/>
      </c>
      <c r="M89" s="182" t="str">
        <f>IF(③職員名簿【中間実績】!M90="","",③職員名簿【中間実績】!M90)</f>
        <v/>
      </c>
      <c r="N89" s="182" t="str">
        <f>IF(③職員名簿【中間実績】!N90="","",③職員名簿【中間実績】!N90)</f>
        <v/>
      </c>
      <c r="O89" s="182" t="str">
        <f>IF(③職員名簿【中間実績】!O90="","",③職員名簿【中間実績】!O90)</f>
        <v/>
      </c>
      <c r="P89" s="269" t="str">
        <f t="shared" si="38"/>
        <v>○</v>
      </c>
      <c r="Q89" s="135" t="str">
        <f t="shared" si="28"/>
        <v/>
      </c>
      <c r="R89" s="135" t="str">
        <f t="shared" si="32"/>
        <v/>
      </c>
      <c r="S89" s="135" t="str">
        <f t="shared" si="33"/>
        <v/>
      </c>
      <c r="T89" s="135" t="str">
        <f t="shared" si="34"/>
        <v/>
      </c>
      <c r="U89" s="132" t="str">
        <f t="shared" si="35"/>
        <v/>
      </c>
      <c r="V89" s="132" t="str">
        <f t="shared" si="35"/>
        <v/>
      </c>
      <c r="W89" s="132" t="str">
        <f t="shared" si="35"/>
        <v/>
      </c>
      <c r="X89" s="132" t="str">
        <f t="shared" si="35"/>
        <v/>
      </c>
      <c r="Y89" s="132" t="str">
        <f t="shared" si="35"/>
        <v/>
      </c>
      <c r="Z89" s="132" t="str">
        <f t="shared" si="35"/>
        <v/>
      </c>
      <c r="AA89" s="132" t="str">
        <f t="shared" si="35"/>
        <v/>
      </c>
      <c r="AB89" s="132" t="str">
        <f t="shared" si="35"/>
        <v/>
      </c>
      <c r="AC89" s="132" t="str">
        <f t="shared" si="35"/>
        <v/>
      </c>
      <c r="AD89" s="132" t="str">
        <f t="shared" si="35"/>
        <v/>
      </c>
      <c r="AE89" s="132" t="str">
        <f t="shared" si="35"/>
        <v/>
      </c>
      <c r="AF89" s="132" t="str">
        <f t="shared" si="35"/>
        <v/>
      </c>
      <c r="AG89" s="274">
        <f t="shared" si="29"/>
        <v>0</v>
      </c>
      <c r="AH89" s="274">
        <f t="shared" si="36"/>
        <v>0</v>
      </c>
      <c r="AI89" s="275">
        <f t="shared" si="30"/>
        <v>0</v>
      </c>
      <c r="AJ89" s="273" t="str">
        <f t="shared" si="31"/>
        <v/>
      </c>
      <c r="AK89" s="273" t="str">
        <f t="shared" si="27"/>
        <v/>
      </c>
      <c r="AL89" s="273" t="str">
        <f t="shared" si="27"/>
        <v/>
      </c>
      <c r="AM89" s="273" t="str">
        <f t="shared" si="27"/>
        <v/>
      </c>
      <c r="AN89" s="273" t="str">
        <f t="shared" si="27"/>
        <v/>
      </c>
      <c r="AO89" s="273" t="str">
        <f t="shared" si="27"/>
        <v/>
      </c>
      <c r="AP89" s="273" t="str">
        <f t="shared" si="27"/>
        <v/>
      </c>
      <c r="AQ89" s="273" t="str">
        <f t="shared" si="26"/>
        <v/>
      </c>
      <c r="AR89" s="273" t="str">
        <f t="shared" si="26"/>
        <v/>
      </c>
      <c r="AS89" s="273" t="str">
        <f t="shared" si="26"/>
        <v/>
      </c>
      <c r="AT89" s="273" t="str">
        <f t="shared" si="26"/>
        <v/>
      </c>
      <c r="AU89" s="273" t="str">
        <f t="shared" si="26"/>
        <v/>
      </c>
      <c r="AV89" s="273" t="str">
        <f t="shared" si="26"/>
        <v/>
      </c>
      <c r="AW89" s="273">
        <f t="shared" si="37"/>
        <v>0</v>
      </c>
    </row>
    <row r="90" spans="1:49" s="190" customFormat="1" ht="23.15" customHeight="1">
      <c r="A90" s="61">
        <v>78</v>
      </c>
      <c r="B90" s="14" t="str">
        <f>IF(③職員名簿【中間実績】!B91="","",③職員名簿【中間実績】!B91)</f>
        <v/>
      </c>
      <c r="C90" s="180" t="str">
        <f>IF(③職員名簿【中間実績】!C91="","",③職員名簿【中間実績】!C91)</f>
        <v/>
      </c>
      <c r="D90" s="181" t="str">
        <f>IF(③職員名簿【中間実績】!D91="","",③職員名簿【中間実績】!D91)</f>
        <v/>
      </c>
      <c r="E90" s="182" t="str">
        <f>IF(③職員名簿【中間実績】!E91="","",③職員名簿【中間実績】!E91)</f>
        <v/>
      </c>
      <c r="F90" s="182" t="str">
        <f>IF(③職員名簿【中間実績】!F91="","",③職員名簿【中間実績】!F91)</f>
        <v/>
      </c>
      <c r="G90" s="182" t="str">
        <f>IF(③職員名簿【中間実績】!G91="","",③職員名簿【中間実績】!G91)</f>
        <v/>
      </c>
      <c r="H90" s="182" t="str">
        <f>IF(③職員名簿【中間実績】!H91="","",③職員名簿【中間実績】!H91)</f>
        <v/>
      </c>
      <c r="I90" s="182" t="str">
        <f>IF(③職員名簿【中間実績】!I91="","",③職員名簿【中間実績】!I91)</f>
        <v/>
      </c>
      <c r="J90" s="182" t="str">
        <f>IF(③職員名簿【中間実績】!J91="","",③職員名簿【中間実績】!J91)</f>
        <v/>
      </c>
      <c r="K90" s="277" t="str">
        <f>IF(③職員名簿【中間実績】!K91="","",③職員名簿【中間実績】!K91)</f>
        <v/>
      </c>
      <c r="L90" s="182" t="str">
        <f>IF(③職員名簿【中間実績】!L91="","",③職員名簿【中間実績】!L91)</f>
        <v/>
      </c>
      <c r="M90" s="182" t="str">
        <f>IF(③職員名簿【中間実績】!M91="","",③職員名簿【中間実績】!M91)</f>
        <v/>
      </c>
      <c r="N90" s="182" t="str">
        <f>IF(③職員名簿【中間実績】!N91="","",③職員名簿【中間実績】!N91)</f>
        <v/>
      </c>
      <c r="O90" s="182" t="str">
        <f>IF(③職員名簿【中間実績】!O91="","",③職員名簿【中間実績】!O91)</f>
        <v/>
      </c>
      <c r="P90" s="269" t="str">
        <f t="shared" si="38"/>
        <v>○</v>
      </c>
      <c r="Q90" s="135" t="str">
        <f t="shared" si="28"/>
        <v/>
      </c>
      <c r="R90" s="135" t="str">
        <f t="shared" si="32"/>
        <v/>
      </c>
      <c r="S90" s="135" t="str">
        <f t="shared" si="33"/>
        <v/>
      </c>
      <c r="T90" s="135" t="str">
        <f t="shared" si="34"/>
        <v/>
      </c>
      <c r="U90" s="132" t="str">
        <f t="shared" si="35"/>
        <v/>
      </c>
      <c r="V90" s="132" t="str">
        <f t="shared" si="35"/>
        <v/>
      </c>
      <c r="W90" s="132" t="str">
        <f t="shared" si="35"/>
        <v/>
      </c>
      <c r="X90" s="132" t="str">
        <f t="shared" si="35"/>
        <v/>
      </c>
      <c r="Y90" s="132" t="str">
        <f t="shared" si="35"/>
        <v/>
      </c>
      <c r="Z90" s="132" t="str">
        <f t="shared" si="35"/>
        <v/>
      </c>
      <c r="AA90" s="132" t="str">
        <f t="shared" si="35"/>
        <v/>
      </c>
      <c r="AB90" s="132" t="str">
        <f t="shared" si="35"/>
        <v/>
      </c>
      <c r="AC90" s="132" t="str">
        <f t="shared" si="35"/>
        <v/>
      </c>
      <c r="AD90" s="132" t="str">
        <f t="shared" si="35"/>
        <v/>
      </c>
      <c r="AE90" s="132" t="str">
        <f t="shared" si="35"/>
        <v/>
      </c>
      <c r="AF90" s="132" t="str">
        <f t="shared" si="35"/>
        <v/>
      </c>
      <c r="AG90" s="274">
        <f t="shared" si="29"/>
        <v>0</v>
      </c>
      <c r="AH90" s="274">
        <f t="shared" si="36"/>
        <v>0</v>
      </c>
      <c r="AI90" s="275">
        <f t="shared" si="30"/>
        <v>0</v>
      </c>
      <c r="AJ90" s="273" t="str">
        <f t="shared" si="31"/>
        <v/>
      </c>
      <c r="AK90" s="273" t="str">
        <f t="shared" si="27"/>
        <v/>
      </c>
      <c r="AL90" s="273" t="str">
        <f t="shared" si="27"/>
        <v/>
      </c>
      <c r="AM90" s="273" t="str">
        <f t="shared" si="27"/>
        <v/>
      </c>
      <c r="AN90" s="273" t="str">
        <f t="shared" si="27"/>
        <v/>
      </c>
      <c r="AO90" s="273" t="str">
        <f t="shared" si="27"/>
        <v/>
      </c>
      <c r="AP90" s="273" t="str">
        <f t="shared" si="27"/>
        <v/>
      </c>
      <c r="AQ90" s="273" t="str">
        <f t="shared" si="26"/>
        <v/>
      </c>
      <c r="AR90" s="273" t="str">
        <f t="shared" si="26"/>
        <v/>
      </c>
      <c r="AS90" s="273" t="str">
        <f t="shared" si="26"/>
        <v/>
      </c>
      <c r="AT90" s="273" t="str">
        <f t="shared" si="26"/>
        <v/>
      </c>
      <c r="AU90" s="273" t="str">
        <f t="shared" si="26"/>
        <v/>
      </c>
      <c r="AV90" s="273" t="str">
        <f t="shared" si="26"/>
        <v/>
      </c>
      <c r="AW90" s="273">
        <f t="shared" si="37"/>
        <v>0</v>
      </c>
    </row>
    <row r="91" spans="1:49" s="190" customFormat="1" ht="23.15" customHeight="1">
      <c r="A91" s="61">
        <v>79</v>
      </c>
      <c r="B91" s="14" t="str">
        <f>IF(③職員名簿【中間実績】!B92="","",③職員名簿【中間実績】!B92)</f>
        <v/>
      </c>
      <c r="C91" s="180" t="str">
        <f>IF(③職員名簿【中間実績】!C92="","",③職員名簿【中間実績】!C92)</f>
        <v/>
      </c>
      <c r="D91" s="181" t="str">
        <f>IF(③職員名簿【中間実績】!D92="","",③職員名簿【中間実績】!D92)</f>
        <v/>
      </c>
      <c r="E91" s="182" t="str">
        <f>IF(③職員名簿【中間実績】!E92="","",③職員名簿【中間実績】!E92)</f>
        <v/>
      </c>
      <c r="F91" s="182" t="str">
        <f>IF(③職員名簿【中間実績】!F92="","",③職員名簿【中間実績】!F92)</f>
        <v/>
      </c>
      <c r="G91" s="182" t="str">
        <f>IF(③職員名簿【中間実績】!G92="","",③職員名簿【中間実績】!G92)</f>
        <v/>
      </c>
      <c r="H91" s="182" t="str">
        <f>IF(③職員名簿【中間実績】!H92="","",③職員名簿【中間実績】!H92)</f>
        <v/>
      </c>
      <c r="I91" s="182" t="str">
        <f>IF(③職員名簿【中間実績】!I92="","",③職員名簿【中間実績】!I92)</f>
        <v/>
      </c>
      <c r="J91" s="182" t="str">
        <f>IF(③職員名簿【中間実績】!J92="","",③職員名簿【中間実績】!J92)</f>
        <v/>
      </c>
      <c r="K91" s="277" t="str">
        <f>IF(③職員名簿【中間実績】!K92="","",③職員名簿【中間実績】!K92)</f>
        <v/>
      </c>
      <c r="L91" s="182" t="str">
        <f>IF(③職員名簿【中間実績】!L92="","",③職員名簿【中間実績】!L92)</f>
        <v/>
      </c>
      <c r="M91" s="182" t="str">
        <f>IF(③職員名簿【中間実績】!M92="","",③職員名簿【中間実績】!M92)</f>
        <v/>
      </c>
      <c r="N91" s="182" t="str">
        <f>IF(③職員名簿【中間実績】!N92="","",③職員名簿【中間実績】!N92)</f>
        <v/>
      </c>
      <c r="O91" s="182" t="str">
        <f>IF(③職員名簿【中間実績】!O92="","",③職員名簿【中間実績】!O92)</f>
        <v/>
      </c>
      <c r="P91" s="269" t="str">
        <f t="shared" si="38"/>
        <v>○</v>
      </c>
      <c r="Q91" s="135" t="str">
        <f t="shared" si="28"/>
        <v/>
      </c>
      <c r="R91" s="135" t="str">
        <f t="shared" si="32"/>
        <v/>
      </c>
      <c r="S91" s="135" t="str">
        <f t="shared" si="33"/>
        <v/>
      </c>
      <c r="T91" s="135" t="str">
        <f t="shared" si="34"/>
        <v/>
      </c>
      <c r="U91" s="132" t="str">
        <f t="shared" si="35"/>
        <v/>
      </c>
      <c r="V91" s="132" t="str">
        <f t="shared" si="35"/>
        <v/>
      </c>
      <c r="W91" s="132" t="str">
        <f t="shared" si="35"/>
        <v/>
      </c>
      <c r="X91" s="132" t="str">
        <f t="shared" si="35"/>
        <v/>
      </c>
      <c r="Y91" s="132" t="str">
        <f t="shared" si="35"/>
        <v/>
      </c>
      <c r="Z91" s="132" t="str">
        <f t="shared" si="35"/>
        <v/>
      </c>
      <c r="AA91" s="132" t="str">
        <f t="shared" si="35"/>
        <v/>
      </c>
      <c r="AB91" s="132" t="str">
        <f t="shared" si="35"/>
        <v/>
      </c>
      <c r="AC91" s="132" t="str">
        <f t="shared" si="35"/>
        <v/>
      </c>
      <c r="AD91" s="132" t="str">
        <f t="shared" si="35"/>
        <v/>
      </c>
      <c r="AE91" s="132" t="str">
        <f t="shared" si="35"/>
        <v/>
      </c>
      <c r="AF91" s="132" t="str">
        <f t="shared" si="35"/>
        <v/>
      </c>
      <c r="AG91" s="274">
        <f t="shared" si="29"/>
        <v>0</v>
      </c>
      <c r="AH91" s="274">
        <f t="shared" si="36"/>
        <v>0</v>
      </c>
      <c r="AI91" s="275">
        <f t="shared" si="30"/>
        <v>0</v>
      </c>
      <c r="AJ91" s="273" t="str">
        <f t="shared" si="31"/>
        <v/>
      </c>
      <c r="AK91" s="273" t="str">
        <f t="shared" si="27"/>
        <v/>
      </c>
      <c r="AL91" s="273" t="str">
        <f t="shared" si="27"/>
        <v/>
      </c>
      <c r="AM91" s="273" t="str">
        <f t="shared" si="27"/>
        <v/>
      </c>
      <c r="AN91" s="273" t="str">
        <f t="shared" si="27"/>
        <v/>
      </c>
      <c r="AO91" s="273" t="str">
        <f t="shared" si="27"/>
        <v/>
      </c>
      <c r="AP91" s="273" t="str">
        <f t="shared" si="27"/>
        <v/>
      </c>
      <c r="AQ91" s="273" t="str">
        <f t="shared" si="26"/>
        <v/>
      </c>
      <c r="AR91" s="273" t="str">
        <f t="shared" si="26"/>
        <v/>
      </c>
      <c r="AS91" s="273" t="str">
        <f t="shared" si="26"/>
        <v/>
      </c>
      <c r="AT91" s="273" t="str">
        <f t="shared" si="26"/>
        <v/>
      </c>
      <c r="AU91" s="273" t="str">
        <f t="shared" si="26"/>
        <v/>
      </c>
      <c r="AV91" s="273" t="str">
        <f t="shared" si="26"/>
        <v/>
      </c>
      <c r="AW91" s="273">
        <f t="shared" si="37"/>
        <v>0</v>
      </c>
    </row>
    <row r="92" spans="1:49" s="190" customFormat="1" ht="23.15" customHeight="1">
      <c r="A92" s="61">
        <v>80</v>
      </c>
      <c r="B92" s="14" t="str">
        <f>IF(③職員名簿【中間実績】!B93="","",③職員名簿【中間実績】!B93)</f>
        <v/>
      </c>
      <c r="C92" s="180" t="str">
        <f>IF(③職員名簿【中間実績】!C93="","",③職員名簿【中間実績】!C93)</f>
        <v/>
      </c>
      <c r="D92" s="181" t="str">
        <f>IF(③職員名簿【中間実績】!D93="","",③職員名簿【中間実績】!D93)</f>
        <v/>
      </c>
      <c r="E92" s="182" t="str">
        <f>IF(③職員名簿【中間実績】!E93="","",③職員名簿【中間実績】!E93)</f>
        <v/>
      </c>
      <c r="F92" s="182" t="str">
        <f>IF(③職員名簿【中間実績】!F93="","",③職員名簿【中間実績】!F93)</f>
        <v/>
      </c>
      <c r="G92" s="182" t="str">
        <f>IF(③職員名簿【中間実績】!G93="","",③職員名簿【中間実績】!G93)</f>
        <v/>
      </c>
      <c r="H92" s="182" t="str">
        <f>IF(③職員名簿【中間実績】!H93="","",③職員名簿【中間実績】!H93)</f>
        <v/>
      </c>
      <c r="I92" s="182" t="str">
        <f>IF(③職員名簿【中間実績】!I93="","",③職員名簿【中間実績】!I93)</f>
        <v/>
      </c>
      <c r="J92" s="182" t="str">
        <f>IF(③職員名簿【中間実績】!J93="","",③職員名簿【中間実績】!J93)</f>
        <v/>
      </c>
      <c r="K92" s="277" t="str">
        <f>IF(③職員名簿【中間実績】!K93="","",③職員名簿【中間実績】!K93)</f>
        <v/>
      </c>
      <c r="L92" s="182" t="str">
        <f>IF(③職員名簿【中間実績】!L93="","",③職員名簿【中間実績】!L93)</f>
        <v/>
      </c>
      <c r="M92" s="182" t="str">
        <f>IF(③職員名簿【中間実績】!M93="","",③職員名簿【中間実績】!M93)</f>
        <v/>
      </c>
      <c r="N92" s="182" t="str">
        <f>IF(③職員名簿【中間実績】!N93="","",③職員名簿【中間実績】!N93)</f>
        <v/>
      </c>
      <c r="O92" s="182" t="str">
        <f>IF(③職員名簿【中間実績】!O93="","",③職員名簿【中間実績】!O93)</f>
        <v/>
      </c>
      <c r="P92" s="269" t="str">
        <f t="shared" si="38"/>
        <v>○</v>
      </c>
      <c r="Q92" s="135" t="str">
        <f t="shared" si="28"/>
        <v/>
      </c>
      <c r="R92" s="135" t="str">
        <f t="shared" si="32"/>
        <v/>
      </c>
      <c r="S92" s="135" t="str">
        <f t="shared" si="33"/>
        <v/>
      </c>
      <c r="T92" s="135" t="str">
        <f t="shared" si="34"/>
        <v/>
      </c>
      <c r="U92" s="132" t="str">
        <f t="shared" si="35"/>
        <v/>
      </c>
      <c r="V92" s="132" t="str">
        <f t="shared" si="35"/>
        <v/>
      </c>
      <c r="W92" s="132" t="str">
        <f t="shared" si="35"/>
        <v/>
      </c>
      <c r="X92" s="132" t="str">
        <f t="shared" si="35"/>
        <v/>
      </c>
      <c r="Y92" s="132" t="str">
        <f t="shared" si="35"/>
        <v/>
      </c>
      <c r="Z92" s="132" t="str">
        <f t="shared" si="35"/>
        <v/>
      </c>
      <c r="AA92" s="132" t="str">
        <f t="shared" si="35"/>
        <v/>
      </c>
      <c r="AB92" s="132" t="str">
        <f t="shared" si="35"/>
        <v/>
      </c>
      <c r="AC92" s="132" t="str">
        <f t="shared" si="35"/>
        <v/>
      </c>
      <c r="AD92" s="132" t="str">
        <f t="shared" si="35"/>
        <v/>
      </c>
      <c r="AE92" s="132" t="str">
        <f t="shared" si="35"/>
        <v/>
      </c>
      <c r="AF92" s="132" t="str">
        <f t="shared" si="35"/>
        <v/>
      </c>
      <c r="AG92" s="274">
        <f t="shared" si="29"/>
        <v>0</v>
      </c>
      <c r="AH92" s="274">
        <f t="shared" si="36"/>
        <v>0</v>
      </c>
      <c r="AI92" s="275">
        <f t="shared" si="30"/>
        <v>0</v>
      </c>
      <c r="AJ92" s="273" t="str">
        <f t="shared" si="31"/>
        <v/>
      </c>
      <c r="AK92" s="273" t="str">
        <f t="shared" si="27"/>
        <v/>
      </c>
      <c r="AL92" s="273" t="str">
        <f t="shared" si="27"/>
        <v/>
      </c>
      <c r="AM92" s="273" t="str">
        <f t="shared" si="27"/>
        <v/>
      </c>
      <c r="AN92" s="273" t="str">
        <f t="shared" si="27"/>
        <v/>
      </c>
      <c r="AO92" s="273" t="str">
        <f t="shared" si="27"/>
        <v/>
      </c>
      <c r="AP92" s="273" t="str">
        <f t="shared" si="27"/>
        <v/>
      </c>
      <c r="AQ92" s="273" t="str">
        <f t="shared" si="26"/>
        <v/>
      </c>
      <c r="AR92" s="273" t="str">
        <f t="shared" si="26"/>
        <v/>
      </c>
      <c r="AS92" s="273" t="str">
        <f t="shared" si="26"/>
        <v/>
      </c>
      <c r="AT92" s="273" t="str">
        <f t="shared" si="26"/>
        <v/>
      </c>
      <c r="AU92" s="273" t="str">
        <f t="shared" si="26"/>
        <v/>
      </c>
      <c r="AV92" s="273" t="str">
        <f t="shared" si="26"/>
        <v/>
      </c>
      <c r="AW92" s="273">
        <f t="shared" si="37"/>
        <v>0</v>
      </c>
    </row>
    <row r="93" spans="1:49" s="190" customFormat="1" ht="23.15" customHeight="1">
      <c r="A93" s="61">
        <v>81</v>
      </c>
      <c r="B93" s="14" t="str">
        <f>IF(③職員名簿【中間実績】!B94="","",③職員名簿【中間実績】!B94)</f>
        <v/>
      </c>
      <c r="C93" s="180" t="str">
        <f>IF(③職員名簿【中間実績】!C94="","",③職員名簿【中間実績】!C94)</f>
        <v/>
      </c>
      <c r="D93" s="181" t="str">
        <f>IF(③職員名簿【中間実績】!D94="","",③職員名簿【中間実績】!D94)</f>
        <v/>
      </c>
      <c r="E93" s="182" t="str">
        <f>IF(③職員名簿【中間実績】!E94="","",③職員名簿【中間実績】!E94)</f>
        <v/>
      </c>
      <c r="F93" s="182" t="str">
        <f>IF(③職員名簿【中間実績】!F94="","",③職員名簿【中間実績】!F94)</f>
        <v/>
      </c>
      <c r="G93" s="182" t="str">
        <f>IF(③職員名簿【中間実績】!G94="","",③職員名簿【中間実績】!G94)</f>
        <v/>
      </c>
      <c r="H93" s="182" t="str">
        <f>IF(③職員名簿【中間実績】!H94="","",③職員名簿【中間実績】!H94)</f>
        <v/>
      </c>
      <c r="I93" s="182" t="str">
        <f>IF(③職員名簿【中間実績】!I94="","",③職員名簿【中間実績】!I94)</f>
        <v/>
      </c>
      <c r="J93" s="182" t="str">
        <f>IF(③職員名簿【中間実績】!J94="","",③職員名簿【中間実績】!J94)</f>
        <v/>
      </c>
      <c r="K93" s="277" t="str">
        <f>IF(③職員名簿【中間実績】!K94="","",③職員名簿【中間実績】!K94)</f>
        <v/>
      </c>
      <c r="L93" s="182" t="str">
        <f>IF(③職員名簿【中間実績】!L94="","",③職員名簿【中間実績】!L94)</f>
        <v/>
      </c>
      <c r="M93" s="182" t="str">
        <f>IF(③職員名簿【中間実績】!M94="","",③職員名簿【中間実績】!M94)</f>
        <v/>
      </c>
      <c r="N93" s="182" t="str">
        <f>IF(③職員名簿【中間実績】!N94="","",③職員名簿【中間実績】!N94)</f>
        <v/>
      </c>
      <c r="O93" s="182" t="str">
        <f>IF(③職員名簿【中間実績】!O94="","",③職員名簿【中間実績】!O94)</f>
        <v/>
      </c>
      <c r="P93" s="269" t="str">
        <f t="shared" si="38"/>
        <v>○</v>
      </c>
      <c r="Q93" s="135" t="str">
        <f t="shared" si="28"/>
        <v/>
      </c>
      <c r="R93" s="135" t="str">
        <f t="shared" si="32"/>
        <v/>
      </c>
      <c r="S93" s="135" t="str">
        <f t="shared" si="33"/>
        <v/>
      </c>
      <c r="T93" s="135" t="str">
        <f t="shared" si="34"/>
        <v/>
      </c>
      <c r="U93" s="132" t="str">
        <f t="shared" si="35"/>
        <v/>
      </c>
      <c r="V93" s="132" t="str">
        <f t="shared" si="35"/>
        <v/>
      </c>
      <c r="W93" s="132" t="str">
        <f t="shared" si="35"/>
        <v/>
      </c>
      <c r="X93" s="132" t="str">
        <f t="shared" si="35"/>
        <v/>
      </c>
      <c r="Y93" s="132" t="str">
        <f t="shared" si="35"/>
        <v/>
      </c>
      <c r="Z93" s="132" t="str">
        <f t="shared" si="35"/>
        <v/>
      </c>
      <c r="AA93" s="132" t="str">
        <f t="shared" si="35"/>
        <v/>
      </c>
      <c r="AB93" s="132" t="str">
        <f t="shared" si="35"/>
        <v/>
      </c>
      <c r="AC93" s="132" t="str">
        <f t="shared" si="35"/>
        <v/>
      </c>
      <c r="AD93" s="132" t="str">
        <f t="shared" si="35"/>
        <v/>
      </c>
      <c r="AE93" s="132" t="str">
        <f t="shared" si="35"/>
        <v/>
      </c>
      <c r="AF93" s="132" t="str">
        <f t="shared" si="35"/>
        <v/>
      </c>
      <c r="AG93" s="274">
        <f t="shared" si="29"/>
        <v>0</v>
      </c>
      <c r="AH93" s="274">
        <f t="shared" si="36"/>
        <v>0</v>
      </c>
      <c r="AI93" s="275">
        <f t="shared" si="30"/>
        <v>0</v>
      </c>
      <c r="AJ93" s="273" t="str">
        <f t="shared" si="31"/>
        <v/>
      </c>
      <c r="AK93" s="273" t="str">
        <f t="shared" si="27"/>
        <v/>
      </c>
      <c r="AL93" s="273" t="str">
        <f t="shared" si="27"/>
        <v/>
      </c>
      <c r="AM93" s="273" t="str">
        <f t="shared" si="27"/>
        <v/>
      </c>
      <c r="AN93" s="273" t="str">
        <f t="shared" si="27"/>
        <v/>
      </c>
      <c r="AO93" s="273" t="str">
        <f t="shared" si="27"/>
        <v/>
      </c>
      <c r="AP93" s="273" t="str">
        <f t="shared" si="27"/>
        <v/>
      </c>
      <c r="AQ93" s="273" t="str">
        <f t="shared" si="26"/>
        <v/>
      </c>
      <c r="AR93" s="273" t="str">
        <f t="shared" si="26"/>
        <v/>
      </c>
      <c r="AS93" s="273" t="str">
        <f t="shared" si="26"/>
        <v/>
      </c>
      <c r="AT93" s="273" t="str">
        <f t="shared" si="26"/>
        <v/>
      </c>
      <c r="AU93" s="273" t="str">
        <f t="shared" si="26"/>
        <v/>
      </c>
      <c r="AV93" s="273" t="str">
        <f t="shared" si="26"/>
        <v/>
      </c>
      <c r="AW93" s="273">
        <f t="shared" si="37"/>
        <v>0</v>
      </c>
    </row>
    <row r="94" spans="1:49" s="190" customFormat="1" ht="23.15" customHeight="1">
      <c r="A94" s="61">
        <v>82</v>
      </c>
      <c r="B94" s="14" t="str">
        <f>IF(③職員名簿【中間実績】!B95="","",③職員名簿【中間実績】!B95)</f>
        <v/>
      </c>
      <c r="C94" s="180" t="str">
        <f>IF(③職員名簿【中間実績】!C95="","",③職員名簿【中間実績】!C95)</f>
        <v/>
      </c>
      <c r="D94" s="181" t="str">
        <f>IF(③職員名簿【中間実績】!D95="","",③職員名簿【中間実績】!D95)</f>
        <v/>
      </c>
      <c r="E94" s="182" t="str">
        <f>IF(③職員名簿【中間実績】!E95="","",③職員名簿【中間実績】!E95)</f>
        <v/>
      </c>
      <c r="F94" s="182" t="str">
        <f>IF(③職員名簿【中間実績】!F95="","",③職員名簿【中間実績】!F95)</f>
        <v/>
      </c>
      <c r="G94" s="182" t="str">
        <f>IF(③職員名簿【中間実績】!G95="","",③職員名簿【中間実績】!G95)</f>
        <v/>
      </c>
      <c r="H94" s="182" t="str">
        <f>IF(③職員名簿【中間実績】!H95="","",③職員名簿【中間実績】!H95)</f>
        <v/>
      </c>
      <c r="I94" s="182" t="str">
        <f>IF(③職員名簿【中間実績】!I95="","",③職員名簿【中間実績】!I95)</f>
        <v/>
      </c>
      <c r="J94" s="182" t="str">
        <f>IF(③職員名簿【中間実績】!J95="","",③職員名簿【中間実績】!J95)</f>
        <v/>
      </c>
      <c r="K94" s="277" t="str">
        <f>IF(③職員名簿【中間実績】!K95="","",③職員名簿【中間実績】!K95)</f>
        <v/>
      </c>
      <c r="L94" s="182" t="str">
        <f>IF(③職員名簿【中間実績】!L95="","",③職員名簿【中間実績】!L95)</f>
        <v/>
      </c>
      <c r="M94" s="182" t="str">
        <f>IF(③職員名簿【中間実績】!M95="","",③職員名簿【中間実績】!M95)</f>
        <v/>
      </c>
      <c r="N94" s="182" t="str">
        <f>IF(③職員名簿【中間実績】!N95="","",③職員名簿【中間実績】!N95)</f>
        <v/>
      </c>
      <c r="O94" s="182" t="str">
        <f>IF(③職員名簿【中間実績】!O95="","",③職員名簿【中間実績】!O95)</f>
        <v/>
      </c>
      <c r="P94" s="269" t="str">
        <f t="shared" si="38"/>
        <v>○</v>
      </c>
      <c r="Q94" s="135" t="str">
        <f t="shared" si="28"/>
        <v/>
      </c>
      <c r="R94" s="135" t="str">
        <f t="shared" si="32"/>
        <v/>
      </c>
      <c r="S94" s="135" t="str">
        <f t="shared" si="33"/>
        <v/>
      </c>
      <c r="T94" s="135" t="str">
        <f t="shared" si="34"/>
        <v/>
      </c>
      <c r="U94" s="132" t="str">
        <f t="shared" ref="U94:AF109" si="39">IF($T94="",IF($K94="","",IF(U$11&gt;=$K94,IF($L94="",$S94,IF(U$11&gt;$L94,"",$S94)),"")),IF(AND(U$11&gt;=$K94,OR($L94&gt;=U$11,$L94="")),$T94,""))</f>
        <v/>
      </c>
      <c r="V94" s="132" t="str">
        <f t="shared" si="39"/>
        <v/>
      </c>
      <c r="W94" s="132" t="str">
        <f t="shared" si="39"/>
        <v/>
      </c>
      <c r="X94" s="132" t="str">
        <f t="shared" si="39"/>
        <v/>
      </c>
      <c r="Y94" s="132" t="str">
        <f t="shared" si="39"/>
        <v/>
      </c>
      <c r="Z94" s="132" t="str">
        <f t="shared" si="39"/>
        <v/>
      </c>
      <c r="AA94" s="132" t="str">
        <f t="shared" si="39"/>
        <v/>
      </c>
      <c r="AB94" s="132" t="str">
        <f t="shared" si="39"/>
        <v/>
      </c>
      <c r="AC94" s="132" t="str">
        <f t="shared" si="39"/>
        <v/>
      </c>
      <c r="AD94" s="132" t="str">
        <f t="shared" si="39"/>
        <v/>
      </c>
      <c r="AE94" s="132" t="str">
        <f t="shared" si="39"/>
        <v/>
      </c>
      <c r="AF94" s="132" t="str">
        <f t="shared" si="39"/>
        <v/>
      </c>
      <c r="AG94" s="274">
        <f t="shared" si="29"/>
        <v>0</v>
      </c>
      <c r="AH94" s="274">
        <f t="shared" si="36"/>
        <v>0</v>
      </c>
      <c r="AI94" s="275">
        <f t="shared" si="30"/>
        <v>0</v>
      </c>
      <c r="AJ94" s="273" t="str">
        <f t="shared" si="31"/>
        <v/>
      </c>
      <c r="AK94" s="273" t="str">
        <f t="shared" si="27"/>
        <v/>
      </c>
      <c r="AL94" s="273" t="str">
        <f t="shared" si="27"/>
        <v/>
      </c>
      <c r="AM94" s="273" t="str">
        <f t="shared" si="27"/>
        <v/>
      </c>
      <c r="AN94" s="273" t="str">
        <f t="shared" si="27"/>
        <v/>
      </c>
      <c r="AO94" s="273" t="str">
        <f t="shared" si="27"/>
        <v/>
      </c>
      <c r="AP94" s="273" t="str">
        <f t="shared" si="27"/>
        <v/>
      </c>
      <c r="AQ94" s="273" t="str">
        <f t="shared" si="27"/>
        <v/>
      </c>
      <c r="AR94" s="273" t="str">
        <f t="shared" si="27"/>
        <v/>
      </c>
      <c r="AS94" s="273" t="str">
        <f t="shared" si="27"/>
        <v/>
      </c>
      <c r="AT94" s="273" t="str">
        <f t="shared" si="27"/>
        <v/>
      </c>
      <c r="AU94" s="273" t="str">
        <f t="shared" si="27"/>
        <v/>
      </c>
      <c r="AV94" s="273" t="str">
        <f t="shared" si="27"/>
        <v/>
      </c>
      <c r="AW94" s="273">
        <f t="shared" si="37"/>
        <v>0</v>
      </c>
    </row>
    <row r="95" spans="1:49" s="190" customFormat="1" ht="23.15" customHeight="1">
      <c r="A95" s="61">
        <v>83</v>
      </c>
      <c r="B95" s="14" t="str">
        <f>IF(③職員名簿【中間実績】!B96="","",③職員名簿【中間実績】!B96)</f>
        <v/>
      </c>
      <c r="C95" s="180" t="str">
        <f>IF(③職員名簿【中間実績】!C96="","",③職員名簿【中間実績】!C96)</f>
        <v/>
      </c>
      <c r="D95" s="181" t="str">
        <f>IF(③職員名簿【中間実績】!D96="","",③職員名簿【中間実績】!D96)</f>
        <v/>
      </c>
      <c r="E95" s="182" t="str">
        <f>IF(③職員名簿【中間実績】!E96="","",③職員名簿【中間実績】!E96)</f>
        <v/>
      </c>
      <c r="F95" s="182" t="str">
        <f>IF(③職員名簿【中間実績】!F96="","",③職員名簿【中間実績】!F96)</f>
        <v/>
      </c>
      <c r="G95" s="182" t="str">
        <f>IF(③職員名簿【中間実績】!G96="","",③職員名簿【中間実績】!G96)</f>
        <v/>
      </c>
      <c r="H95" s="182" t="str">
        <f>IF(③職員名簿【中間実績】!H96="","",③職員名簿【中間実績】!H96)</f>
        <v/>
      </c>
      <c r="I95" s="182" t="str">
        <f>IF(③職員名簿【中間実績】!I96="","",③職員名簿【中間実績】!I96)</f>
        <v/>
      </c>
      <c r="J95" s="182" t="str">
        <f>IF(③職員名簿【中間実績】!J96="","",③職員名簿【中間実績】!J96)</f>
        <v/>
      </c>
      <c r="K95" s="277" t="str">
        <f>IF(③職員名簿【中間実績】!K96="","",③職員名簿【中間実績】!K96)</f>
        <v/>
      </c>
      <c r="L95" s="182" t="str">
        <f>IF(③職員名簿【中間実績】!L96="","",③職員名簿【中間実績】!L96)</f>
        <v/>
      </c>
      <c r="M95" s="182" t="str">
        <f>IF(③職員名簿【中間実績】!M96="","",③職員名簿【中間実績】!M96)</f>
        <v/>
      </c>
      <c r="N95" s="182" t="str">
        <f>IF(③職員名簿【中間実績】!N96="","",③職員名簿【中間実績】!N96)</f>
        <v/>
      </c>
      <c r="O95" s="182" t="str">
        <f>IF(③職員名簿【中間実績】!O96="","",③職員名簿【中間実績】!O96)</f>
        <v/>
      </c>
      <c r="P95" s="269" t="str">
        <f t="shared" si="38"/>
        <v>○</v>
      </c>
      <c r="Q95" s="135" t="str">
        <f t="shared" si="28"/>
        <v/>
      </c>
      <c r="R95" s="135" t="str">
        <f t="shared" si="32"/>
        <v/>
      </c>
      <c r="S95" s="135" t="str">
        <f t="shared" si="33"/>
        <v/>
      </c>
      <c r="T95" s="135" t="str">
        <f t="shared" si="34"/>
        <v/>
      </c>
      <c r="U95" s="132" t="str">
        <f t="shared" si="39"/>
        <v/>
      </c>
      <c r="V95" s="132" t="str">
        <f t="shared" si="39"/>
        <v/>
      </c>
      <c r="W95" s="132" t="str">
        <f t="shared" si="39"/>
        <v/>
      </c>
      <c r="X95" s="132" t="str">
        <f t="shared" si="39"/>
        <v/>
      </c>
      <c r="Y95" s="132" t="str">
        <f t="shared" si="39"/>
        <v/>
      </c>
      <c r="Z95" s="132" t="str">
        <f t="shared" si="39"/>
        <v/>
      </c>
      <c r="AA95" s="132" t="str">
        <f t="shared" si="39"/>
        <v/>
      </c>
      <c r="AB95" s="132" t="str">
        <f t="shared" si="39"/>
        <v/>
      </c>
      <c r="AC95" s="132" t="str">
        <f t="shared" si="39"/>
        <v/>
      </c>
      <c r="AD95" s="132" t="str">
        <f t="shared" si="39"/>
        <v/>
      </c>
      <c r="AE95" s="132" t="str">
        <f t="shared" si="39"/>
        <v/>
      </c>
      <c r="AF95" s="132" t="str">
        <f t="shared" si="39"/>
        <v/>
      </c>
      <c r="AG95" s="274">
        <f t="shared" si="29"/>
        <v>0</v>
      </c>
      <c r="AH95" s="274">
        <f t="shared" si="36"/>
        <v>0</v>
      </c>
      <c r="AI95" s="275">
        <f t="shared" si="30"/>
        <v>0</v>
      </c>
      <c r="AJ95" s="273" t="str">
        <f t="shared" si="31"/>
        <v/>
      </c>
      <c r="AK95" s="273" t="str">
        <f t="shared" si="27"/>
        <v/>
      </c>
      <c r="AL95" s="273" t="str">
        <f t="shared" si="27"/>
        <v/>
      </c>
      <c r="AM95" s="273" t="str">
        <f t="shared" si="27"/>
        <v/>
      </c>
      <c r="AN95" s="273" t="str">
        <f t="shared" si="27"/>
        <v/>
      </c>
      <c r="AO95" s="273" t="str">
        <f t="shared" si="27"/>
        <v/>
      </c>
      <c r="AP95" s="273" t="str">
        <f t="shared" si="27"/>
        <v/>
      </c>
      <c r="AQ95" s="273" t="str">
        <f t="shared" si="27"/>
        <v/>
      </c>
      <c r="AR95" s="273" t="str">
        <f t="shared" si="27"/>
        <v/>
      </c>
      <c r="AS95" s="273" t="str">
        <f t="shared" si="27"/>
        <v/>
      </c>
      <c r="AT95" s="273" t="str">
        <f t="shared" si="27"/>
        <v/>
      </c>
      <c r="AU95" s="273" t="str">
        <f t="shared" si="27"/>
        <v/>
      </c>
      <c r="AV95" s="273" t="str">
        <f t="shared" si="27"/>
        <v/>
      </c>
      <c r="AW95" s="273">
        <f t="shared" si="37"/>
        <v>0</v>
      </c>
    </row>
    <row r="96" spans="1:49" s="190" customFormat="1" ht="23.15" customHeight="1">
      <c r="A96" s="61">
        <v>84</v>
      </c>
      <c r="B96" s="14" t="str">
        <f>IF(③職員名簿【中間実績】!B97="","",③職員名簿【中間実績】!B97)</f>
        <v/>
      </c>
      <c r="C96" s="180" t="str">
        <f>IF(③職員名簿【中間実績】!C97="","",③職員名簿【中間実績】!C97)</f>
        <v/>
      </c>
      <c r="D96" s="181" t="str">
        <f>IF(③職員名簿【中間実績】!D97="","",③職員名簿【中間実績】!D97)</f>
        <v/>
      </c>
      <c r="E96" s="182" t="str">
        <f>IF(③職員名簿【中間実績】!E97="","",③職員名簿【中間実績】!E97)</f>
        <v/>
      </c>
      <c r="F96" s="182" t="str">
        <f>IF(③職員名簿【中間実績】!F97="","",③職員名簿【中間実績】!F97)</f>
        <v/>
      </c>
      <c r="G96" s="182" t="str">
        <f>IF(③職員名簿【中間実績】!G97="","",③職員名簿【中間実績】!G97)</f>
        <v/>
      </c>
      <c r="H96" s="182" t="str">
        <f>IF(③職員名簿【中間実績】!H97="","",③職員名簿【中間実績】!H97)</f>
        <v/>
      </c>
      <c r="I96" s="182" t="str">
        <f>IF(③職員名簿【中間実績】!I97="","",③職員名簿【中間実績】!I97)</f>
        <v/>
      </c>
      <c r="J96" s="182" t="str">
        <f>IF(③職員名簿【中間実績】!J97="","",③職員名簿【中間実績】!J97)</f>
        <v/>
      </c>
      <c r="K96" s="277" t="str">
        <f>IF(③職員名簿【中間実績】!K97="","",③職員名簿【中間実績】!K97)</f>
        <v/>
      </c>
      <c r="L96" s="182" t="str">
        <f>IF(③職員名簿【中間実績】!L97="","",③職員名簿【中間実績】!L97)</f>
        <v/>
      </c>
      <c r="M96" s="182" t="str">
        <f>IF(③職員名簿【中間実績】!M97="","",③職員名簿【中間実績】!M97)</f>
        <v/>
      </c>
      <c r="N96" s="182" t="str">
        <f>IF(③職員名簿【中間実績】!N97="","",③職員名簿【中間実績】!N97)</f>
        <v/>
      </c>
      <c r="O96" s="182" t="str">
        <f>IF(③職員名簿【中間実績】!O97="","",③職員名簿【中間実績】!O97)</f>
        <v/>
      </c>
      <c r="P96" s="269" t="str">
        <f t="shared" si="38"/>
        <v>○</v>
      </c>
      <c r="Q96" s="135" t="str">
        <f t="shared" si="28"/>
        <v/>
      </c>
      <c r="R96" s="135" t="str">
        <f t="shared" si="32"/>
        <v/>
      </c>
      <c r="S96" s="135" t="str">
        <f t="shared" si="33"/>
        <v/>
      </c>
      <c r="T96" s="135" t="str">
        <f t="shared" si="34"/>
        <v/>
      </c>
      <c r="U96" s="132" t="str">
        <f t="shared" si="39"/>
        <v/>
      </c>
      <c r="V96" s="132" t="str">
        <f t="shared" si="39"/>
        <v/>
      </c>
      <c r="W96" s="132" t="str">
        <f t="shared" si="39"/>
        <v/>
      </c>
      <c r="X96" s="132" t="str">
        <f t="shared" si="39"/>
        <v/>
      </c>
      <c r="Y96" s="132" t="str">
        <f t="shared" si="39"/>
        <v/>
      </c>
      <c r="Z96" s="132" t="str">
        <f t="shared" si="39"/>
        <v/>
      </c>
      <c r="AA96" s="132" t="str">
        <f t="shared" si="39"/>
        <v/>
      </c>
      <c r="AB96" s="132" t="str">
        <f t="shared" si="39"/>
        <v/>
      </c>
      <c r="AC96" s="132" t="str">
        <f t="shared" si="39"/>
        <v/>
      </c>
      <c r="AD96" s="132" t="str">
        <f t="shared" si="39"/>
        <v/>
      </c>
      <c r="AE96" s="132" t="str">
        <f t="shared" si="39"/>
        <v/>
      </c>
      <c r="AF96" s="132" t="str">
        <f t="shared" si="39"/>
        <v/>
      </c>
      <c r="AG96" s="274">
        <f t="shared" si="29"/>
        <v>0</v>
      </c>
      <c r="AH96" s="274">
        <f t="shared" si="36"/>
        <v>0</v>
      </c>
      <c r="AI96" s="275">
        <f t="shared" si="30"/>
        <v>0</v>
      </c>
      <c r="AJ96" s="273" t="str">
        <f t="shared" si="31"/>
        <v/>
      </c>
      <c r="AK96" s="273" t="str">
        <f t="shared" si="27"/>
        <v/>
      </c>
      <c r="AL96" s="273" t="str">
        <f t="shared" si="27"/>
        <v/>
      </c>
      <c r="AM96" s="273" t="str">
        <f t="shared" si="27"/>
        <v/>
      </c>
      <c r="AN96" s="273" t="str">
        <f t="shared" si="27"/>
        <v/>
      </c>
      <c r="AO96" s="273" t="str">
        <f t="shared" si="27"/>
        <v/>
      </c>
      <c r="AP96" s="273" t="str">
        <f t="shared" si="27"/>
        <v/>
      </c>
      <c r="AQ96" s="273" t="str">
        <f t="shared" si="27"/>
        <v/>
      </c>
      <c r="AR96" s="273" t="str">
        <f t="shared" si="27"/>
        <v/>
      </c>
      <c r="AS96" s="273" t="str">
        <f t="shared" si="27"/>
        <v/>
      </c>
      <c r="AT96" s="273" t="str">
        <f t="shared" si="27"/>
        <v/>
      </c>
      <c r="AU96" s="273" t="str">
        <f t="shared" si="27"/>
        <v/>
      </c>
      <c r="AV96" s="273" t="str">
        <f t="shared" si="27"/>
        <v/>
      </c>
      <c r="AW96" s="273">
        <f t="shared" si="37"/>
        <v>0</v>
      </c>
    </row>
    <row r="97" spans="1:49" s="190" customFormat="1" ht="23.15" customHeight="1">
      <c r="A97" s="61">
        <v>85</v>
      </c>
      <c r="B97" s="14" t="str">
        <f>IF(③職員名簿【中間実績】!B98="","",③職員名簿【中間実績】!B98)</f>
        <v/>
      </c>
      <c r="C97" s="180" t="str">
        <f>IF(③職員名簿【中間実績】!C98="","",③職員名簿【中間実績】!C98)</f>
        <v/>
      </c>
      <c r="D97" s="181" t="str">
        <f>IF(③職員名簿【中間実績】!D98="","",③職員名簿【中間実績】!D98)</f>
        <v/>
      </c>
      <c r="E97" s="182" t="str">
        <f>IF(③職員名簿【中間実績】!E98="","",③職員名簿【中間実績】!E98)</f>
        <v/>
      </c>
      <c r="F97" s="182" t="str">
        <f>IF(③職員名簿【中間実績】!F98="","",③職員名簿【中間実績】!F98)</f>
        <v/>
      </c>
      <c r="G97" s="182" t="str">
        <f>IF(③職員名簿【中間実績】!G98="","",③職員名簿【中間実績】!G98)</f>
        <v/>
      </c>
      <c r="H97" s="182" t="str">
        <f>IF(③職員名簿【中間実績】!H98="","",③職員名簿【中間実績】!H98)</f>
        <v/>
      </c>
      <c r="I97" s="182" t="str">
        <f>IF(③職員名簿【中間実績】!I98="","",③職員名簿【中間実績】!I98)</f>
        <v/>
      </c>
      <c r="J97" s="182" t="str">
        <f>IF(③職員名簿【中間実績】!J98="","",③職員名簿【中間実績】!J98)</f>
        <v/>
      </c>
      <c r="K97" s="277" t="str">
        <f>IF(③職員名簿【中間実績】!K98="","",③職員名簿【中間実績】!K98)</f>
        <v/>
      </c>
      <c r="L97" s="182" t="str">
        <f>IF(③職員名簿【中間実績】!L98="","",③職員名簿【中間実績】!L98)</f>
        <v/>
      </c>
      <c r="M97" s="182" t="str">
        <f>IF(③職員名簿【中間実績】!M98="","",③職員名簿【中間実績】!M98)</f>
        <v/>
      </c>
      <c r="N97" s="182" t="str">
        <f>IF(③職員名簿【中間実績】!N98="","",③職員名簿【中間実績】!N98)</f>
        <v/>
      </c>
      <c r="O97" s="182" t="str">
        <f>IF(③職員名簿【中間実績】!O98="","",③職員名簿【中間実績】!O98)</f>
        <v/>
      </c>
      <c r="P97" s="269" t="str">
        <f t="shared" si="38"/>
        <v>○</v>
      </c>
      <c r="Q97" s="135" t="str">
        <f t="shared" si="28"/>
        <v/>
      </c>
      <c r="R97" s="135" t="str">
        <f t="shared" si="32"/>
        <v/>
      </c>
      <c r="S97" s="135" t="str">
        <f t="shared" si="33"/>
        <v/>
      </c>
      <c r="T97" s="135" t="str">
        <f t="shared" si="34"/>
        <v/>
      </c>
      <c r="U97" s="132" t="str">
        <f t="shared" si="39"/>
        <v/>
      </c>
      <c r="V97" s="132" t="str">
        <f t="shared" si="39"/>
        <v/>
      </c>
      <c r="W97" s="132" t="str">
        <f t="shared" si="39"/>
        <v/>
      </c>
      <c r="X97" s="132" t="str">
        <f t="shared" si="39"/>
        <v/>
      </c>
      <c r="Y97" s="132" t="str">
        <f t="shared" si="39"/>
        <v/>
      </c>
      <c r="Z97" s="132" t="str">
        <f t="shared" si="39"/>
        <v/>
      </c>
      <c r="AA97" s="132" t="str">
        <f t="shared" si="39"/>
        <v/>
      </c>
      <c r="AB97" s="132" t="str">
        <f t="shared" si="39"/>
        <v/>
      </c>
      <c r="AC97" s="132" t="str">
        <f t="shared" si="39"/>
        <v/>
      </c>
      <c r="AD97" s="132" t="str">
        <f t="shared" si="39"/>
        <v/>
      </c>
      <c r="AE97" s="132" t="str">
        <f t="shared" si="39"/>
        <v/>
      </c>
      <c r="AF97" s="132" t="str">
        <f t="shared" si="39"/>
        <v/>
      </c>
      <c r="AG97" s="274">
        <f t="shared" si="29"/>
        <v>0</v>
      </c>
      <c r="AH97" s="274">
        <f t="shared" si="36"/>
        <v>0</v>
      </c>
      <c r="AI97" s="275">
        <f t="shared" si="30"/>
        <v>0</v>
      </c>
      <c r="AJ97" s="273" t="str">
        <f t="shared" si="31"/>
        <v/>
      </c>
      <c r="AK97" s="273" t="str">
        <f t="shared" si="27"/>
        <v/>
      </c>
      <c r="AL97" s="273" t="str">
        <f t="shared" si="27"/>
        <v/>
      </c>
      <c r="AM97" s="273" t="str">
        <f t="shared" si="27"/>
        <v/>
      </c>
      <c r="AN97" s="273" t="str">
        <f t="shared" si="27"/>
        <v/>
      </c>
      <c r="AO97" s="273" t="str">
        <f t="shared" si="27"/>
        <v/>
      </c>
      <c r="AP97" s="273" t="str">
        <f t="shared" si="27"/>
        <v/>
      </c>
      <c r="AQ97" s="273" t="str">
        <f t="shared" si="27"/>
        <v/>
      </c>
      <c r="AR97" s="273" t="str">
        <f t="shared" si="27"/>
        <v/>
      </c>
      <c r="AS97" s="273" t="str">
        <f t="shared" si="27"/>
        <v/>
      </c>
      <c r="AT97" s="273" t="str">
        <f t="shared" si="27"/>
        <v/>
      </c>
      <c r="AU97" s="273" t="str">
        <f t="shared" si="27"/>
        <v/>
      </c>
      <c r="AV97" s="273" t="str">
        <f t="shared" si="27"/>
        <v/>
      </c>
      <c r="AW97" s="273">
        <f t="shared" si="37"/>
        <v>0</v>
      </c>
    </row>
    <row r="98" spans="1:49" s="190" customFormat="1" ht="23.15" customHeight="1">
      <c r="A98" s="61">
        <v>86</v>
      </c>
      <c r="B98" s="14" t="str">
        <f>IF(③職員名簿【中間実績】!B99="","",③職員名簿【中間実績】!B99)</f>
        <v/>
      </c>
      <c r="C98" s="180" t="str">
        <f>IF(③職員名簿【中間実績】!C99="","",③職員名簿【中間実績】!C99)</f>
        <v/>
      </c>
      <c r="D98" s="181" t="str">
        <f>IF(③職員名簿【中間実績】!D99="","",③職員名簿【中間実績】!D99)</f>
        <v/>
      </c>
      <c r="E98" s="182" t="str">
        <f>IF(③職員名簿【中間実績】!E99="","",③職員名簿【中間実績】!E99)</f>
        <v/>
      </c>
      <c r="F98" s="182" t="str">
        <f>IF(③職員名簿【中間実績】!F99="","",③職員名簿【中間実績】!F99)</f>
        <v/>
      </c>
      <c r="G98" s="182" t="str">
        <f>IF(③職員名簿【中間実績】!G99="","",③職員名簿【中間実績】!G99)</f>
        <v/>
      </c>
      <c r="H98" s="182" t="str">
        <f>IF(③職員名簿【中間実績】!H99="","",③職員名簿【中間実績】!H99)</f>
        <v/>
      </c>
      <c r="I98" s="182" t="str">
        <f>IF(③職員名簿【中間実績】!I99="","",③職員名簿【中間実績】!I99)</f>
        <v/>
      </c>
      <c r="J98" s="182" t="str">
        <f>IF(③職員名簿【中間実績】!J99="","",③職員名簿【中間実績】!J99)</f>
        <v/>
      </c>
      <c r="K98" s="277" t="str">
        <f>IF(③職員名簿【中間実績】!K99="","",③職員名簿【中間実績】!K99)</f>
        <v/>
      </c>
      <c r="L98" s="182" t="str">
        <f>IF(③職員名簿【中間実績】!L99="","",③職員名簿【中間実績】!L99)</f>
        <v/>
      </c>
      <c r="M98" s="182" t="str">
        <f>IF(③職員名簿【中間実績】!M99="","",③職員名簿【中間実績】!M99)</f>
        <v/>
      </c>
      <c r="N98" s="182" t="str">
        <f>IF(③職員名簿【中間実績】!N99="","",③職員名簿【中間実績】!N99)</f>
        <v/>
      </c>
      <c r="O98" s="182" t="str">
        <f>IF(③職員名簿【中間実績】!O99="","",③職員名簿【中間実績】!O99)</f>
        <v/>
      </c>
      <c r="P98" s="269" t="str">
        <f t="shared" si="38"/>
        <v>○</v>
      </c>
      <c r="Q98" s="135" t="str">
        <f t="shared" si="28"/>
        <v/>
      </c>
      <c r="R98" s="135" t="str">
        <f t="shared" si="32"/>
        <v/>
      </c>
      <c r="S98" s="135" t="str">
        <f t="shared" si="33"/>
        <v/>
      </c>
      <c r="T98" s="135" t="str">
        <f t="shared" si="34"/>
        <v/>
      </c>
      <c r="U98" s="132" t="str">
        <f t="shared" si="39"/>
        <v/>
      </c>
      <c r="V98" s="132" t="str">
        <f t="shared" si="39"/>
        <v/>
      </c>
      <c r="W98" s="132" t="str">
        <f t="shared" si="39"/>
        <v/>
      </c>
      <c r="X98" s="132" t="str">
        <f t="shared" si="39"/>
        <v/>
      </c>
      <c r="Y98" s="132" t="str">
        <f t="shared" si="39"/>
        <v/>
      </c>
      <c r="Z98" s="132" t="str">
        <f t="shared" si="39"/>
        <v/>
      </c>
      <c r="AA98" s="132" t="str">
        <f t="shared" si="39"/>
        <v/>
      </c>
      <c r="AB98" s="132" t="str">
        <f t="shared" si="39"/>
        <v/>
      </c>
      <c r="AC98" s="132" t="str">
        <f t="shared" si="39"/>
        <v/>
      </c>
      <c r="AD98" s="132" t="str">
        <f t="shared" si="39"/>
        <v/>
      </c>
      <c r="AE98" s="132" t="str">
        <f t="shared" si="39"/>
        <v/>
      </c>
      <c r="AF98" s="132" t="str">
        <f t="shared" si="39"/>
        <v/>
      </c>
      <c r="AG98" s="274">
        <f t="shared" si="29"/>
        <v>0</v>
      </c>
      <c r="AH98" s="274">
        <f t="shared" si="36"/>
        <v>0</v>
      </c>
      <c r="AI98" s="275">
        <f t="shared" si="30"/>
        <v>0</v>
      </c>
      <c r="AJ98" s="273" t="str">
        <f t="shared" si="31"/>
        <v/>
      </c>
      <c r="AK98" s="273" t="str">
        <f t="shared" si="27"/>
        <v/>
      </c>
      <c r="AL98" s="273" t="str">
        <f t="shared" si="27"/>
        <v/>
      </c>
      <c r="AM98" s="273" t="str">
        <f t="shared" si="27"/>
        <v/>
      </c>
      <c r="AN98" s="273" t="str">
        <f t="shared" si="27"/>
        <v/>
      </c>
      <c r="AO98" s="273" t="str">
        <f t="shared" si="27"/>
        <v/>
      </c>
      <c r="AP98" s="273" t="str">
        <f t="shared" si="27"/>
        <v/>
      </c>
      <c r="AQ98" s="273" t="str">
        <f t="shared" si="27"/>
        <v/>
      </c>
      <c r="AR98" s="273" t="str">
        <f t="shared" si="27"/>
        <v/>
      </c>
      <c r="AS98" s="273" t="str">
        <f t="shared" si="27"/>
        <v/>
      </c>
      <c r="AT98" s="273" t="str">
        <f t="shared" si="27"/>
        <v/>
      </c>
      <c r="AU98" s="273" t="str">
        <f t="shared" si="27"/>
        <v/>
      </c>
      <c r="AV98" s="273" t="str">
        <f t="shared" si="27"/>
        <v/>
      </c>
      <c r="AW98" s="273">
        <f t="shared" si="37"/>
        <v>0</v>
      </c>
    </row>
    <row r="99" spans="1:49" s="190" customFormat="1" ht="23.15" customHeight="1">
      <c r="A99" s="61">
        <v>87</v>
      </c>
      <c r="B99" s="14" t="str">
        <f>IF(③職員名簿【中間実績】!B100="","",③職員名簿【中間実績】!B100)</f>
        <v/>
      </c>
      <c r="C99" s="180" t="str">
        <f>IF(③職員名簿【中間実績】!C100="","",③職員名簿【中間実績】!C100)</f>
        <v/>
      </c>
      <c r="D99" s="181" t="str">
        <f>IF(③職員名簿【中間実績】!D100="","",③職員名簿【中間実績】!D100)</f>
        <v/>
      </c>
      <c r="E99" s="182" t="str">
        <f>IF(③職員名簿【中間実績】!E100="","",③職員名簿【中間実績】!E100)</f>
        <v/>
      </c>
      <c r="F99" s="182" t="str">
        <f>IF(③職員名簿【中間実績】!F100="","",③職員名簿【中間実績】!F100)</f>
        <v/>
      </c>
      <c r="G99" s="182" t="str">
        <f>IF(③職員名簿【中間実績】!G100="","",③職員名簿【中間実績】!G100)</f>
        <v/>
      </c>
      <c r="H99" s="182" t="str">
        <f>IF(③職員名簿【中間実績】!H100="","",③職員名簿【中間実績】!H100)</f>
        <v/>
      </c>
      <c r="I99" s="182" t="str">
        <f>IF(③職員名簿【中間実績】!I100="","",③職員名簿【中間実績】!I100)</f>
        <v/>
      </c>
      <c r="J99" s="182" t="str">
        <f>IF(③職員名簿【中間実績】!J100="","",③職員名簿【中間実績】!J100)</f>
        <v/>
      </c>
      <c r="K99" s="277" t="str">
        <f>IF(③職員名簿【中間実績】!K100="","",③職員名簿【中間実績】!K100)</f>
        <v/>
      </c>
      <c r="L99" s="182" t="str">
        <f>IF(③職員名簿【中間実績】!L100="","",③職員名簿【中間実績】!L100)</f>
        <v/>
      </c>
      <c r="M99" s="182" t="str">
        <f>IF(③職員名簿【中間実績】!M100="","",③職員名簿【中間実績】!M100)</f>
        <v/>
      </c>
      <c r="N99" s="182" t="str">
        <f>IF(③職員名簿【中間実績】!N100="","",③職員名簿【中間実績】!N100)</f>
        <v/>
      </c>
      <c r="O99" s="182" t="str">
        <f>IF(③職員名簿【中間実績】!O100="","",③職員名簿【中間実績】!O100)</f>
        <v/>
      </c>
      <c r="P99" s="269" t="str">
        <f t="shared" si="38"/>
        <v>○</v>
      </c>
      <c r="Q99" s="135" t="str">
        <f t="shared" si="28"/>
        <v/>
      </c>
      <c r="R99" s="135" t="str">
        <f t="shared" si="32"/>
        <v/>
      </c>
      <c r="S99" s="135" t="str">
        <f t="shared" si="33"/>
        <v/>
      </c>
      <c r="T99" s="135" t="str">
        <f t="shared" si="34"/>
        <v/>
      </c>
      <c r="U99" s="132" t="str">
        <f t="shared" si="39"/>
        <v/>
      </c>
      <c r="V99" s="132" t="str">
        <f t="shared" si="39"/>
        <v/>
      </c>
      <c r="W99" s="132" t="str">
        <f t="shared" si="39"/>
        <v/>
      </c>
      <c r="X99" s="132" t="str">
        <f t="shared" si="39"/>
        <v/>
      </c>
      <c r="Y99" s="132" t="str">
        <f t="shared" si="39"/>
        <v/>
      </c>
      <c r="Z99" s="132" t="str">
        <f t="shared" si="39"/>
        <v/>
      </c>
      <c r="AA99" s="132" t="str">
        <f t="shared" si="39"/>
        <v/>
      </c>
      <c r="AB99" s="132" t="str">
        <f t="shared" si="39"/>
        <v/>
      </c>
      <c r="AC99" s="132" t="str">
        <f t="shared" si="39"/>
        <v/>
      </c>
      <c r="AD99" s="132" t="str">
        <f t="shared" si="39"/>
        <v/>
      </c>
      <c r="AE99" s="132" t="str">
        <f t="shared" si="39"/>
        <v/>
      </c>
      <c r="AF99" s="132" t="str">
        <f t="shared" si="39"/>
        <v/>
      </c>
      <c r="AG99" s="274">
        <f t="shared" si="29"/>
        <v>0</v>
      </c>
      <c r="AH99" s="274">
        <f t="shared" si="36"/>
        <v>0</v>
      </c>
      <c r="AI99" s="275">
        <f t="shared" si="30"/>
        <v>0</v>
      </c>
      <c r="AJ99" s="273" t="str">
        <f t="shared" si="31"/>
        <v/>
      </c>
      <c r="AK99" s="273" t="str">
        <f t="shared" ref="AK99:AV112" si="40">IF(U99="","","○")</f>
        <v/>
      </c>
      <c r="AL99" s="273" t="str">
        <f t="shared" si="40"/>
        <v/>
      </c>
      <c r="AM99" s="273" t="str">
        <f t="shared" si="40"/>
        <v/>
      </c>
      <c r="AN99" s="273" t="str">
        <f t="shared" si="40"/>
        <v/>
      </c>
      <c r="AO99" s="273" t="str">
        <f t="shared" si="40"/>
        <v/>
      </c>
      <c r="AP99" s="273" t="str">
        <f t="shared" si="40"/>
        <v/>
      </c>
      <c r="AQ99" s="273" t="str">
        <f t="shared" si="40"/>
        <v/>
      </c>
      <c r="AR99" s="273" t="str">
        <f t="shared" si="40"/>
        <v/>
      </c>
      <c r="AS99" s="273" t="str">
        <f t="shared" si="40"/>
        <v/>
      </c>
      <c r="AT99" s="273" t="str">
        <f t="shared" si="40"/>
        <v/>
      </c>
      <c r="AU99" s="273" t="str">
        <f t="shared" si="40"/>
        <v/>
      </c>
      <c r="AV99" s="273" t="str">
        <f t="shared" si="40"/>
        <v/>
      </c>
      <c r="AW99" s="273">
        <f t="shared" si="37"/>
        <v>0</v>
      </c>
    </row>
    <row r="100" spans="1:49" s="190" customFormat="1" ht="23.15" customHeight="1">
      <c r="A100" s="61">
        <v>88</v>
      </c>
      <c r="B100" s="14" t="str">
        <f>IF(③職員名簿【中間実績】!B101="","",③職員名簿【中間実績】!B101)</f>
        <v/>
      </c>
      <c r="C100" s="180" t="str">
        <f>IF(③職員名簿【中間実績】!C101="","",③職員名簿【中間実績】!C101)</f>
        <v/>
      </c>
      <c r="D100" s="181" t="str">
        <f>IF(③職員名簿【中間実績】!D101="","",③職員名簿【中間実績】!D101)</f>
        <v/>
      </c>
      <c r="E100" s="182" t="str">
        <f>IF(③職員名簿【中間実績】!E101="","",③職員名簿【中間実績】!E101)</f>
        <v/>
      </c>
      <c r="F100" s="182" t="str">
        <f>IF(③職員名簿【中間実績】!F101="","",③職員名簿【中間実績】!F101)</f>
        <v/>
      </c>
      <c r="G100" s="182" t="str">
        <f>IF(③職員名簿【中間実績】!G101="","",③職員名簿【中間実績】!G101)</f>
        <v/>
      </c>
      <c r="H100" s="182" t="str">
        <f>IF(③職員名簿【中間実績】!H101="","",③職員名簿【中間実績】!H101)</f>
        <v/>
      </c>
      <c r="I100" s="182" t="str">
        <f>IF(③職員名簿【中間実績】!I101="","",③職員名簿【中間実績】!I101)</f>
        <v/>
      </c>
      <c r="J100" s="182" t="str">
        <f>IF(③職員名簿【中間実績】!J101="","",③職員名簿【中間実績】!J101)</f>
        <v/>
      </c>
      <c r="K100" s="277" t="str">
        <f>IF(③職員名簿【中間実績】!K101="","",③職員名簿【中間実績】!K101)</f>
        <v/>
      </c>
      <c r="L100" s="182" t="str">
        <f>IF(③職員名簿【中間実績】!L101="","",③職員名簿【中間実績】!L101)</f>
        <v/>
      </c>
      <c r="M100" s="182" t="str">
        <f>IF(③職員名簿【中間実績】!M101="","",③職員名簿【中間実績】!M101)</f>
        <v/>
      </c>
      <c r="N100" s="182" t="str">
        <f>IF(③職員名簿【中間実績】!N101="","",③職員名簿【中間実績】!N101)</f>
        <v/>
      </c>
      <c r="O100" s="182" t="str">
        <f>IF(③職員名簿【中間実績】!O101="","",③職員名簿【中間実績】!O101)</f>
        <v/>
      </c>
      <c r="P100" s="269" t="str">
        <f t="shared" si="38"/>
        <v>○</v>
      </c>
      <c r="Q100" s="135" t="str">
        <f t="shared" si="28"/>
        <v/>
      </c>
      <c r="R100" s="135" t="str">
        <f t="shared" si="32"/>
        <v/>
      </c>
      <c r="S100" s="135" t="str">
        <f t="shared" si="33"/>
        <v/>
      </c>
      <c r="T100" s="135" t="str">
        <f t="shared" si="34"/>
        <v/>
      </c>
      <c r="U100" s="132" t="str">
        <f t="shared" si="39"/>
        <v/>
      </c>
      <c r="V100" s="132" t="str">
        <f t="shared" si="39"/>
        <v/>
      </c>
      <c r="W100" s="132" t="str">
        <f t="shared" si="39"/>
        <v/>
      </c>
      <c r="X100" s="132" t="str">
        <f t="shared" si="39"/>
        <v/>
      </c>
      <c r="Y100" s="132" t="str">
        <f t="shared" si="39"/>
        <v/>
      </c>
      <c r="Z100" s="132" t="str">
        <f t="shared" si="39"/>
        <v/>
      </c>
      <c r="AA100" s="132" t="str">
        <f t="shared" si="39"/>
        <v/>
      </c>
      <c r="AB100" s="132" t="str">
        <f t="shared" si="39"/>
        <v/>
      </c>
      <c r="AC100" s="132" t="str">
        <f t="shared" si="39"/>
        <v/>
      </c>
      <c r="AD100" s="132" t="str">
        <f t="shared" si="39"/>
        <v/>
      </c>
      <c r="AE100" s="132" t="str">
        <f t="shared" si="39"/>
        <v/>
      </c>
      <c r="AF100" s="132" t="str">
        <f t="shared" si="39"/>
        <v/>
      </c>
      <c r="AG100" s="274">
        <f t="shared" si="29"/>
        <v>0</v>
      </c>
      <c r="AH100" s="274">
        <f t="shared" si="36"/>
        <v>0</v>
      </c>
      <c r="AI100" s="275">
        <f t="shared" si="30"/>
        <v>0</v>
      </c>
      <c r="AJ100" s="273" t="str">
        <f t="shared" si="31"/>
        <v/>
      </c>
      <c r="AK100" s="273" t="str">
        <f t="shared" si="40"/>
        <v/>
      </c>
      <c r="AL100" s="273" t="str">
        <f t="shared" si="40"/>
        <v/>
      </c>
      <c r="AM100" s="273" t="str">
        <f t="shared" si="40"/>
        <v/>
      </c>
      <c r="AN100" s="273" t="str">
        <f t="shared" si="40"/>
        <v/>
      </c>
      <c r="AO100" s="273" t="str">
        <f t="shared" si="40"/>
        <v/>
      </c>
      <c r="AP100" s="273" t="str">
        <f t="shared" si="40"/>
        <v/>
      </c>
      <c r="AQ100" s="273" t="str">
        <f t="shared" si="40"/>
        <v/>
      </c>
      <c r="AR100" s="273" t="str">
        <f t="shared" si="40"/>
        <v/>
      </c>
      <c r="AS100" s="273" t="str">
        <f t="shared" si="40"/>
        <v/>
      </c>
      <c r="AT100" s="273" t="str">
        <f t="shared" si="40"/>
        <v/>
      </c>
      <c r="AU100" s="273" t="str">
        <f t="shared" si="40"/>
        <v/>
      </c>
      <c r="AV100" s="273" t="str">
        <f t="shared" si="40"/>
        <v/>
      </c>
      <c r="AW100" s="273">
        <f t="shared" si="37"/>
        <v>0</v>
      </c>
    </row>
    <row r="101" spans="1:49" s="190" customFormat="1" ht="23.15" customHeight="1">
      <c r="A101" s="61">
        <v>89</v>
      </c>
      <c r="B101" s="14" t="str">
        <f>IF(③職員名簿【中間実績】!B102="","",③職員名簿【中間実績】!B102)</f>
        <v/>
      </c>
      <c r="C101" s="180" t="str">
        <f>IF(③職員名簿【中間実績】!C102="","",③職員名簿【中間実績】!C102)</f>
        <v/>
      </c>
      <c r="D101" s="181" t="str">
        <f>IF(③職員名簿【中間実績】!D102="","",③職員名簿【中間実績】!D102)</f>
        <v/>
      </c>
      <c r="E101" s="182" t="str">
        <f>IF(③職員名簿【中間実績】!E102="","",③職員名簿【中間実績】!E102)</f>
        <v/>
      </c>
      <c r="F101" s="182" t="str">
        <f>IF(③職員名簿【中間実績】!F102="","",③職員名簿【中間実績】!F102)</f>
        <v/>
      </c>
      <c r="G101" s="182" t="str">
        <f>IF(③職員名簿【中間実績】!G102="","",③職員名簿【中間実績】!G102)</f>
        <v/>
      </c>
      <c r="H101" s="182" t="str">
        <f>IF(③職員名簿【中間実績】!H102="","",③職員名簿【中間実績】!H102)</f>
        <v/>
      </c>
      <c r="I101" s="182" t="str">
        <f>IF(③職員名簿【中間実績】!I102="","",③職員名簿【中間実績】!I102)</f>
        <v/>
      </c>
      <c r="J101" s="182" t="str">
        <f>IF(③職員名簿【中間実績】!J102="","",③職員名簿【中間実績】!J102)</f>
        <v/>
      </c>
      <c r="K101" s="277" t="str">
        <f>IF(③職員名簿【中間実績】!K102="","",③職員名簿【中間実績】!K102)</f>
        <v/>
      </c>
      <c r="L101" s="182" t="str">
        <f>IF(③職員名簿【中間実績】!L102="","",③職員名簿【中間実績】!L102)</f>
        <v/>
      </c>
      <c r="M101" s="182" t="str">
        <f>IF(③職員名簿【中間実績】!M102="","",③職員名簿【中間実績】!M102)</f>
        <v/>
      </c>
      <c r="N101" s="182" t="str">
        <f>IF(③職員名簿【中間実績】!N102="","",③職員名簿【中間実績】!N102)</f>
        <v/>
      </c>
      <c r="O101" s="182" t="str">
        <f>IF(③職員名簿【中間実績】!O102="","",③職員名簿【中間実績】!O102)</f>
        <v/>
      </c>
      <c r="P101" s="269" t="str">
        <f t="shared" si="38"/>
        <v>○</v>
      </c>
      <c r="Q101" s="135" t="str">
        <f t="shared" si="28"/>
        <v/>
      </c>
      <c r="R101" s="135" t="str">
        <f t="shared" si="32"/>
        <v/>
      </c>
      <c r="S101" s="135" t="str">
        <f t="shared" si="33"/>
        <v/>
      </c>
      <c r="T101" s="135" t="str">
        <f t="shared" si="34"/>
        <v/>
      </c>
      <c r="U101" s="132" t="str">
        <f t="shared" si="39"/>
        <v/>
      </c>
      <c r="V101" s="132" t="str">
        <f t="shared" si="39"/>
        <v/>
      </c>
      <c r="W101" s="132" t="str">
        <f t="shared" si="39"/>
        <v/>
      </c>
      <c r="X101" s="132" t="str">
        <f t="shared" si="39"/>
        <v/>
      </c>
      <c r="Y101" s="132" t="str">
        <f t="shared" si="39"/>
        <v/>
      </c>
      <c r="Z101" s="132" t="str">
        <f t="shared" si="39"/>
        <v/>
      </c>
      <c r="AA101" s="132" t="str">
        <f t="shared" si="39"/>
        <v/>
      </c>
      <c r="AB101" s="132" t="str">
        <f t="shared" si="39"/>
        <v/>
      </c>
      <c r="AC101" s="132" t="str">
        <f t="shared" si="39"/>
        <v/>
      </c>
      <c r="AD101" s="132" t="str">
        <f t="shared" si="39"/>
        <v/>
      </c>
      <c r="AE101" s="132" t="str">
        <f t="shared" si="39"/>
        <v/>
      </c>
      <c r="AF101" s="132" t="str">
        <f t="shared" si="39"/>
        <v/>
      </c>
      <c r="AG101" s="274">
        <f t="shared" si="29"/>
        <v>0</v>
      </c>
      <c r="AH101" s="274">
        <f t="shared" si="36"/>
        <v>0</v>
      </c>
      <c r="AI101" s="275">
        <f t="shared" si="30"/>
        <v>0</v>
      </c>
      <c r="AJ101" s="273" t="str">
        <f t="shared" si="31"/>
        <v/>
      </c>
      <c r="AK101" s="273" t="str">
        <f t="shared" si="40"/>
        <v/>
      </c>
      <c r="AL101" s="273" t="str">
        <f t="shared" si="40"/>
        <v/>
      </c>
      <c r="AM101" s="273" t="str">
        <f t="shared" si="40"/>
        <v/>
      </c>
      <c r="AN101" s="273" t="str">
        <f t="shared" si="40"/>
        <v/>
      </c>
      <c r="AO101" s="273" t="str">
        <f t="shared" si="40"/>
        <v/>
      </c>
      <c r="AP101" s="273" t="str">
        <f t="shared" si="40"/>
        <v/>
      </c>
      <c r="AQ101" s="273" t="str">
        <f t="shared" si="40"/>
        <v/>
      </c>
      <c r="AR101" s="273" t="str">
        <f t="shared" si="40"/>
        <v/>
      </c>
      <c r="AS101" s="273" t="str">
        <f t="shared" si="40"/>
        <v/>
      </c>
      <c r="AT101" s="273" t="str">
        <f t="shared" si="40"/>
        <v/>
      </c>
      <c r="AU101" s="273" t="str">
        <f t="shared" si="40"/>
        <v/>
      </c>
      <c r="AV101" s="273" t="str">
        <f t="shared" si="40"/>
        <v/>
      </c>
      <c r="AW101" s="273">
        <f t="shared" si="37"/>
        <v>0</v>
      </c>
    </row>
    <row r="102" spans="1:49" s="190" customFormat="1" ht="23.15" customHeight="1">
      <c r="A102" s="61">
        <v>90</v>
      </c>
      <c r="B102" s="14" t="str">
        <f>IF(③職員名簿【中間実績】!B103="","",③職員名簿【中間実績】!B103)</f>
        <v/>
      </c>
      <c r="C102" s="180" t="str">
        <f>IF(③職員名簿【中間実績】!C103="","",③職員名簿【中間実績】!C103)</f>
        <v/>
      </c>
      <c r="D102" s="181" t="str">
        <f>IF(③職員名簿【中間実績】!D103="","",③職員名簿【中間実績】!D103)</f>
        <v/>
      </c>
      <c r="E102" s="182" t="str">
        <f>IF(③職員名簿【中間実績】!E103="","",③職員名簿【中間実績】!E103)</f>
        <v/>
      </c>
      <c r="F102" s="182" t="str">
        <f>IF(③職員名簿【中間実績】!F103="","",③職員名簿【中間実績】!F103)</f>
        <v/>
      </c>
      <c r="G102" s="182" t="str">
        <f>IF(③職員名簿【中間実績】!G103="","",③職員名簿【中間実績】!G103)</f>
        <v/>
      </c>
      <c r="H102" s="182" t="str">
        <f>IF(③職員名簿【中間実績】!H103="","",③職員名簿【中間実績】!H103)</f>
        <v/>
      </c>
      <c r="I102" s="182" t="str">
        <f>IF(③職員名簿【中間実績】!I103="","",③職員名簿【中間実績】!I103)</f>
        <v/>
      </c>
      <c r="J102" s="182" t="str">
        <f>IF(③職員名簿【中間実績】!J103="","",③職員名簿【中間実績】!J103)</f>
        <v/>
      </c>
      <c r="K102" s="277" t="str">
        <f>IF(③職員名簿【中間実績】!K103="","",③職員名簿【中間実績】!K103)</f>
        <v/>
      </c>
      <c r="L102" s="182" t="str">
        <f>IF(③職員名簿【中間実績】!L103="","",③職員名簿【中間実績】!L103)</f>
        <v/>
      </c>
      <c r="M102" s="182" t="str">
        <f>IF(③職員名簿【中間実績】!M103="","",③職員名簿【中間実績】!M103)</f>
        <v/>
      </c>
      <c r="N102" s="182" t="str">
        <f>IF(③職員名簿【中間実績】!N103="","",③職員名簿【中間実績】!N103)</f>
        <v/>
      </c>
      <c r="O102" s="182" t="str">
        <f>IF(③職員名簿【中間実績】!O103="","",③職員名簿【中間実績】!O103)</f>
        <v/>
      </c>
      <c r="P102" s="269" t="str">
        <f t="shared" si="38"/>
        <v>○</v>
      </c>
      <c r="Q102" s="135" t="str">
        <f t="shared" si="28"/>
        <v/>
      </c>
      <c r="R102" s="135" t="str">
        <f t="shared" si="32"/>
        <v/>
      </c>
      <c r="S102" s="135" t="str">
        <f t="shared" si="33"/>
        <v/>
      </c>
      <c r="T102" s="135" t="str">
        <f t="shared" si="34"/>
        <v/>
      </c>
      <c r="U102" s="132" t="str">
        <f t="shared" si="39"/>
        <v/>
      </c>
      <c r="V102" s="132" t="str">
        <f t="shared" si="39"/>
        <v/>
      </c>
      <c r="W102" s="132" t="str">
        <f t="shared" si="39"/>
        <v/>
      </c>
      <c r="X102" s="132" t="str">
        <f t="shared" si="39"/>
        <v/>
      </c>
      <c r="Y102" s="132" t="str">
        <f t="shared" si="39"/>
        <v/>
      </c>
      <c r="Z102" s="132" t="str">
        <f t="shared" si="39"/>
        <v/>
      </c>
      <c r="AA102" s="132" t="str">
        <f t="shared" si="39"/>
        <v/>
      </c>
      <c r="AB102" s="132" t="str">
        <f t="shared" si="39"/>
        <v/>
      </c>
      <c r="AC102" s="132" t="str">
        <f t="shared" si="39"/>
        <v/>
      </c>
      <c r="AD102" s="132" t="str">
        <f t="shared" si="39"/>
        <v/>
      </c>
      <c r="AE102" s="132" t="str">
        <f t="shared" si="39"/>
        <v/>
      </c>
      <c r="AF102" s="132" t="str">
        <f t="shared" si="39"/>
        <v/>
      </c>
      <c r="AG102" s="274">
        <f t="shared" si="29"/>
        <v>0</v>
      </c>
      <c r="AH102" s="274">
        <f t="shared" si="36"/>
        <v>0</v>
      </c>
      <c r="AI102" s="275">
        <f t="shared" si="30"/>
        <v>0</v>
      </c>
      <c r="AJ102" s="273" t="str">
        <f t="shared" si="31"/>
        <v/>
      </c>
      <c r="AK102" s="273" t="str">
        <f t="shared" si="40"/>
        <v/>
      </c>
      <c r="AL102" s="273" t="str">
        <f t="shared" si="40"/>
        <v/>
      </c>
      <c r="AM102" s="273" t="str">
        <f t="shared" si="40"/>
        <v/>
      </c>
      <c r="AN102" s="273" t="str">
        <f t="shared" si="40"/>
        <v/>
      </c>
      <c r="AO102" s="273" t="str">
        <f t="shared" si="40"/>
        <v/>
      </c>
      <c r="AP102" s="273" t="str">
        <f t="shared" si="40"/>
        <v/>
      </c>
      <c r="AQ102" s="273" t="str">
        <f t="shared" si="40"/>
        <v/>
      </c>
      <c r="AR102" s="273" t="str">
        <f t="shared" si="40"/>
        <v/>
      </c>
      <c r="AS102" s="273" t="str">
        <f t="shared" si="40"/>
        <v/>
      </c>
      <c r="AT102" s="273" t="str">
        <f t="shared" si="40"/>
        <v/>
      </c>
      <c r="AU102" s="273" t="str">
        <f t="shared" si="40"/>
        <v/>
      </c>
      <c r="AV102" s="273" t="str">
        <f t="shared" si="40"/>
        <v/>
      </c>
      <c r="AW102" s="273">
        <f t="shared" si="37"/>
        <v>0</v>
      </c>
    </row>
    <row r="103" spans="1:49" s="190" customFormat="1" ht="23.15" customHeight="1">
      <c r="A103" s="61">
        <v>91</v>
      </c>
      <c r="B103" s="14" t="str">
        <f>IF(③職員名簿【中間実績】!B104="","",③職員名簿【中間実績】!B104)</f>
        <v/>
      </c>
      <c r="C103" s="180" t="str">
        <f>IF(③職員名簿【中間実績】!C104="","",③職員名簿【中間実績】!C104)</f>
        <v/>
      </c>
      <c r="D103" s="181" t="str">
        <f>IF(③職員名簿【中間実績】!D104="","",③職員名簿【中間実績】!D104)</f>
        <v/>
      </c>
      <c r="E103" s="182" t="str">
        <f>IF(③職員名簿【中間実績】!E104="","",③職員名簿【中間実績】!E104)</f>
        <v/>
      </c>
      <c r="F103" s="182" t="str">
        <f>IF(③職員名簿【中間実績】!F104="","",③職員名簿【中間実績】!F104)</f>
        <v/>
      </c>
      <c r="G103" s="182" t="str">
        <f>IF(③職員名簿【中間実績】!G104="","",③職員名簿【中間実績】!G104)</f>
        <v/>
      </c>
      <c r="H103" s="182" t="str">
        <f>IF(③職員名簿【中間実績】!H104="","",③職員名簿【中間実績】!H104)</f>
        <v/>
      </c>
      <c r="I103" s="182" t="str">
        <f>IF(③職員名簿【中間実績】!I104="","",③職員名簿【中間実績】!I104)</f>
        <v/>
      </c>
      <c r="J103" s="182" t="str">
        <f>IF(③職員名簿【中間実績】!J104="","",③職員名簿【中間実績】!J104)</f>
        <v/>
      </c>
      <c r="K103" s="277" t="str">
        <f>IF(③職員名簿【中間実績】!K104="","",③職員名簿【中間実績】!K104)</f>
        <v/>
      </c>
      <c r="L103" s="182" t="str">
        <f>IF(③職員名簿【中間実績】!L104="","",③職員名簿【中間実績】!L104)</f>
        <v/>
      </c>
      <c r="M103" s="182" t="str">
        <f>IF(③職員名簿【中間実績】!M104="","",③職員名簿【中間実績】!M104)</f>
        <v/>
      </c>
      <c r="N103" s="182" t="str">
        <f>IF(③職員名簿【中間実績】!N104="","",③職員名簿【中間実績】!N104)</f>
        <v/>
      </c>
      <c r="O103" s="182" t="str">
        <f>IF(③職員名簿【中間実績】!O104="","",③職員名簿【中間実績】!O104)</f>
        <v/>
      </c>
      <c r="P103" s="269" t="str">
        <f t="shared" si="38"/>
        <v>○</v>
      </c>
      <c r="Q103" s="135" t="str">
        <f t="shared" si="28"/>
        <v/>
      </c>
      <c r="R103" s="135" t="str">
        <f t="shared" si="32"/>
        <v/>
      </c>
      <c r="S103" s="135" t="str">
        <f t="shared" si="33"/>
        <v/>
      </c>
      <c r="T103" s="135" t="str">
        <f t="shared" si="34"/>
        <v/>
      </c>
      <c r="U103" s="132" t="str">
        <f t="shared" si="39"/>
        <v/>
      </c>
      <c r="V103" s="132" t="str">
        <f t="shared" si="39"/>
        <v/>
      </c>
      <c r="W103" s="132" t="str">
        <f t="shared" si="39"/>
        <v/>
      </c>
      <c r="X103" s="132" t="str">
        <f t="shared" si="39"/>
        <v/>
      </c>
      <c r="Y103" s="132" t="str">
        <f t="shared" si="39"/>
        <v/>
      </c>
      <c r="Z103" s="132" t="str">
        <f t="shared" si="39"/>
        <v/>
      </c>
      <c r="AA103" s="132" t="str">
        <f t="shared" si="39"/>
        <v/>
      </c>
      <c r="AB103" s="132" t="str">
        <f t="shared" si="39"/>
        <v/>
      </c>
      <c r="AC103" s="132" t="str">
        <f t="shared" si="39"/>
        <v/>
      </c>
      <c r="AD103" s="132" t="str">
        <f t="shared" si="39"/>
        <v/>
      </c>
      <c r="AE103" s="132" t="str">
        <f t="shared" si="39"/>
        <v/>
      </c>
      <c r="AF103" s="132" t="str">
        <f t="shared" si="39"/>
        <v/>
      </c>
      <c r="AG103" s="274">
        <f t="shared" si="29"/>
        <v>0</v>
      </c>
      <c r="AH103" s="274">
        <f t="shared" si="36"/>
        <v>0</v>
      </c>
      <c r="AI103" s="275">
        <f t="shared" si="30"/>
        <v>0</v>
      </c>
      <c r="AJ103" s="273" t="str">
        <f t="shared" si="31"/>
        <v/>
      </c>
      <c r="AK103" s="273" t="str">
        <f t="shared" si="40"/>
        <v/>
      </c>
      <c r="AL103" s="273" t="str">
        <f t="shared" si="40"/>
        <v/>
      </c>
      <c r="AM103" s="273" t="str">
        <f t="shared" si="40"/>
        <v/>
      </c>
      <c r="AN103" s="273" t="str">
        <f t="shared" si="40"/>
        <v/>
      </c>
      <c r="AO103" s="273" t="str">
        <f t="shared" si="40"/>
        <v/>
      </c>
      <c r="AP103" s="273" t="str">
        <f t="shared" si="40"/>
        <v/>
      </c>
      <c r="AQ103" s="273" t="str">
        <f t="shared" si="40"/>
        <v/>
      </c>
      <c r="AR103" s="273" t="str">
        <f t="shared" si="40"/>
        <v/>
      </c>
      <c r="AS103" s="273" t="str">
        <f t="shared" si="40"/>
        <v/>
      </c>
      <c r="AT103" s="273" t="str">
        <f t="shared" si="40"/>
        <v/>
      </c>
      <c r="AU103" s="273" t="str">
        <f t="shared" si="40"/>
        <v/>
      </c>
      <c r="AV103" s="273" t="str">
        <f t="shared" si="40"/>
        <v/>
      </c>
      <c r="AW103" s="273">
        <f t="shared" si="37"/>
        <v>0</v>
      </c>
    </row>
    <row r="104" spans="1:49" s="190" customFormat="1" ht="23.15" customHeight="1">
      <c r="A104" s="61">
        <v>92</v>
      </c>
      <c r="B104" s="14" t="str">
        <f>IF(③職員名簿【中間実績】!B105="","",③職員名簿【中間実績】!B105)</f>
        <v/>
      </c>
      <c r="C104" s="180" t="str">
        <f>IF(③職員名簿【中間実績】!C105="","",③職員名簿【中間実績】!C105)</f>
        <v/>
      </c>
      <c r="D104" s="181" t="str">
        <f>IF(③職員名簿【中間実績】!D105="","",③職員名簿【中間実績】!D105)</f>
        <v/>
      </c>
      <c r="E104" s="182" t="str">
        <f>IF(③職員名簿【中間実績】!E105="","",③職員名簿【中間実績】!E105)</f>
        <v/>
      </c>
      <c r="F104" s="182" t="str">
        <f>IF(③職員名簿【中間実績】!F105="","",③職員名簿【中間実績】!F105)</f>
        <v/>
      </c>
      <c r="G104" s="182" t="str">
        <f>IF(③職員名簿【中間実績】!G105="","",③職員名簿【中間実績】!G105)</f>
        <v/>
      </c>
      <c r="H104" s="182" t="str">
        <f>IF(③職員名簿【中間実績】!H105="","",③職員名簿【中間実績】!H105)</f>
        <v/>
      </c>
      <c r="I104" s="182" t="str">
        <f>IF(③職員名簿【中間実績】!I105="","",③職員名簿【中間実績】!I105)</f>
        <v/>
      </c>
      <c r="J104" s="182" t="str">
        <f>IF(③職員名簿【中間実績】!J105="","",③職員名簿【中間実績】!J105)</f>
        <v/>
      </c>
      <c r="K104" s="277" t="str">
        <f>IF(③職員名簿【中間実績】!K105="","",③職員名簿【中間実績】!K105)</f>
        <v/>
      </c>
      <c r="L104" s="182" t="str">
        <f>IF(③職員名簿【中間実績】!L105="","",③職員名簿【中間実績】!L105)</f>
        <v/>
      </c>
      <c r="M104" s="182" t="str">
        <f>IF(③職員名簿【中間実績】!M105="","",③職員名簿【中間実績】!M105)</f>
        <v/>
      </c>
      <c r="N104" s="182" t="str">
        <f>IF(③職員名簿【中間実績】!N105="","",③職員名簿【中間実績】!N105)</f>
        <v/>
      </c>
      <c r="O104" s="182" t="str">
        <f>IF(③職員名簿【中間実績】!O105="","",③職員名簿【中間実績】!O105)</f>
        <v/>
      </c>
      <c r="P104" s="269" t="str">
        <f t="shared" si="38"/>
        <v>○</v>
      </c>
      <c r="Q104" s="135" t="str">
        <f t="shared" si="28"/>
        <v/>
      </c>
      <c r="R104" s="135" t="str">
        <f t="shared" si="32"/>
        <v/>
      </c>
      <c r="S104" s="135" t="str">
        <f t="shared" si="33"/>
        <v/>
      </c>
      <c r="T104" s="135" t="str">
        <f t="shared" si="34"/>
        <v/>
      </c>
      <c r="U104" s="132" t="str">
        <f t="shared" si="39"/>
        <v/>
      </c>
      <c r="V104" s="132" t="str">
        <f t="shared" si="39"/>
        <v/>
      </c>
      <c r="W104" s="132" t="str">
        <f t="shared" si="39"/>
        <v/>
      </c>
      <c r="X104" s="132" t="str">
        <f t="shared" si="39"/>
        <v/>
      </c>
      <c r="Y104" s="132" t="str">
        <f t="shared" si="39"/>
        <v/>
      </c>
      <c r="Z104" s="132" t="str">
        <f t="shared" si="39"/>
        <v/>
      </c>
      <c r="AA104" s="132" t="str">
        <f t="shared" si="39"/>
        <v/>
      </c>
      <c r="AB104" s="132" t="str">
        <f t="shared" si="39"/>
        <v/>
      </c>
      <c r="AC104" s="132" t="str">
        <f t="shared" si="39"/>
        <v/>
      </c>
      <c r="AD104" s="132" t="str">
        <f t="shared" si="39"/>
        <v/>
      </c>
      <c r="AE104" s="132" t="str">
        <f t="shared" si="39"/>
        <v/>
      </c>
      <c r="AF104" s="132" t="str">
        <f t="shared" si="39"/>
        <v/>
      </c>
      <c r="AG104" s="274">
        <f t="shared" si="29"/>
        <v>0</v>
      </c>
      <c r="AH104" s="274">
        <f t="shared" si="36"/>
        <v>0</v>
      </c>
      <c r="AI104" s="275">
        <f t="shared" si="30"/>
        <v>0</v>
      </c>
      <c r="AJ104" s="273" t="str">
        <f t="shared" si="31"/>
        <v/>
      </c>
      <c r="AK104" s="273" t="str">
        <f t="shared" si="40"/>
        <v/>
      </c>
      <c r="AL104" s="273" t="str">
        <f t="shared" si="40"/>
        <v/>
      </c>
      <c r="AM104" s="273" t="str">
        <f t="shared" si="40"/>
        <v/>
      </c>
      <c r="AN104" s="273" t="str">
        <f t="shared" si="40"/>
        <v/>
      </c>
      <c r="AO104" s="273" t="str">
        <f t="shared" si="40"/>
        <v/>
      </c>
      <c r="AP104" s="273" t="str">
        <f t="shared" si="40"/>
        <v/>
      </c>
      <c r="AQ104" s="273" t="str">
        <f t="shared" si="40"/>
        <v/>
      </c>
      <c r="AR104" s="273" t="str">
        <f t="shared" si="40"/>
        <v/>
      </c>
      <c r="AS104" s="273" t="str">
        <f t="shared" si="40"/>
        <v/>
      </c>
      <c r="AT104" s="273" t="str">
        <f t="shared" si="40"/>
        <v/>
      </c>
      <c r="AU104" s="273" t="str">
        <f t="shared" si="40"/>
        <v/>
      </c>
      <c r="AV104" s="273" t="str">
        <f t="shared" si="40"/>
        <v/>
      </c>
      <c r="AW104" s="273">
        <f t="shared" si="37"/>
        <v>0</v>
      </c>
    </row>
    <row r="105" spans="1:49" s="190" customFormat="1" ht="23.15" customHeight="1">
      <c r="A105" s="61">
        <v>93</v>
      </c>
      <c r="B105" s="14" t="str">
        <f>IF(③職員名簿【中間実績】!B106="","",③職員名簿【中間実績】!B106)</f>
        <v/>
      </c>
      <c r="C105" s="180" t="str">
        <f>IF(③職員名簿【中間実績】!C106="","",③職員名簿【中間実績】!C106)</f>
        <v/>
      </c>
      <c r="D105" s="181" t="str">
        <f>IF(③職員名簿【中間実績】!D106="","",③職員名簿【中間実績】!D106)</f>
        <v/>
      </c>
      <c r="E105" s="182" t="str">
        <f>IF(③職員名簿【中間実績】!E106="","",③職員名簿【中間実績】!E106)</f>
        <v/>
      </c>
      <c r="F105" s="182" t="str">
        <f>IF(③職員名簿【中間実績】!F106="","",③職員名簿【中間実績】!F106)</f>
        <v/>
      </c>
      <c r="G105" s="182" t="str">
        <f>IF(③職員名簿【中間実績】!G106="","",③職員名簿【中間実績】!G106)</f>
        <v/>
      </c>
      <c r="H105" s="182" t="str">
        <f>IF(③職員名簿【中間実績】!H106="","",③職員名簿【中間実績】!H106)</f>
        <v/>
      </c>
      <c r="I105" s="182" t="str">
        <f>IF(③職員名簿【中間実績】!I106="","",③職員名簿【中間実績】!I106)</f>
        <v/>
      </c>
      <c r="J105" s="182" t="str">
        <f>IF(③職員名簿【中間実績】!J106="","",③職員名簿【中間実績】!J106)</f>
        <v/>
      </c>
      <c r="K105" s="277" t="str">
        <f>IF(③職員名簿【中間実績】!K106="","",③職員名簿【中間実績】!K106)</f>
        <v/>
      </c>
      <c r="L105" s="182" t="str">
        <f>IF(③職員名簿【中間実績】!L106="","",③職員名簿【中間実績】!L106)</f>
        <v/>
      </c>
      <c r="M105" s="182" t="str">
        <f>IF(③職員名簿【中間実績】!M106="","",③職員名簿【中間実績】!M106)</f>
        <v/>
      </c>
      <c r="N105" s="182" t="str">
        <f>IF(③職員名簿【中間実績】!N106="","",③職員名簿【中間実績】!N106)</f>
        <v/>
      </c>
      <c r="O105" s="182" t="str">
        <f>IF(③職員名簿【中間実績】!O106="","",③職員名簿【中間実績】!O106)</f>
        <v/>
      </c>
      <c r="P105" s="269" t="str">
        <f t="shared" si="38"/>
        <v>○</v>
      </c>
      <c r="Q105" s="135" t="str">
        <f t="shared" si="28"/>
        <v/>
      </c>
      <c r="R105" s="135" t="str">
        <f t="shared" si="32"/>
        <v/>
      </c>
      <c r="S105" s="135" t="str">
        <f t="shared" si="33"/>
        <v/>
      </c>
      <c r="T105" s="135" t="str">
        <f t="shared" si="34"/>
        <v/>
      </c>
      <c r="U105" s="132" t="str">
        <f t="shared" si="39"/>
        <v/>
      </c>
      <c r="V105" s="132" t="str">
        <f t="shared" si="39"/>
        <v/>
      </c>
      <c r="W105" s="132" t="str">
        <f t="shared" si="39"/>
        <v/>
      </c>
      <c r="X105" s="132" t="str">
        <f t="shared" si="39"/>
        <v/>
      </c>
      <c r="Y105" s="132" t="str">
        <f t="shared" si="39"/>
        <v/>
      </c>
      <c r="Z105" s="132" t="str">
        <f t="shared" si="39"/>
        <v/>
      </c>
      <c r="AA105" s="132" t="str">
        <f t="shared" si="39"/>
        <v/>
      </c>
      <c r="AB105" s="132" t="str">
        <f t="shared" si="39"/>
        <v/>
      </c>
      <c r="AC105" s="132" t="str">
        <f t="shared" si="39"/>
        <v/>
      </c>
      <c r="AD105" s="132" t="str">
        <f t="shared" si="39"/>
        <v/>
      </c>
      <c r="AE105" s="132" t="str">
        <f t="shared" si="39"/>
        <v/>
      </c>
      <c r="AF105" s="132" t="str">
        <f t="shared" si="39"/>
        <v/>
      </c>
      <c r="AG105" s="274">
        <f t="shared" si="29"/>
        <v>0</v>
      </c>
      <c r="AH105" s="274">
        <f t="shared" si="36"/>
        <v>0</v>
      </c>
      <c r="AI105" s="275">
        <f t="shared" si="30"/>
        <v>0</v>
      </c>
      <c r="AJ105" s="273" t="str">
        <f t="shared" si="31"/>
        <v/>
      </c>
      <c r="AK105" s="273" t="str">
        <f t="shared" si="40"/>
        <v/>
      </c>
      <c r="AL105" s="273" t="str">
        <f t="shared" si="40"/>
        <v/>
      </c>
      <c r="AM105" s="273" t="str">
        <f t="shared" si="40"/>
        <v/>
      </c>
      <c r="AN105" s="273" t="str">
        <f t="shared" si="40"/>
        <v/>
      </c>
      <c r="AO105" s="273" t="str">
        <f t="shared" si="40"/>
        <v/>
      </c>
      <c r="AP105" s="273" t="str">
        <f t="shared" si="40"/>
        <v/>
      </c>
      <c r="AQ105" s="273" t="str">
        <f t="shared" si="40"/>
        <v/>
      </c>
      <c r="AR105" s="273" t="str">
        <f t="shared" si="40"/>
        <v/>
      </c>
      <c r="AS105" s="273" t="str">
        <f t="shared" si="40"/>
        <v/>
      </c>
      <c r="AT105" s="273" t="str">
        <f t="shared" si="40"/>
        <v/>
      </c>
      <c r="AU105" s="273" t="str">
        <f t="shared" si="40"/>
        <v/>
      </c>
      <c r="AV105" s="273" t="str">
        <f t="shared" si="40"/>
        <v/>
      </c>
      <c r="AW105" s="273">
        <f t="shared" si="37"/>
        <v>0</v>
      </c>
    </row>
    <row r="106" spans="1:49" s="190" customFormat="1" ht="23.15" customHeight="1">
      <c r="A106" s="61">
        <v>94</v>
      </c>
      <c r="B106" s="14" t="str">
        <f>IF(③職員名簿【中間実績】!B107="","",③職員名簿【中間実績】!B107)</f>
        <v/>
      </c>
      <c r="C106" s="180" t="str">
        <f>IF(③職員名簿【中間実績】!C107="","",③職員名簿【中間実績】!C107)</f>
        <v/>
      </c>
      <c r="D106" s="181" t="str">
        <f>IF(③職員名簿【中間実績】!D107="","",③職員名簿【中間実績】!D107)</f>
        <v/>
      </c>
      <c r="E106" s="182" t="str">
        <f>IF(③職員名簿【中間実績】!E107="","",③職員名簿【中間実績】!E107)</f>
        <v/>
      </c>
      <c r="F106" s="182" t="str">
        <f>IF(③職員名簿【中間実績】!F107="","",③職員名簿【中間実績】!F107)</f>
        <v/>
      </c>
      <c r="G106" s="182" t="str">
        <f>IF(③職員名簿【中間実績】!G107="","",③職員名簿【中間実績】!G107)</f>
        <v/>
      </c>
      <c r="H106" s="182" t="str">
        <f>IF(③職員名簿【中間実績】!H107="","",③職員名簿【中間実績】!H107)</f>
        <v/>
      </c>
      <c r="I106" s="182" t="str">
        <f>IF(③職員名簿【中間実績】!I107="","",③職員名簿【中間実績】!I107)</f>
        <v/>
      </c>
      <c r="J106" s="182" t="str">
        <f>IF(③職員名簿【中間実績】!J107="","",③職員名簿【中間実績】!J107)</f>
        <v/>
      </c>
      <c r="K106" s="277" t="str">
        <f>IF(③職員名簿【中間実績】!K107="","",③職員名簿【中間実績】!K107)</f>
        <v/>
      </c>
      <c r="L106" s="182" t="str">
        <f>IF(③職員名簿【中間実績】!L107="","",③職員名簿【中間実績】!L107)</f>
        <v/>
      </c>
      <c r="M106" s="182" t="str">
        <f>IF(③職員名簿【中間実績】!M107="","",③職員名簿【中間実績】!M107)</f>
        <v/>
      </c>
      <c r="N106" s="182" t="str">
        <f>IF(③職員名簿【中間実績】!N107="","",③職員名簿【中間実績】!N107)</f>
        <v/>
      </c>
      <c r="O106" s="182" t="str">
        <f>IF(③職員名簿【中間実績】!O107="","",③職員名簿【中間実績】!O107)</f>
        <v/>
      </c>
      <c r="P106" s="269" t="str">
        <f t="shared" si="38"/>
        <v>○</v>
      </c>
      <c r="Q106" s="135" t="str">
        <f t="shared" si="28"/>
        <v/>
      </c>
      <c r="R106" s="135" t="str">
        <f t="shared" si="32"/>
        <v/>
      </c>
      <c r="S106" s="135" t="str">
        <f t="shared" si="33"/>
        <v/>
      </c>
      <c r="T106" s="135" t="str">
        <f t="shared" si="34"/>
        <v/>
      </c>
      <c r="U106" s="132" t="str">
        <f t="shared" si="39"/>
        <v/>
      </c>
      <c r="V106" s="132" t="str">
        <f t="shared" si="39"/>
        <v/>
      </c>
      <c r="W106" s="132" t="str">
        <f t="shared" si="39"/>
        <v/>
      </c>
      <c r="X106" s="132" t="str">
        <f t="shared" si="39"/>
        <v/>
      </c>
      <c r="Y106" s="132" t="str">
        <f t="shared" si="39"/>
        <v/>
      </c>
      <c r="Z106" s="132" t="str">
        <f t="shared" si="39"/>
        <v/>
      </c>
      <c r="AA106" s="132" t="str">
        <f t="shared" si="39"/>
        <v/>
      </c>
      <c r="AB106" s="132" t="str">
        <f t="shared" si="39"/>
        <v/>
      </c>
      <c r="AC106" s="132" t="str">
        <f t="shared" si="39"/>
        <v/>
      </c>
      <c r="AD106" s="132" t="str">
        <f t="shared" si="39"/>
        <v/>
      </c>
      <c r="AE106" s="132" t="str">
        <f t="shared" si="39"/>
        <v/>
      </c>
      <c r="AF106" s="132" t="str">
        <f t="shared" si="39"/>
        <v/>
      </c>
      <c r="AG106" s="274">
        <f t="shared" si="29"/>
        <v>0</v>
      </c>
      <c r="AH106" s="274">
        <f t="shared" si="36"/>
        <v>0</v>
      </c>
      <c r="AI106" s="275">
        <f t="shared" si="30"/>
        <v>0</v>
      </c>
      <c r="AJ106" s="273" t="str">
        <f t="shared" si="31"/>
        <v/>
      </c>
      <c r="AK106" s="273" t="str">
        <f t="shared" si="40"/>
        <v/>
      </c>
      <c r="AL106" s="273" t="str">
        <f t="shared" si="40"/>
        <v/>
      </c>
      <c r="AM106" s="273" t="str">
        <f t="shared" si="40"/>
        <v/>
      </c>
      <c r="AN106" s="273" t="str">
        <f t="shared" si="40"/>
        <v/>
      </c>
      <c r="AO106" s="273" t="str">
        <f t="shared" si="40"/>
        <v/>
      </c>
      <c r="AP106" s="273" t="str">
        <f t="shared" si="40"/>
        <v/>
      </c>
      <c r="AQ106" s="273" t="str">
        <f t="shared" si="40"/>
        <v/>
      </c>
      <c r="AR106" s="273" t="str">
        <f t="shared" si="40"/>
        <v/>
      </c>
      <c r="AS106" s="273" t="str">
        <f t="shared" si="40"/>
        <v/>
      </c>
      <c r="AT106" s="273" t="str">
        <f t="shared" si="40"/>
        <v/>
      </c>
      <c r="AU106" s="273" t="str">
        <f t="shared" si="40"/>
        <v/>
      </c>
      <c r="AV106" s="273" t="str">
        <f t="shared" si="40"/>
        <v/>
      </c>
      <c r="AW106" s="273">
        <f t="shared" si="37"/>
        <v>0</v>
      </c>
    </row>
    <row r="107" spans="1:49" s="190" customFormat="1" ht="23.15" customHeight="1">
      <c r="A107" s="61">
        <v>95</v>
      </c>
      <c r="B107" s="14" t="str">
        <f>IF(③職員名簿【中間実績】!B108="","",③職員名簿【中間実績】!B108)</f>
        <v/>
      </c>
      <c r="C107" s="180" t="str">
        <f>IF(③職員名簿【中間実績】!C108="","",③職員名簿【中間実績】!C108)</f>
        <v/>
      </c>
      <c r="D107" s="181" t="str">
        <f>IF(③職員名簿【中間実績】!D108="","",③職員名簿【中間実績】!D108)</f>
        <v/>
      </c>
      <c r="E107" s="182" t="str">
        <f>IF(③職員名簿【中間実績】!E108="","",③職員名簿【中間実績】!E108)</f>
        <v/>
      </c>
      <c r="F107" s="182" t="str">
        <f>IF(③職員名簿【中間実績】!F108="","",③職員名簿【中間実績】!F108)</f>
        <v/>
      </c>
      <c r="G107" s="182" t="str">
        <f>IF(③職員名簿【中間実績】!G108="","",③職員名簿【中間実績】!G108)</f>
        <v/>
      </c>
      <c r="H107" s="182" t="str">
        <f>IF(③職員名簿【中間実績】!H108="","",③職員名簿【中間実績】!H108)</f>
        <v/>
      </c>
      <c r="I107" s="182" t="str">
        <f>IF(③職員名簿【中間実績】!I108="","",③職員名簿【中間実績】!I108)</f>
        <v/>
      </c>
      <c r="J107" s="182" t="str">
        <f>IF(③職員名簿【中間実績】!J108="","",③職員名簿【中間実績】!J108)</f>
        <v/>
      </c>
      <c r="K107" s="277" t="str">
        <f>IF(③職員名簿【中間実績】!K108="","",③職員名簿【中間実績】!K108)</f>
        <v/>
      </c>
      <c r="L107" s="182" t="str">
        <f>IF(③職員名簿【中間実績】!L108="","",③職員名簿【中間実績】!L108)</f>
        <v/>
      </c>
      <c r="M107" s="182" t="str">
        <f>IF(③職員名簿【中間実績】!M108="","",③職員名簿【中間実績】!M108)</f>
        <v/>
      </c>
      <c r="N107" s="182" t="str">
        <f>IF(③職員名簿【中間実績】!N108="","",③職員名簿【中間実績】!N108)</f>
        <v/>
      </c>
      <c r="O107" s="182" t="str">
        <f>IF(③職員名簿【中間実績】!O108="","",③職員名簿【中間実績】!O108)</f>
        <v/>
      </c>
      <c r="P107" s="269" t="str">
        <f t="shared" si="38"/>
        <v>○</v>
      </c>
      <c r="Q107" s="135" t="str">
        <f t="shared" si="28"/>
        <v/>
      </c>
      <c r="R107" s="135" t="str">
        <f t="shared" si="32"/>
        <v/>
      </c>
      <c r="S107" s="135" t="str">
        <f t="shared" si="33"/>
        <v/>
      </c>
      <c r="T107" s="135" t="str">
        <f t="shared" si="34"/>
        <v/>
      </c>
      <c r="U107" s="132" t="str">
        <f t="shared" si="39"/>
        <v/>
      </c>
      <c r="V107" s="132" t="str">
        <f t="shared" si="39"/>
        <v/>
      </c>
      <c r="W107" s="132" t="str">
        <f t="shared" si="39"/>
        <v/>
      </c>
      <c r="X107" s="132" t="str">
        <f t="shared" si="39"/>
        <v/>
      </c>
      <c r="Y107" s="132" t="str">
        <f t="shared" si="39"/>
        <v/>
      </c>
      <c r="Z107" s="132" t="str">
        <f t="shared" si="39"/>
        <v/>
      </c>
      <c r="AA107" s="132" t="str">
        <f t="shared" si="39"/>
        <v/>
      </c>
      <c r="AB107" s="132" t="str">
        <f t="shared" si="39"/>
        <v/>
      </c>
      <c r="AC107" s="132" t="str">
        <f t="shared" si="39"/>
        <v/>
      </c>
      <c r="AD107" s="132" t="str">
        <f t="shared" si="39"/>
        <v/>
      </c>
      <c r="AE107" s="132" t="str">
        <f t="shared" si="39"/>
        <v/>
      </c>
      <c r="AF107" s="132" t="str">
        <f t="shared" si="39"/>
        <v/>
      </c>
      <c r="AG107" s="274">
        <f t="shared" si="29"/>
        <v>0</v>
      </c>
      <c r="AH107" s="274">
        <f t="shared" si="36"/>
        <v>0</v>
      </c>
      <c r="AI107" s="275">
        <f t="shared" si="30"/>
        <v>0</v>
      </c>
      <c r="AJ107" s="273" t="str">
        <f t="shared" si="31"/>
        <v/>
      </c>
      <c r="AK107" s="273" t="str">
        <f t="shared" si="40"/>
        <v/>
      </c>
      <c r="AL107" s="273" t="str">
        <f t="shared" si="40"/>
        <v/>
      </c>
      <c r="AM107" s="273" t="str">
        <f t="shared" si="40"/>
        <v/>
      </c>
      <c r="AN107" s="273" t="str">
        <f t="shared" si="40"/>
        <v/>
      </c>
      <c r="AO107" s="273" t="str">
        <f t="shared" si="40"/>
        <v/>
      </c>
      <c r="AP107" s="273" t="str">
        <f t="shared" si="40"/>
        <v/>
      </c>
      <c r="AQ107" s="273" t="str">
        <f t="shared" si="40"/>
        <v/>
      </c>
      <c r="AR107" s="273" t="str">
        <f t="shared" si="40"/>
        <v/>
      </c>
      <c r="AS107" s="273" t="str">
        <f t="shared" si="40"/>
        <v/>
      </c>
      <c r="AT107" s="273" t="str">
        <f t="shared" si="40"/>
        <v/>
      </c>
      <c r="AU107" s="273" t="str">
        <f t="shared" si="40"/>
        <v/>
      </c>
      <c r="AV107" s="273" t="str">
        <f t="shared" si="40"/>
        <v/>
      </c>
      <c r="AW107" s="273">
        <f t="shared" si="37"/>
        <v>0</v>
      </c>
    </row>
    <row r="108" spans="1:49" s="190" customFormat="1" ht="23.15" customHeight="1">
      <c r="A108" s="61">
        <v>96</v>
      </c>
      <c r="B108" s="14" t="str">
        <f>IF(③職員名簿【中間実績】!B109="","",③職員名簿【中間実績】!B109)</f>
        <v/>
      </c>
      <c r="C108" s="180" t="str">
        <f>IF(③職員名簿【中間実績】!C109="","",③職員名簿【中間実績】!C109)</f>
        <v/>
      </c>
      <c r="D108" s="181" t="str">
        <f>IF(③職員名簿【中間実績】!D109="","",③職員名簿【中間実績】!D109)</f>
        <v/>
      </c>
      <c r="E108" s="182" t="str">
        <f>IF(③職員名簿【中間実績】!E109="","",③職員名簿【中間実績】!E109)</f>
        <v/>
      </c>
      <c r="F108" s="182" t="str">
        <f>IF(③職員名簿【中間実績】!F109="","",③職員名簿【中間実績】!F109)</f>
        <v/>
      </c>
      <c r="G108" s="182" t="str">
        <f>IF(③職員名簿【中間実績】!G109="","",③職員名簿【中間実績】!G109)</f>
        <v/>
      </c>
      <c r="H108" s="182" t="str">
        <f>IF(③職員名簿【中間実績】!H109="","",③職員名簿【中間実績】!H109)</f>
        <v/>
      </c>
      <c r="I108" s="182" t="str">
        <f>IF(③職員名簿【中間実績】!I109="","",③職員名簿【中間実績】!I109)</f>
        <v/>
      </c>
      <c r="J108" s="182" t="str">
        <f>IF(③職員名簿【中間実績】!J109="","",③職員名簿【中間実績】!J109)</f>
        <v/>
      </c>
      <c r="K108" s="277" t="str">
        <f>IF(③職員名簿【中間実績】!K109="","",③職員名簿【中間実績】!K109)</f>
        <v/>
      </c>
      <c r="L108" s="182" t="str">
        <f>IF(③職員名簿【中間実績】!L109="","",③職員名簿【中間実績】!L109)</f>
        <v/>
      </c>
      <c r="M108" s="182" t="str">
        <f>IF(③職員名簿【中間実績】!M109="","",③職員名簿【中間実績】!M109)</f>
        <v/>
      </c>
      <c r="N108" s="182" t="str">
        <f>IF(③職員名簿【中間実績】!N109="","",③職員名簿【中間実績】!N109)</f>
        <v/>
      </c>
      <c r="O108" s="182" t="str">
        <f>IF(③職員名簿【中間実績】!O109="","",③職員名簿【中間実績】!O109)</f>
        <v/>
      </c>
      <c r="P108" s="269" t="str">
        <f t="shared" si="38"/>
        <v>○</v>
      </c>
      <c r="Q108" s="135" t="str">
        <f t="shared" si="28"/>
        <v/>
      </c>
      <c r="R108" s="135" t="str">
        <f t="shared" si="32"/>
        <v/>
      </c>
      <c r="S108" s="135" t="str">
        <f t="shared" si="33"/>
        <v/>
      </c>
      <c r="T108" s="135" t="str">
        <f t="shared" si="34"/>
        <v/>
      </c>
      <c r="U108" s="132" t="str">
        <f t="shared" si="39"/>
        <v/>
      </c>
      <c r="V108" s="132" t="str">
        <f t="shared" si="39"/>
        <v/>
      </c>
      <c r="W108" s="132" t="str">
        <f t="shared" si="39"/>
        <v/>
      </c>
      <c r="X108" s="132" t="str">
        <f t="shared" si="39"/>
        <v/>
      </c>
      <c r="Y108" s="132" t="str">
        <f t="shared" si="39"/>
        <v/>
      </c>
      <c r="Z108" s="132" t="str">
        <f t="shared" si="39"/>
        <v/>
      </c>
      <c r="AA108" s="132" t="str">
        <f t="shared" si="39"/>
        <v/>
      </c>
      <c r="AB108" s="132" t="str">
        <f t="shared" si="39"/>
        <v/>
      </c>
      <c r="AC108" s="132" t="str">
        <f t="shared" si="39"/>
        <v/>
      </c>
      <c r="AD108" s="132" t="str">
        <f t="shared" si="39"/>
        <v/>
      </c>
      <c r="AE108" s="132" t="str">
        <f t="shared" si="39"/>
        <v/>
      </c>
      <c r="AF108" s="132" t="str">
        <f t="shared" si="39"/>
        <v/>
      </c>
      <c r="AG108" s="274">
        <f t="shared" si="29"/>
        <v>0</v>
      </c>
      <c r="AH108" s="274">
        <f t="shared" si="36"/>
        <v>0</v>
      </c>
      <c r="AI108" s="275">
        <f t="shared" si="30"/>
        <v>0</v>
      </c>
      <c r="AJ108" s="273" t="str">
        <f t="shared" si="31"/>
        <v/>
      </c>
      <c r="AK108" s="273" t="str">
        <f t="shared" si="40"/>
        <v/>
      </c>
      <c r="AL108" s="273" t="str">
        <f t="shared" si="40"/>
        <v/>
      </c>
      <c r="AM108" s="273" t="str">
        <f t="shared" si="40"/>
        <v/>
      </c>
      <c r="AN108" s="273" t="str">
        <f t="shared" si="40"/>
        <v/>
      </c>
      <c r="AO108" s="273" t="str">
        <f t="shared" si="40"/>
        <v/>
      </c>
      <c r="AP108" s="273" t="str">
        <f t="shared" si="40"/>
        <v/>
      </c>
      <c r="AQ108" s="273" t="str">
        <f t="shared" si="40"/>
        <v/>
      </c>
      <c r="AR108" s="273" t="str">
        <f t="shared" si="40"/>
        <v/>
      </c>
      <c r="AS108" s="273" t="str">
        <f t="shared" si="40"/>
        <v/>
      </c>
      <c r="AT108" s="273" t="str">
        <f t="shared" si="40"/>
        <v/>
      </c>
      <c r="AU108" s="273" t="str">
        <f t="shared" si="40"/>
        <v/>
      </c>
      <c r="AV108" s="273" t="str">
        <f t="shared" si="40"/>
        <v/>
      </c>
      <c r="AW108" s="273">
        <f t="shared" si="37"/>
        <v>0</v>
      </c>
    </row>
    <row r="109" spans="1:49" s="190" customFormat="1" ht="23.15" customHeight="1">
      <c r="A109" s="61">
        <v>97</v>
      </c>
      <c r="B109" s="14" t="str">
        <f>IF(③職員名簿【中間実績】!B110="","",③職員名簿【中間実績】!B110)</f>
        <v/>
      </c>
      <c r="C109" s="180" t="str">
        <f>IF(③職員名簿【中間実績】!C110="","",③職員名簿【中間実績】!C110)</f>
        <v/>
      </c>
      <c r="D109" s="181" t="str">
        <f>IF(③職員名簿【中間実績】!D110="","",③職員名簿【中間実績】!D110)</f>
        <v/>
      </c>
      <c r="E109" s="182" t="str">
        <f>IF(③職員名簿【中間実績】!E110="","",③職員名簿【中間実績】!E110)</f>
        <v/>
      </c>
      <c r="F109" s="182" t="str">
        <f>IF(③職員名簿【中間実績】!F110="","",③職員名簿【中間実績】!F110)</f>
        <v/>
      </c>
      <c r="G109" s="182" t="str">
        <f>IF(③職員名簿【中間実績】!G110="","",③職員名簿【中間実績】!G110)</f>
        <v/>
      </c>
      <c r="H109" s="182" t="str">
        <f>IF(③職員名簿【中間実績】!H110="","",③職員名簿【中間実績】!H110)</f>
        <v/>
      </c>
      <c r="I109" s="182" t="str">
        <f>IF(③職員名簿【中間実績】!I110="","",③職員名簿【中間実績】!I110)</f>
        <v/>
      </c>
      <c r="J109" s="182" t="str">
        <f>IF(③職員名簿【中間実績】!J110="","",③職員名簿【中間実績】!J110)</f>
        <v/>
      </c>
      <c r="K109" s="277" t="str">
        <f>IF(③職員名簿【中間実績】!K110="","",③職員名簿【中間実績】!K110)</f>
        <v/>
      </c>
      <c r="L109" s="182" t="str">
        <f>IF(③職員名簿【中間実績】!L110="","",③職員名簿【中間実績】!L110)</f>
        <v/>
      </c>
      <c r="M109" s="182" t="str">
        <f>IF(③職員名簿【中間実績】!M110="","",③職員名簿【中間実績】!M110)</f>
        <v/>
      </c>
      <c r="N109" s="182" t="str">
        <f>IF(③職員名簿【中間実績】!N110="","",③職員名簿【中間実績】!N110)</f>
        <v/>
      </c>
      <c r="O109" s="182" t="str">
        <f>IF(③職員名簿【中間実績】!O110="","",③職員名簿【中間実績】!O110)</f>
        <v/>
      </c>
      <c r="P109" s="269" t="str">
        <f t="shared" si="38"/>
        <v>○</v>
      </c>
      <c r="Q109" s="135" t="str">
        <f t="shared" si="28"/>
        <v/>
      </c>
      <c r="R109" s="135" t="str">
        <f t="shared" si="32"/>
        <v/>
      </c>
      <c r="S109" s="135" t="str">
        <f t="shared" si="33"/>
        <v/>
      </c>
      <c r="T109" s="135" t="str">
        <f t="shared" si="34"/>
        <v/>
      </c>
      <c r="U109" s="132" t="str">
        <f t="shared" si="39"/>
        <v/>
      </c>
      <c r="V109" s="132" t="str">
        <f t="shared" si="39"/>
        <v/>
      </c>
      <c r="W109" s="132" t="str">
        <f t="shared" si="39"/>
        <v/>
      </c>
      <c r="X109" s="132" t="str">
        <f t="shared" si="39"/>
        <v/>
      </c>
      <c r="Y109" s="132" t="str">
        <f t="shared" si="39"/>
        <v/>
      </c>
      <c r="Z109" s="132" t="str">
        <f t="shared" si="39"/>
        <v/>
      </c>
      <c r="AA109" s="132" t="str">
        <f t="shared" si="39"/>
        <v/>
      </c>
      <c r="AB109" s="132" t="str">
        <f t="shared" si="39"/>
        <v/>
      </c>
      <c r="AC109" s="132" t="str">
        <f t="shared" si="39"/>
        <v/>
      </c>
      <c r="AD109" s="132" t="str">
        <f t="shared" si="39"/>
        <v/>
      </c>
      <c r="AE109" s="132" t="str">
        <f t="shared" si="39"/>
        <v/>
      </c>
      <c r="AF109" s="132" t="str">
        <f t="shared" si="39"/>
        <v/>
      </c>
      <c r="AG109" s="274">
        <f t="shared" si="29"/>
        <v>0</v>
      </c>
      <c r="AH109" s="274">
        <f t="shared" si="36"/>
        <v>0</v>
      </c>
      <c r="AI109" s="275">
        <f t="shared" si="30"/>
        <v>0</v>
      </c>
      <c r="AJ109" s="273" t="str">
        <f t="shared" si="31"/>
        <v/>
      </c>
      <c r="AK109" s="273" t="str">
        <f t="shared" si="40"/>
        <v/>
      </c>
      <c r="AL109" s="273" t="str">
        <f t="shared" si="40"/>
        <v/>
      </c>
      <c r="AM109" s="273" t="str">
        <f t="shared" si="40"/>
        <v/>
      </c>
      <c r="AN109" s="273" t="str">
        <f t="shared" si="40"/>
        <v/>
      </c>
      <c r="AO109" s="273" t="str">
        <f t="shared" si="40"/>
        <v/>
      </c>
      <c r="AP109" s="273" t="str">
        <f t="shared" si="40"/>
        <v/>
      </c>
      <c r="AQ109" s="273" t="str">
        <f t="shared" si="40"/>
        <v/>
      </c>
      <c r="AR109" s="273" t="str">
        <f t="shared" si="40"/>
        <v/>
      </c>
      <c r="AS109" s="273" t="str">
        <f t="shared" si="40"/>
        <v/>
      </c>
      <c r="AT109" s="273" t="str">
        <f t="shared" si="40"/>
        <v/>
      </c>
      <c r="AU109" s="273" t="str">
        <f t="shared" si="40"/>
        <v/>
      </c>
      <c r="AV109" s="273" t="str">
        <f t="shared" si="40"/>
        <v/>
      </c>
      <c r="AW109" s="273">
        <f t="shared" si="37"/>
        <v>0</v>
      </c>
    </row>
    <row r="110" spans="1:49" s="190" customFormat="1" ht="23.15" customHeight="1">
      <c r="A110" s="61">
        <v>98</v>
      </c>
      <c r="B110" s="14" t="str">
        <f>IF(③職員名簿【中間実績】!B111="","",③職員名簿【中間実績】!B111)</f>
        <v/>
      </c>
      <c r="C110" s="180" t="str">
        <f>IF(③職員名簿【中間実績】!C111="","",③職員名簿【中間実績】!C111)</f>
        <v/>
      </c>
      <c r="D110" s="181" t="str">
        <f>IF(③職員名簿【中間実績】!D111="","",③職員名簿【中間実績】!D111)</f>
        <v/>
      </c>
      <c r="E110" s="182" t="str">
        <f>IF(③職員名簿【中間実績】!E111="","",③職員名簿【中間実績】!E111)</f>
        <v/>
      </c>
      <c r="F110" s="182" t="str">
        <f>IF(③職員名簿【中間実績】!F111="","",③職員名簿【中間実績】!F111)</f>
        <v/>
      </c>
      <c r="G110" s="182" t="str">
        <f>IF(③職員名簿【中間実績】!G111="","",③職員名簿【中間実績】!G111)</f>
        <v/>
      </c>
      <c r="H110" s="182" t="str">
        <f>IF(③職員名簿【中間実績】!H111="","",③職員名簿【中間実績】!H111)</f>
        <v/>
      </c>
      <c r="I110" s="182" t="str">
        <f>IF(③職員名簿【中間実績】!I111="","",③職員名簿【中間実績】!I111)</f>
        <v/>
      </c>
      <c r="J110" s="182" t="str">
        <f>IF(③職員名簿【中間実績】!J111="","",③職員名簿【中間実績】!J111)</f>
        <v/>
      </c>
      <c r="K110" s="277" t="str">
        <f>IF(③職員名簿【中間実績】!K111="","",③職員名簿【中間実績】!K111)</f>
        <v/>
      </c>
      <c r="L110" s="182" t="str">
        <f>IF(③職員名簿【中間実績】!L111="","",③職員名簿【中間実績】!L111)</f>
        <v/>
      </c>
      <c r="M110" s="182" t="str">
        <f>IF(③職員名簿【中間実績】!M111="","",③職員名簿【中間実績】!M111)</f>
        <v/>
      </c>
      <c r="N110" s="182" t="str">
        <f>IF(③職員名簿【中間実績】!N111="","",③職員名簿【中間実績】!N111)</f>
        <v/>
      </c>
      <c r="O110" s="182" t="str">
        <f>IF(③職員名簿【中間実績】!O111="","",③職員名簿【中間実績】!O111)</f>
        <v/>
      </c>
      <c r="P110" s="269" t="str">
        <f t="shared" si="38"/>
        <v>○</v>
      </c>
      <c r="Q110" s="135" t="str">
        <f t="shared" si="28"/>
        <v/>
      </c>
      <c r="R110" s="135" t="str">
        <f t="shared" si="32"/>
        <v/>
      </c>
      <c r="S110" s="135" t="str">
        <f t="shared" si="33"/>
        <v/>
      </c>
      <c r="T110" s="135" t="str">
        <f t="shared" si="34"/>
        <v/>
      </c>
      <c r="U110" s="132" t="str">
        <f t="shared" ref="U110:AF112" si="41">IF($T110="",IF($K110="","",IF(U$11&gt;=$K110,IF($L110="",$S110,IF(U$11&gt;$L110,"",$S110)),"")),IF(AND(U$11&gt;=$K110,OR($L110&gt;=U$11,$L110="")),$T110,""))</f>
        <v/>
      </c>
      <c r="V110" s="132" t="str">
        <f t="shared" si="41"/>
        <v/>
      </c>
      <c r="W110" s="132" t="str">
        <f t="shared" si="41"/>
        <v/>
      </c>
      <c r="X110" s="132" t="str">
        <f t="shared" si="41"/>
        <v/>
      </c>
      <c r="Y110" s="132" t="str">
        <f t="shared" si="41"/>
        <v/>
      </c>
      <c r="Z110" s="132" t="str">
        <f t="shared" si="41"/>
        <v/>
      </c>
      <c r="AA110" s="132" t="str">
        <f t="shared" si="41"/>
        <v/>
      </c>
      <c r="AB110" s="132" t="str">
        <f t="shared" si="41"/>
        <v/>
      </c>
      <c r="AC110" s="132" t="str">
        <f t="shared" si="41"/>
        <v/>
      </c>
      <c r="AD110" s="132" t="str">
        <f t="shared" si="41"/>
        <v/>
      </c>
      <c r="AE110" s="132" t="str">
        <f t="shared" si="41"/>
        <v/>
      </c>
      <c r="AF110" s="132" t="str">
        <f t="shared" si="41"/>
        <v/>
      </c>
      <c r="AG110" s="274">
        <f t="shared" si="29"/>
        <v>0</v>
      </c>
      <c r="AH110" s="274">
        <f t="shared" si="36"/>
        <v>0</v>
      </c>
      <c r="AI110" s="275">
        <f t="shared" si="30"/>
        <v>0</v>
      </c>
      <c r="AJ110" s="273" t="str">
        <f t="shared" si="31"/>
        <v/>
      </c>
      <c r="AK110" s="273" t="str">
        <f t="shared" si="40"/>
        <v/>
      </c>
      <c r="AL110" s="273" t="str">
        <f t="shared" si="40"/>
        <v/>
      </c>
      <c r="AM110" s="273" t="str">
        <f t="shared" si="40"/>
        <v/>
      </c>
      <c r="AN110" s="273" t="str">
        <f t="shared" si="40"/>
        <v/>
      </c>
      <c r="AO110" s="273" t="str">
        <f t="shared" si="40"/>
        <v/>
      </c>
      <c r="AP110" s="273" t="str">
        <f t="shared" si="40"/>
        <v/>
      </c>
      <c r="AQ110" s="273" t="str">
        <f t="shared" si="40"/>
        <v/>
      </c>
      <c r="AR110" s="273" t="str">
        <f t="shared" si="40"/>
        <v/>
      </c>
      <c r="AS110" s="273" t="str">
        <f t="shared" si="40"/>
        <v/>
      </c>
      <c r="AT110" s="273" t="str">
        <f t="shared" si="40"/>
        <v/>
      </c>
      <c r="AU110" s="273" t="str">
        <f t="shared" si="40"/>
        <v/>
      </c>
      <c r="AV110" s="273" t="str">
        <f t="shared" si="40"/>
        <v/>
      </c>
      <c r="AW110" s="273">
        <f t="shared" si="37"/>
        <v>0</v>
      </c>
    </row>
    <row r="111" spans="1:49" s="190" customFormat="1" ht="23.15" customHeight="1">
      <c r="A111" s="61">
        <v>99</v>
      </c>
      <c r="B111" s="14" t="str">
        <f>IF(③職員名簿【中間実績】!B112="","",③職員名簿【中間実績】!B112)</f>
        <v/>
      </c>
      <c r="C111" s="180" t="str">
        <f>IF(③職員名簿【中間実績】!C112="","",③職員名簿【中間実績】!C112)</f>
        <v/>
      </c>
      <c r="D111" s="181" t="str">
        <f>IF(③職員名簿【中間実績】!D112="","",③職員名簿【中間実績】!D112)</f>
        <v/>
      </c>
      <c r="E111" s="182" t="str">
        <f>IF(③職員名簿【中間実績】!E112="","",③職員名簿【中間実績】!E112)</f>
        <v/>
      </c>
      <c r="F111" s="182" t="str">
        <f>IF(③職員名簿【中間実績】!F112="","",③職員名簿【中間実績】!F112)</f>
        <v/>
      </c>
      <c r="G111" s="182" t="str">
        <f>IF(③職員名簿【中間実績】!G112="","",③職員名簿【中間実績】!G112)</f>
        <v/>
      </c>
      <c r="H111" s="182" t="str">
        <f>IF(③職員名簿【中間実績】!H112="","",③職員名簿【中間実績】!H112)</f>
        <v/>
      </c>
      <c r="I111" s="182" t="str">
        <f>IF(③職員名簿【中間実績】!I112="","",③職員名簿【中間実績】!I112)</f>
        <v/>
      </c>
      <c r="J111" s="182" t="str">
        <f>IF(③職員名簿【中間実績】!J112="","",③職員名簿【中間実績】!J112)</f>
        <v/>
      </c>
      <c r="K111" s="277" t="str">
        <f>IF(③職員名簿【中間実績】!K112="","",③職員名簿【中間実績】!K112)</f>
        <v/>
      </c>
      <c r="L111" s="182" t="str">
        <f>IF(③職員名簿【中間実績】!L112="","",③職員名簿【中間実績】!L112)</f>
        <v/>
      </c>
      <c r="M111" s="182" t="str">
        <f>IF(③職員名簿【中間実績】!M112="","",③職員名簿【中間実績】!M112)</f>
        <v/>
      </c>
      <c r="N111" s="182" t="str">
        <f>IF(③職員名簿【中間実績】!N112="","",③職員名簿【中間実績】!N112)</f>
        <v/>
      </c>
      <c r="O111" s="182" t="str">
        <f>IF(③職員名簿【中間実績】!O112="","",③職員名簿【中間実績】!O112)</f>
        <v/>
      </c>
      <c r="P111" s="269" t="str">
        <f t="shared" si="38"/>
        <v>○</v>
      </c>
      <c r="Q111" s="135" t="str">
        <f t="shared" si="28"/>
        <v/>
      </c>
      <c r="R111" s="135" t="str">
        <f t="shared" si="32"/>
        <v/>
      </c>
      <c r="S111" s="135" t="str">
        <f t="shared" si="33"/>
        <v/>
      </c>
      <c r="T111" s="135" t="str">
        <f t="shared" si="34"/>
        <v/>
      </c>
      <c r="U111" s="132" t="str">
        <f t="shared" si="41"/>
        <v/>
      </c>
      <c r="V111" s="132" t="str">
        <f t="shared" si="41"/>
        <v/>
      </c>
      <c r="W111" s="132" t="str">
        <f t="shared" si="41"/>
        <v/>
      </c>
      <c r="X111" s="132" t="str">
        <f t="shared" si="41"/>
        <v/>
      </c>
      <c r="Y111" s="132" t="str">
        <f t="shared" si="41"/>
        <v/>
      </c>
      <c r="Z111" s="132" t="str">
        <f t="shared" si="41"/>
        <v/>
      </c>
      <c r="AA111" s="132" t="str">
        <f t="shared" si="41"/>
        <v/>
      </c>
      <c r="AB111" s="132" t="str">
        <f t="shared" si="41"/>
        <v/>
      </c>
      <c r="AC111" s="132" t="str">
        <f t="shared" si="41"/>
        <v/>
      </c>
      <c r="AD111" s="132" t="str">
        <f t="shared" si="41"/>
        <v/>
      </c>
      <c r="AE111" s="132" t="str">
        <f t="shared" si="41"/>
        <v/>
      </c>
      <c r="AF111" s="132" t="str">
        <f t="shared" si="41"/>
        <v/>
      </c>
      <c r="AG111" s="274">
        <f t="shared" si="29"/>
        <v>0</v>
      </c>
      <c r="AH111" s="274">
        <f t="shared" si="36"/>
        <v>0</v>
      </c>
      <c r="AI111" s="275">
        <f t="shared" si="30"/>
        <v>0</v>
      </c>
      <c r="AJ111" s="273" t="str">
        <f t="shared" si="31"/>
        <v/>
      </c>
      <c r="AK111" s="273" t="str">
        <f t="shared" si="40"/>
        <v/>
      </c>
      <c r="AL111" s="273" t="str">
        <f t="shared" si="40"/>
        <v/>
      </c>
      <c r="AM111" s="273" t="str">
        <f t="shared" si="40"/>
        <v/>
      </c>
      <c r="AN111" s="273" t="str">
        <f t="shared" si="40"/>
        <v/>
      </c>
      <c r="AO111" s="273" t="str">
        <f t="shared" si="40"/>
        <v/>
      </c>
      <c r="AP111" s="273" t="str">
        <f t="shared" si="40"/>
        <v/>
      </c>
      <c r="AQ111" s="273" t="str">
        <f t="shared" si="40"/>
        <v/>
      </c>
      <c r="AR111" s="273" t="str">
        <f t="shared" si="40"/>
        <v/>
      </c>
      <c r="AS111" s="273" t="str">
        <f t="shared" si="40"/>
        <v/>
      </c>
      <c r="AT111" s="273" t="str">
        <f t="shared" si="40"/>
        <v/>
      </c>
      <c r="AU111" s="273" t="str">
        <f t="shared" si="40"/>
        <v/>
      </c>
      <c r="AV111" s="273" t="str">
        <f t="shared" si="40"/>
        <v/>
      </c>
      <c r="AW111" s="273">
        <f t="shared" si="37"/>
        <v>0</v>
      </c>
    </row>
    <row r="112" spans="1:49" s="190" customFormat="1" ht="23.15" customHeight="1">
      <c r="A112" s="61">
        <v>100</v>
      </c>
      <c r="B112" s="14" t="str">
        <f>IF(③職員名簿【中間実績】!B113="","",③職員名簿【中間実績】!B113)</f>
        <v/>
      </c>
      <c r="C112" s="180" t="str">
        <f>IF(③職員名簿【中間実績】!C113="","",③職員名簿【中間実績】!C113)</f>
        <v/>
      </c>
      <c r="D112" s="181" t="str">
        <f>IF(③職員名簿【中間実績】!D113="","",③職員名簿【中間実績】!D113)</f>
        <v/>
      </c>
      <c r="E112" s="182" t="str">
        <f>IF(③職員名簿【中間実績】!E113="","",③職員名簿【中間実績】!E113)</f>
        <v/>
      </c>
      <c r="F112" s="182" t="str">
        <f>IF(③職員名簿【中間実績】!F113="","",③職員名簿【中間実績】!F113)</f>
        <v/>
      </c>
      <c r="G112" s="182" t="str">
        <f>IF(③職員名簿【中間実績】!G113="","",③職員名簿【中間実績】!G113)</f>
        <v/>
      </c>
      <c r="H112" s="182" t="str">
        <f>IF(③職員名簿【中間実績】!H113="","",③職員名簿【中間実績】!H113)</f>
        <v/>
      </c>
      <c r="I112" s="182" t="str">
        <f>IF(③職員名簿【中間実績】!I113="","",③職員名簿【中間実績】!I113)</f>
        <v/>
      </c>
      <c r="J112" s="182" t="str">
        <f>IF(③職員名簿【中間実績】!J113="","",③職員名簿【中間実績】!J113)</f>
        <v/>
      </c>
      <c r="K112" s="277" t="str">
        <f>IF(③職員名簿【中間実績】!K113="","",③職員名簿【中間実績】!K113)</f>
        <v/>
      </c>
      <c r="L112" s="182" t="str">
        <f>IF(③職員名簿【中間実績】!L113="","",③職員名簿【中間実績】!L113)</f>
        <v/>
      </c>
      <c r="M112" s="182" t="str">
        <f>IF(③職員名簿【中間実績】!M113="","",③職員名簿【中間実績】!M113)</f>
        <v/>
      </c>
      <c r="N112" s="182" t="str">
        <f>IF(③職員名簿【中間実績】!N113="","",③職員名簿【中間実績】!N113)</f>
        <v/>
      </c>
      <c r="O112" s="182" t="str">
        <f>IF(③職員名簿【中間実績】!O113="","",③職員名簿【中間実績】!O113)</f>
        <v/>
      </c>
      <c r="P112" s="269" t="str">
        <f t="shared" si="38"/>
        <v>○</v>
      </c>
      <c r="Q112" s="135" t="str">
        <f t="shared" si="28"/>
        <v/>
      </c>
      <c r="R112" s="135" t="str">
        <f t="shared" si="32"/>
        <v/>
      </c>
      <c r="S112" s="135" t="str">
        <f t="shared" si="33"/>
        <v/>
      </c>
      <c r="T112" s="135" t="str">
        <f t="shared" si="34"/>
        <v/>
      </c>
      <c r="U112" s="132" t="str">
        <f t="shared" si="41"/>
        <v/>
      </c>
      <c r="V112" s="132" t="str">
        <f t="shared" si="41"/>
        <v/>
      </c>
      <c r="W112" s="132" t="str">
        <f t="shared" si="41"/>
        <v/>
      </c>
      <c r="X112" s="132" t="str">
        <f t="shared" si="41"/>
        <v/>
      </c>
      <c r="Y112" s="132" t="str">
        <f t="shared" si="41"/>
        <v/>
      </c>
      <c r="Z112" s="132" t="str">
        <f t="shared" si="41"/>
        <v/>
      </c>
      <c r="AA112" s="132" t="str">
        <f t="shared" si="41"/>
        <v/>
      </c>
      <c r="AB112" s="132" t="str">
        <f t="shared" si="41"/>
        <v/>
      </c>
      <c r="AC112" s="132" t="str">
        <f t="shared" si="41"/>
        <v/>
      </c>
      <c r="AD112" s="132" t="str">
        <f t="shared" si="41"/>
        <v/>
      </c>
      <c r="AE112" s="132" t="str">
        <f t="shared" si="41"/>
        <v/>
      </c>
      <c r="AF112" s="132" t="str">
        <f t="shared" si="41"/>
        <v/>
      </c>
      <c r="AG112" s="274">
        <f t="shared" si="29"/>
        <v>0</v>
      </c>
      <c r="AH112" s="274">
        <f t="shared" si="36"/>
        <v>0</v>
      </c>
      <c r="AI112" s="275">
        <f t="shared" si="30"/>
        <v>0</v>
      </c>
      <c r="AJ112" s="273" t="str">
        <f t="shared" si="31"/>
        <v/>
      </c>
      <c r="AK112" s="273" t="str">
        <f t="shared" si="40"/>
        <v/>
      </c>
      <c r="AL112" s="273" t="str">
        <f t="shared" si="40"/>
        <v/>
      </c>
      <c r="AM112" s="273" t="str">
        <f t="shared" si="40"/>
        <v/>
      </c>
      <c r="AN112" s="273" t="str">
        <f t="shared" si="40"/>
        <v/>
      </c>
      <c r="AO112" s="273" t="str">
        <f t="shared" si="40"/>
        <v/>
      </c>
      <c r="AP112" s="273" t="str">
        <f t="shared" si="40"/>
        <v/>
      </c>
      <c r="AQ112" s="273" t="str">
        <f t="shared" si="40"/>
        <v/>
      </c>
      <c r="AR112" s="273" t="str">
        <f t="shared" si="40"/>
        <v/>
      </c>
      <c r="AS112" s="273" t="str">
        <f t="shared" si="40"/>
        <v/>
      </c>
      <c r="AT112" s="273" t="str">
        <f t="shared" si="40"/>
        <v/>
      </c>
      <c r="AU112" s="273" t="str">
        <f t="shared" si="40"/>
        <v/>
      </c>
      <c r="AV112" s="273" t="str">
        <f t="shared" si="40"/>
        <v/>
      </c>
      <c r="AW112" s="273">
        <f t="shared" si="37"/>
        <v>0</v>
      </c>
    </row>
    <row r="113" spans="1:35" s="190" customFormat="1" ht="22.5" customHeight="1" thickBot="1">
      <c r="A113" s="586" t="s">
        <v>16</v>
      </c>
      <c r="B113" s="587"/>
      <c r="C113" s="1"/>
      <c r="D113" s="2"/>
      <c r="E113" s="3"/>
      <c r="F113" s="3"/>
      <c r="G113" s="4"/>
      <c r="H113" s="3"/>
      <c r="I113" s="4"/>
      <c r="J113" s="4"/>
      <c r="K113" s="5"/>
      <c r="L113" s="6"/>
      <c r="M113" s="112"/>
      <c r="N113" s="191"/>
      <c r="O113" s="192"/>
      <c r="P113" s="270"/>
      <c r="R113" s="193"/>
      <c r="S113" s="193"/>
      <c r="T113" s="193"/>
      <c r="U113" s="193"/>
      <c r="V113" s="193"/>
      <c r="W113" s="193"/>
      <c r="X113" s="193"/>
      <c r="Y113" s="193"/>
      <c r="Z113" s="193"/>
      <c r="AA113" s="193"/>
      <c r="AB113" s="193"/>
      <c r="AC113" s="193"/>
      <c r="AD113" s="193"/>
      <c r="AE113" s="193"/>
      <c r="AF113" s="193" t="str">
        <f>IF($K113="","",IF($AF$11&gt;=$K113,IF($L113="",$S113,IF($AF$11&gt;$L113,"",$S113)),""))</f>
        <v/>
      </c>
      <c r="AG113" s="194" t="s">
        <v>453</v>
      </c>
      <c r="AH113" s="194"/>
      <c r="AI113" s="195"/>
    </row>
    <row r="114" spans="1:35" ht="13.5" customHeight="1">
      <c r="A114" s="165"/>
      <c r="B114" s="263" t="s">
        <v>17</v>
      </c>
      <c r="C114" s="263"/>
      <c r="D114" s="263"/>
      <c r="E114" s="624" t="s">
        <v>18</v>
      </c>
      <c r="F114" s="624"/>
      <c r="G114" s="624"/>
      <c r="H114" s="624"/>
      <c r="I114" s="624"/>
      <c r="J114" s="263"/>
      <c r="K114" s="165"/>
      <c r="L114" s="263"/>
      <c r="M114" s="263"/>
      <c r="N114" s="263"/>
      <c r="O114" s="263"/>
      <c r="P114" s="263"/>
      <c r="AG114" s="196"/>
      <c r="AH114" s="196"/>
      <c r="AI114" s="197"/>
    </row>
    <row r="115" spans="1:35">
      <c r="A115" s="165"/>
      <c r="B115" s="263"/>
      <c r="C115" s="263"/>
      <c r="D115" s="263"/>
      <c r="E115" s="624" t="s">
        <v>55</v>
      </c>
      <c r="F115" s="624"/>
      <c r="G115" s="624"/>
      <c r="H115" s="624"/>
      <c r="I115" s="624"/>
      <c r="J115" s="263"/>
      <c r="K115" s="165"/>
      <c r="L115" s="263"/>
      <c r="M115" s="263"/>
      <c r="N115" s="262"/>
      <c r="O115" s="262"/>
      <c r="P115" s="262"/>
      <c r="AG115" s="196"/>
      <c r="AH115" s="196"/>
      <c r="AI115" s="197"/>
    </row>
    <row r="116" spans="1:35" ht="12" customHeight="1">
      <c r="A116" s="165"/>
      <c r="B116" s="165"/>
      <c r="C116" s="165"/>
      <c r="D116" s="165"/>
      <c r="E116" s="623" t="s">
        <v>56</v>
      </c>
      <c r="F116" s="623"/>
      <c r="G116" s="623"/>
      <c r="H116" s="623"/>
      <c r="I116" s="623"/>
      <c r="J116" s="623"/>
      <c r="K116" s="623"/>
      <c r="L116" s="623"/>
      <c r="M116" s="623"/>
      <c r="N116" s="262"/>
      <c r="O116" s="262"/>
      <c r="P116" s="262"/>
      <c r="AG116" s="196"/>
      <c r="AH116" s="196"/>
      <c r="AI116" s="197"/>
    </row>
    <row r="117" spans="1:35" ht="12" customHeight="1">
      <c r="A117" s="165"/>
      <c r="B117" s="165"/>
      <c r="C117" s="165"/>
      <c r="D117" s="165"/>
      <c r="E117" s="623" t="s">
        <v>57</v>
      </c>
      <c r="F117" s="623"/>
      <c r="G117" s="623"/>
      <c r="H117" s="623"/>
      <c r="I117" s="623"/>
      <c r="J117" s="623"/>
      <c r="K117" s="623"/>
      <c r="L117" s="623"/>
      <c r="M117" s="623"/>
      <c r="N117" s="198"/>
      <c r="O117" s="198"/>
      <c r="P117" s="198"/>
      <c r="AG117" s="196"/>
      <c r="AH117" s="196"/>
      <c r="AI117" s="197"/>
    </row>
    <row r="118" spans="1:35" ht="12" customHeight="1">
      <c r="A118" s="165"/>
      <c r="B118" s="165"/>
      <c r="C118" s="165"/>
      <c r="D118" s="165"/>
      <c r="E118" s="262"/>
      <c r="F118" s="262"/>
      <c r="G118" s="262"/>
      <c r="H118" s="262"/>
      <c r="I118" s="262"/>
      <c r="J118" s="262"/>
      <c r="K118" s="262"/>
      <c r="L118" s="262"/>
      <c r="M118" s="262"/>
      <c r="N118" s="198"/>
      <c r="O118" s="198"/>
      <c r="P118" s="198"/>
      <c r="AG118" s="199"/>
      <c r="AH118" s="199"/>
      <c r="AI118" s="200"/>
    </row>
    <row r="119" spans="1:35" ht="12" customHeight="1">
      <c r="A119" s="165"/>
      <c r="B119" s="201"/>
      <c r="C119" s="201"/>
      <c r="D119" s="201"/>
      <c r="E119" s="202"/>
      <c r="F119" s="201"/>
      <c r="G119" s="201"/>
      <c r="H119" s="203"/>
      <c r="I119" s="202"/>
      <c r="J119" s="202"/>
      <c r="K119" s="198"/>
      <c r="L119" s="198"/>
      <c r="M119" s="198"/>
      <c r="N119" s="198"/>
      <c r="O119" s="198"/>
      <c r="P119" s="198"/>
      <c r="R119" s="204"/>
      <c r="S119" s="204"/>
      <c r="T119" s="204"/>
      <c r="U119" s="205"/>
      <c r="V119" s="205"/>
      <c r="W119" s="205"/>
      <c r="X119" s="205"/>
      <c r="Y119" s="205"/>
      <c r="Z119" s="205"/>
      <c r="AA119" s="205"/>
      <c r="AB119" s="205"/>
      <c r="AC119" s="205"/>
      <c r="AD119" s="205"/>
      <c r="AE119" s="205"/>
      <c r="AF119" s="205"/>
      <c r="AG119" s="204"/>
      <c r="AH119" s="204"/>
      <c r="AI119" s="205"/>
    </row>
    <row r="120" spans="1:35" ht="12" customHeight="1">
      <c r="A120" s="165"/>
      <c r="B120" s="201" t="s">
        <v>29</v>
      </c>
      <c r="C120" s="201"/>
      <c r="D120" s="201"/>
      <c r="E120" s="202"/>
      <c r="F120" s="201"/>
      <c r="G120" s="201"/>
      <c r="H120" s="203"/>
      <c r="I120" s="202"/>
      <c r="J120" s="202"/>
      <c r="K120" s="198"/>
      <c r="L120" s="198"/>
      <c r="M120" s="198"/>
      <c r="N120" s="198"/>
      <c r="O120" s="198"/>
      <c r="P120" s="198"/>
      <c r="R120" s="204"/>
      <c r="S120" s="204"/>
      <c r="T120" s="204"/>
      <c r="U120" s="205"/>
      <c r="V120" s="205"/>
      <c r="W120" s="205"/>
      <c r="X120" s="205"/>
      <c r="Y120" s="205"/>
      <c r="Z120" s="205"/>
      <c r="AA120" s="205"/>
      <c r="AB120" s="205"/>
      <c r="AC120" s="205"/>
      <c r="AD120" s="205"/>
      <c r="AE120" s="205"/>
      <c r="AF120" s="205"/>
      <c r="AG120" s="204"/>
      <c r="AH120" s="204"/>
      <c r="AI120" s="205"/>
    </row>
    <row r="121" spans="1:35">
      <c r="A121" s="165"/>
      <c r="B121" s="165" t="s">
        <v>53</v>
      </c>
      <c r="C121" s="165"/>
      <c r="D121" s="165"/>
      <c r="E121" s="165"/>
      <c r="F121" s="206"/>
      <c r="G121" s="206"/>
      <c r="H121" s="206"/>
      <c r="I121" s="206"/>
      <c r="J121" s="206"/>
      <c r="K121" s="198"/>
      <c r="L121" s="198"/>
      <c r="M121" s="198"/>
      <c r="R121" s="205"/>
      <c r="S121" s="205"/>
      <c r="T121" s="205"/>
      <c r="U121" s="207"/>
      <c r="V121" s="207"/>
      <c r="W121" s="207"/>
      <c r="X121" s="207"/>
      <c r="Y121" s="207"/>
      <c r="Z121" s="207"/>
      <c r="AA121" s="207"/>
      <c r="AB121" s="207"/>
      <c r="AC121" s="207"/>
      <c r="AD121" s="207"/>
      <c r="AE121" s="207"/>
      <c r="AF121" s="207"/>
      <c r="AG121" s="205"/>
      <c r="AH121" s="205"/>
      <c r="AI121" s="207"/>
    </row>
    <row r="122" spans="1:35">
      <c r="R122" s="205"/>
      <c r="S122" s="205"/>
      <c r="T122" s="205"/>
      <c r="U122" s="207"/>
      <c r="V122" s="207"/>
      <c r="W122" s="207"/>
      <c r="X122" s="207"/>
      <c r="Y122" s="207"/>
      <c r="Z122" s="207"/>
      <c r="AA122" s="207"/>
      <c r="AB122" s="207"/>
      <c r="AC122" s="207"/>
      <c r="AD122" s="207"/>
      <c r="AE122" s="207"/>
      <c r="AF122" s="207"/>
      <c r="AG122" s="205"/>
      <c r="AH122" s="205"/>
      <c r="AI122" s="207"/>
    </row>
    <row r="123" spans="1:35">
      <c r="R123" s="205"/>
      <c r="S123" s="205"/>
      <c r="T123" s="205"/>
      <c r="U123" s="207"/>
      <c r="V123" s="207"/>
      <c r="W123" s="207"/>
      <c r="X123" s="207"/>
      <c r="Y123" s="207"/>
      <c r="Z123" s="207"/>
      <c r="AA123" s="207"/>
      <c r="AB123" s="207"/>
      <c r="AC123" s="207"/>
      <c r="AD123" s="207"/>
      <c r="AE123" s="207"/>
      <c r="AF123" s="207"/>
      <c r="AG123" s="205"/>
      <c r="AH123" s="205"/>
      <c r="AI123" s="207"/>
    </row>
    <row r="124" spans="1:35">
      <c r="R124" s="205"/>
      <c r="S124" s="205"/>
      <c r="T124" s="205"/>
      <c r="U124" s="207"/>
      <c r="V124" s="207"/>
      <c r="W124" s="207"/>
      <c r="X124" s="207"/>
      <c r="Y124" s="207"/>
      <c r="Z124" s="207"/>
      <c r="AA124" s="207"/>
      <c r="AB124" s="207"/>
      <c r="AC124" s="207"/>
      <c r="AD124" s="207"/>
      <c r="AE124" s="207"/>
      <c r="AF124" s="207"/>
      <c r="AG124" s="205"/>
      <c r="AH124" s="205"/>
      <c r="AI124" s="207"/>
    </row>
    <row r="125" spans="1:35">
      <c r="N125" s="165"/>
      <c r="O125" s="165"/>
      <c r="P125" s="165"/>
      <c r="R125" s="208"/>
      <c r="S125" s="208"/>
      <c r="T125" s="208"/>
      <c r="U125" s="209"/>
      <c r="V125" s="209"/>
      <c r="W125" s="209"/>
      <c r="X125" s="209"/>
      <c r="Y125" s="209"/>
      <c r="Z125" s="209"/>
      <c r="AA125" s="209"/>
      <c r="AB125" s="209"/>
      <c r="AC125" s="209"/>
      <c r="AD125" s="209"/>
      <c r="AE125" s="209"/>
      <c r="AF125" s="209"/>
      <c r="AG125" s="208"/>
      <c r="AH125" s="208"/>
      <c r="AI125" s="209"/>
    </row>
    <row r="126" spans="1:35">
      <c r="A126" s="165" t="s">
        <v>10</v>
      </c>
      <c r="B126" s="165"/>
      <c r="C126" s="165" t="s">
        <v>19</v>
      </c>
      <c r="D126" s="165" t="s">
        <v>20</v>
      </c>
      <c r="E126" s="165"/>
      <c r="F126" s="170" t="s">
        <v>21</v>
      </c>
      <c r="G126" s="165"/>
      <c r="H126" s="165" t="s">
        <v>22</v>
      </c>
      <c r="I126" s="165"/>
      <c r="J126" s="165"/>
      <c r="K126" s="165"/>
      <c r="L126" s="165"/>
      <c r="M126" s="165"/>
      <c r="N126" s="165"/>
      <c r="O126" s="165"/>
      <c r="P126" s="165"/>
    </row>
    <row r="127" spans="1:35">
      <c r="A127" s="165" t="s">
        <v>114</v>
      </c>
      <c r="B127" s="165"/>
      <c r="C127" s="165" t="s">
        <v>59</v>
      </c>
      <c r="D127" s="165" t="s">
        <v>25</v>
      </c>
      <c r="E127" s="165"/>
      <c r="F127" s="170" t="s">
        <v>23</v>
      </c>
      <c r="G127" s="165"/>
      <c r="H127" s="165" t="s">
        <v>24</v>
      </c>
      <c r="I127" s="165"/>
      <c r="J127" s="165"/>
      <c r="K127" s="165"/>
      <c r="L127" s="165"/>
      <c r="M127" s="165"/>
      <c r="N127" s="165"/>
      <c r="O127" s="165"/>
      <c r="P127" s="165"/>
    </row>
    <row r="128" spans="1:35">
      <c r="A128" s="165" t="s">
        <v>115</v>
      </c>
      <c r="B128" s="165"/>
      <c r="C128" s="165"/>
      <c r="D128" s="165"/>
      <c r="E128" s="165"/>
      <c r="F128" s="170"/>
      <c r="G128" s="165"/>
      <c r="H128" s="165"/>
      <c r="I128" s="165"/>
      <c r="J128" s="165"/>
      <c r="K128" s="165"/>
      <c r="L128" s="165"/>
      <c r="M128" s="165"/>
      <c r="N128" s="165"/>
      <c r="O128" s="165"/>
      <c r="P128" s="165"/>
    </row>
    <row r="129" spans="1:13">
      <c r="A129" s="165" t="s">
        <v>11</v>
      </c>
      <c r="B129" s="165"/>
      <c r="C129" s="165"/>
      <c r="D129" s="165"/>
      <c r="E129" s="165"/>
      <c r="F129" s="170"/>
      <c r="G129" s="165"/>
      <c r="H129" s="165"/>
      <c r="I129" s="165"/>
      <c r="J129" s="165"/>
      <c r="K129" s="165"/>
      <c r="L129" s="165"/>
      <c r="M129" s="165"/>
    </row>
    <row r="130" spans="1:13">
      <c r="A130" s="165" t="s">
        <v>12</v>
      </c>
    </row>
    <row r="131" spans="1:13">
      <c r="A131" s="165" t="s">
        <v>0</v>
      </c>
    </row>
    <row r="132" spans="1:13">
      <c r="A132" s="165" t="s">
        <v>1</v>
      </c>
    </row>
    <row r="133" spans="1:13">
      <c r="A133" s="165" t="s">
        <v>60</v>
      </c>
    </row>
    <row r="134" spans="1:13">
      <c r="A134" s="165" t="s">
        <v>13</v>
      </c>
    </row>
    <row r="135" spans="1:13">
      <c r="A135" s="165" t="s">
        <v>104</v>
      </c>
    </row>
    <row r="136" spans="1:13">
      <c r="A136" s="165" t="s">
        <v>102</v>
      </c>
    </row>
    <row r="137" spans="1:13">
      <c r="A137" s="165" t="s">
        <v>103</v>
      </c>
    </row>
    <row r="138" spans="1:13">
      <c r="A138" s="165" t="s">
        <v>105</v>
      </c>
    </row>
    <row r="139" spans="1:13">
      <c r="A139" s="165" t="s">
        <v>106</v>
      </c>
    </row>
    <row r="140" spans="1:13">
      <c r="A140" s="165" t="s">
        <v>107</v>
      </c>
    </row>
    <row r="141" spans="1:13">
      <c r="A141" s="165" t="s">
        <v>14</v>
      </c>
    </row>
    <row r="142" spans="1:13">
      <c r="A142" s="165" t="s">
        <v>15</v>
      </c>
    </row>
    <row r="143" spans="1:13">
      <c r="A143" s="165" t="s">
        <v>27</v>
      </c>
    </row>
    <row r="144" spans="1:13">
      <c r="A144" s="165" t="s">
        <v>26</v>
      </c>
    </row>
    <row r="145" spans="1:1">
      <c r="A145" s="165" t="s">
        <v>110</v>
      </c>
    </row>
    <row r="146" spans="1:1">
      <c r="A146" s="165" t="s">
        <v>28</v>
      </c>
    </row>
    <row r="147" spans="1:1">
      <c r="A147" s="165"/>
    </row>
  </sheetData>
  <sheetProtection selectLockedCells="1"/>
  <autoFilter ref="AG2:AI147" xr:uid="{31317486-3628-4556-B971-634E85FB6700}"/>
  <mergeCells count="32">
    <mergeCell ref="B5:J5"/>
    <mergeCell ref="L5:M5"/>
    <mergeCell ref="R5:T5"/>
    <mergeCell ref="A2:M2"/>
    <mergeCell ref="U2:AF2"/>
    <mergeCell ref="AB3:AF3"/>
    <mergeCell ref="F4:H4"/>
    <mergeCell ref="R4:T4"/>
    <mergeCell ref="R6:T6"/>
    <mergeCell ref="R7:T7"/>
    <mergeCell ref="R8:T8"/>
    <mergeCell ref="R9:T9"/>
    <mergeCell ref="A10:A12"/>
    <mergeCell ref="B10:B12"/>
    <mergeCell ref="C10:D12"/>
    <mergeCell ref="E10:E12"/>
    <mergeCell ref="F10:F12"/>
    <mergeCell ref="G10:G12"/>
    <mergeCell ref="A113:B113"/>
    <mergeCell ref="E114:I114"/>
    <mergeCell ref="E115:I115"/>
    <mergeCell ref="H10:H12"/>
    <mergeCell ref="I10:I12"/>
    <mergeCell ref="E116:M116"/>
    <mergeCell ref="E117:M117"/>
    <mergeCell ref="N10:N12"/>
    <mergeCell ref="O10:O12"/>
    <mergeCell ref="P10:P12"/>
    <mergeCell ref="J10:J12"/>
    <mergeCell ref="K10:K12"/>
    <mergeCell ref="L10:L12"/>
    <mergeCell ref="M10:M12"/>
  </mergeCells>
  <phoneticPr fontId="1"/>
  <conditionalFormatting sqref="F4:H4">
    <cfRule type="cellIs" dxfId="11" priority="2" operator="equal">
      <formula>"退職日変更あり"</formula>
    </cfRule>
  </conditionalFormatting>
  <dataValidations xWindow="677" yWindow="467" count="16">
    <dataValidation type="list" errorStyle="warning" allowBlank="1" showInputMessage="1" showErrorMessage="1" sqref="WVR38:WVR62 JF38:JF62 TB38:TB62 ACX38:ACX62 AMT38:AMT62 AWP38:AWP62 BGL38:BGL62 BQH38:BQH62 CAD38:CAD62 CJZ38:CJZ62 CTV38:CTV62 DDR38:DDR62 DNN38:DNN62 DXJ38:DXJ62 EHF38:EHF62 ERB38:ERB62 FAX38:FAX62 FKT38:FKT62 FUP38:FUP62 GEL38:GEL62 GOH38:GOH62 GYD38:GYD62 HHZ38:HHZ62 HRV38:HRV62 IBR38:IBR62 ILN38:ILN62 IVJ38:IVJ62 JFF38:JFF62 JPB38:JPB62 JYX38:JYX62 KIT38:KIT62 KSP38:KSP62 LCL38:LCL62 LMH38:LMH62 LWD38:LWD62 MFZ38:MFZ62 MPV38:MPV62 MZR38:MZR62 NJN38:NJN62 NTJ38:NTJ62 ODF38:ODF62 ONB38:ONB62 OWX38:OWX62 PGT38:PGT62 PQP38:PQP62 QAL38:QAL62 QKH38:QKH62 QUD38:QUD62 RDZ38:RDZ62 RNV38:RNV62 RXR38:RXR62 SHN38:SHN62 SRJ38:SRJ62 TBF38:TBF62 TLB38:TLB62 TUX38:TUX62 UET38:UET62 UOP38:UOP62 UYL38:UYL62 VIH38:VIH62 VSD38:VSD62 WBZ38:WBZ62 WLV38:WLV62" xr:uid="{5CD6BA93-2F62-4094-83C1-94A11B4E3420}">
      <formula1>$A$52:$A$121</formula1>
    </dataValidation>
    <dataValidation type="list" allowBlank="1" showInputMessage="1" showErrorMessage="1" sqref="O122" xr:uid="{291D0CF6-DD58-43B2-A63D-C84C9A2E0121}">
      <formula1>"10月まで済"</formula1>
    </dataValidation>
    <dataValidation type="list" allowBlank="1" showInputMessage="1" showErrorMessage="1" sqref="AI113" xr:uid="{B1A82193-F189-4CFC-B23E-8033815FFE10}">
      <formula1>"済"</formula1>
    </dataValidation>
    <dataValidation type="list" errorStyle="warning" allowBlank="1" showInputMessage="1" showErrorMessage="1" sqref="TB63:TB112 JF63:JF112 WVR63:WVR112 WLV63:WLV112 WBZ63:WBZ112 VSD63:VSD112 VIH63:VIH112 UYL63:UYL112 UOP63:UOP112 UET63:UET112 TUX63:TUX112 TLB63:TLB112 TBF63:TBF112 SRJ63:SRJ112 SHN63:SHN112 RXR63:RXR112 RNV63:RNV112 RDZ63:RDZ112 QUD63:QUD112 QKH63:QKH112 QAL63:QAL112 PQP63:PQP112 PGT63:PGT112 OWX63:OWX112 ONB63:ONB112 ODF63:ODF112 NTJ63:NTJ112 NJN63:NJN112 MZR63:MZR112 MPV63:MPV112 MFZ63:MFZ112 LWD63:LWD112 LMH63:LMH112 LCL63:LCL112 KSP63:KSP112 KIT63:KIT112 JYX63:JYX112 JPB63:JPB112 JFF63:JFF112 IVJ63:IVJ112 ILN63:ILN112 IBR63:IBR112 HRV63:HRV112 HHZ63:HHZ112 GYD63:GYD112 GOH63:GOH112 GEL63:GEL112 FUP63:FUP112 FKT63:FKT112 FAX63:FAX112 ERB63:ERB112 EHF63:EHF112 DXJ63:DXJ112 DNN63:DNN112 DDR63:DDR112 CTV63:CTV112 CJZ63:CJZ112 CAD63:CAD112 BQH63:BQH112 BGL63:BGL112 AWP63:AWP112 AMT63:AMT112 ACX63:ACX112" xr:uid="{615C6228-669B-4325-9F23-5C894047F378}">
      <formula1>$A$52:$A$72</formula1>
    </dataValidation>
    <dataValidation type="list" errorStyle="warning" allowBlank="1" showInputMessage="1" showErrorMessage="1" sqref="ACY38:ACY112 TC38:TC112 JG38:JG112 WVS38:WVS112 WLW38:WLW112 WCA38:WCA112 VSE38:VSE112 VII38:VII112 UYM38:UYM112 UOQ38:UOQ112 UEU38:UEU112 TUY38:TUY112 TLC38:TLC112 TBG38:TBG112 SRK38:SRK112 SHO38:SHO112 RXS38:RXS112 RNW38:RNW112 REA38:REA112 QUE38:QUE112 QKI38:QKI112 QAM38:QAM112 PQQ38:PQQ112 PGU38:PGU112 OWY38:OWY112 ONC38:ONC112 ODG38:ODG112 NTK38:NTK112 NJO38:NJO112 MZS38:MZS112 MPW38:MPW112 MGA38:MGA112 LWE38:LWE112 LMI38:LMI112 LCM38:LCM112 KSQ38:KSQ112 KIU38:KIU112 JYY38:JYY112 JPC38:JPC112 JFG38:JFG112 IVK38:IVK112 ILO38:ILO112 IBS38:IBS112 HRW38:HRW112 HIA38:HIA112 GYE38:GYE112 GOI38:GOI112 GEM38:GEM112 FUQ38:FUQ112 FKU38:FKU112 FAY38:FAY112 ERC38:ERC112 EHG38:EHG112 DXK38:DXK112 DNO38:DNO112 DDS38:DDS112 CTW38:CTW112 CKA38:CKA112 CAE38:CAE112 BQI38:BQI112 BGM38:BGM112 AWQ38:AWQ112 AMU38:AMU112" xr:uid="{6B891BA4-6A21-4939-8381-FF7F11E18F48}">
      <formula1>$C$52:$C$53</formula1>
    </dataValidation>
    <dataValidation type="list" errorStyle="warning" allowBlank="1" showInputMessage="1" showErrorMessage="1" sqref="ACZ38:ACZ112 TD38:TD112 JH38:JH112 WVT38:WVT112 WLX38:WLX112 WCB38:WCB112 VSF38:VSF112 VIJ38:VIJ112 UYN38:UYN112 UOR38:UOR112 UEV38:UEV112 TUZ38:TUZ112 TLD38:TLD112 TBH38:TBH112 SRL38:SRL112 SHP38:SHP112 RXT38:RXT112 RNX38:RNX112 REB38:REB112 QUF38:QUF112 QKJ38:QKJ112 QAN38:QAN112 PQR38:PQR112 PGV38:PGV112 OWZ38:OWZ112 OND38:OND112 ODH38:ODH112 NTL38:NTL112 NJP38:NJP112 MZT38:MZT112 MPX38:MPX112 MGB38:MGB112 LWF38:LWF112 LMJ38:LMJ112 LCN38:LCN112 KSR38:KSR112 KIV38:KIV112 JYZ38:JYZ112 JPD38:JPD112 JFH38:JFH112 IVL38:IVL112 ILP38:ILP112 IBT38:IBT112 HRX38:HRX112 HIB38:HIB112 GYF38:GYF112 GOJ38:GOJ112 GEN38:GEN112 FUR38:FUR112 FKV38:FKV112 FAZ38:FAZ112 ERD38:ERD112 EHH38:EHH112 DXL38:DXL112 DNP38:DNP112 DDT38:DDT112 CTX38:CTX112 CKB38:CKB112 CAF38:CAF112 BQJ38:BQJ112 BGN38:BGN112 AWR38:AWR112 AMV38:AMV112" xr:uid="{677B2BE7-1F52-4DE2-BC59-52DEB78949C5}">
      <formula1>$D$52:$D$53</formula1>
    </dataValidation>
    <dataValidation type="list" errorStyle="warning" allowBlank="1" showInputMessage="1" showErrorMessage="1" sqref="ADB38:ADB112 TF38:TF112 JJ38:JJ112 WVV38:WVV112 WLZ38:WLZ112 WCD38:WCD112 VSH38:VSH112 VIL38:VIL112 UYP38:UYP112 UOT38:UOT112 UEX38:UEX112 TVB38:TVB112 TLF38:TLF112 TBJ38:TBJ112 SRN38:SRN112 SHR38:SHR112 RXV38:RXV112 RNZ38:RNZ112 RED38:RED112 QUH38:QUH112 QKL38:QKL112 QAP38:QAP112 PQT38:PQT112 PGX38:PGX112 OXB38:OXB112 ONF38:ONF112 ODJ38:ODJ112 NTN38:NTN112 NJR38:NJR112 MZV38:MZV112 MPZ38:MPZ112 MGD38:MGD112 LWH38:LWH112 LML38:LML112 LCP38:LCP112 KST38:KST112 KIX38:KIX112 JZB38:JZB112 JPF38:JPF112 JFJ38:JFJ112 IVN38:IVN112 ILR38:ILR112 IBV38:IBV112 HRZ38:HRZ112 HID38:HID112 GYH38:GYH112 GOL38:GOL112 GEP38:GEP112 FUT38:FUT112 FKX38:FKX112 FBB38:FBB112 ERF38:ERF112 EHJ38:EHJ112 DXN38:DXN112 DNR38:DNR112 DDV38:DDV112 CTZ38:CTZ112 CKD38:CKD112 CAH38:CAH112 BQL38:BQL112 BGP38:BGP112 AWT38:AWT112 AMX38:AMX112" xr:uid="{67335C61-5629-4DF4-83DF-BCAF2B753095}">
      <formula1>$F$52:$F$53</formula1>
    </dataValidation>
    <dataValidation type="list" errorStyle="warning" allowBlank="1" showInputMessage="1" showErrorMessage="1" sqref="ADD38:ADD112 TH38:TH112 JL38:JL112 WVX38:WVX112 WMB38:WMB112 WCF38:WCF112 VSJ38:VSJ112 VIN38:VIN112 UYR38:UYR112 UOV38:UOV112 UEZ38:UEZ112 TVD38:TVD112 TLH38:TLH112 TBL38:TBL112 SRP38:SRP112 SHT38:SHT112 RXX38:RXX112 ROB38:ROB112 REF38:REF112 QUJ38:QUJ112 QKN38:QKN112 QAR38:QAR112 PQV38:PQV112 PGZ38:PGZ112 OXD38:OXD112 ONH38:ONH112 ODL38:ODL112 NTP38:NTP112 NJT38:NJT112 MZX38:MZX112 MQB38:MQB112 MGF38:MGF112 LWJ38:LWJ112 LMN38:LMN112 LCR38:LCR112 KSV38:KSV112 KIZ38:KIZ112 JZD38:JZD112 JPH38:JPH112 JFL38:JFL112 IVP38:IVP112 ILT38:ILT112 IBX38:IBX112 HSB38:HSB112 HIF38:HIF112 GYJ38:GYJ112 GON38:GON112 GER38:GER112 FUV38:FUV112 FKZ38:FKZ112 FBD38:FBD112 ERH38:ERH112 EHL38:EHL112 DXP38:DXP112 DNT38:DNT112 DDX38:DDX112 CUB38:CUB112 CKF38:CKF112 CAJ38:CAJ112 BQN38:BQN112 BGR38:BGR112 AWV38:AWV112 AMZ38:AMZ112" xr:uid="{32FF6AE8-45A0-4F9F-926E-B5BC4250A062}">
      <formula1>$H$52:$H$53</formula1>
    </dataValidation>
    <dataValidation type="list" allowBlank="1" showInputMessage="1" showErrorMessage="1" sqref="B13:B112" xr:uid="{C5B95E82-DF9C-48C5-93F5-5AB917A9506B}">
      <formula1>$A$126:$A$146</formula1>
    </dataValidation>
    <dataValidation type="list" errorStyle="warning" allowBlank="1" showInputMessage="1" showErrorMessage="1" sqref="WVR983135:WVR983159 WLV983135:WLV983159 WBZ983135:WBZ983159 VSD983135:VSD983159 VIH983135:VIH983159 UYL983135:UYL983159 UOP983135:UOP983159 UET983135:UET983159 TUX983135:TUX983159 TLB983135:TLB983159 TBF983135:TBF983159 SRJ983135:SRJ983159 SHN983135:SHN983159 RXR983135:RXR983159 RNV983135:RNV983159 RDZ983135:RDZ983159 QUD983135:QUD983159 QKH983135:QKH983159 QAL983135:QAL983159 PQP983135:PQP983159 PGT983135:PGT983159 OWX983135:OWX983159 ONB983135:ONB983159 ODF983135:ODF983159 NTJ983135:NTJ983159 NJN983135:NJN983159 MZR983135:MZR983159 MPV983135:MPV983159 MFZ983135:MFZ983159 LWD983135:LWD983159 LMH983135:LMH983159 LCL983135:LCL983159 KSP983135:KSP983159 KIT983135:KIT983159 JYX983135:JYX983159 JPB983135:JPB983159 JFF983135:JFF983159 IVJ983135:IVJ983159 ILN983135:ILN983159 IBR983135:IBR983159 HRV983135:HRV983159 HHZ983135:HHZ983159 GYD983135:GYD983159 GOH983135:GOH983159 GEL983135:GEL983159 FUP983135:FUP983159 FKT983135:FKT983159 FAX983135:FAX983159 ERB983135:ERB983159 EHF983135:EHF983159 DXJ983135:DXJ983159 DNN983135:DNN983159 DDR983135:DDR983159 CTV983135:CTV983159 CJZ983135:CJZ983159 CAD983135:CAD983159 BQH983135:BQH983159 BGL983135:BGL983159 AWP983135:AWP983159 AMT983135:AMT983159 ACX983135:ACX983159 TB983135:TB983159 JF983135:JF983159 B983135:B983159 WVR917599:WVR917623 WLV917599:WLV917623 WBZ917599:WBZ917623 VSD917599:VSD917623 VIH917599:VIH917623 UYL917599:UYL917623 UOP917599:UOP917623 UET917599:UET917623 TUX917599:TUX917623 TLB917599:TLB917623 TBF917599:TBF917623 SRJ917599:SRJ917623 SHN917599:SHN917623 RXR917599:RXR917623 RNV917599:RNV917623 RDZ917599:RDZ917623 QUD917599:QUD917623 QKH917599:QKH917623 QAL917599:QAL917623 PQP917599:PQP917623 PGT917599:PGT917623 OWX917599:OWX917623 ONB917599:ONB917623 ODF917599:ODF917623 NTJ917599:NTJ917623 NJN917599:NJN917623 MZR917599:MZR917623 MPV917599:MPV917623 MFZ917599:MFZ917623 LWD917599:LWD917623 LMH917599:LMH917623 LCL917599:LCL917623 KSP917599:KSP917623 KIT917599:KIT917623 JYX917599:JYX917623 JPB917599:JPB917623 JFF917599:JFF917623 IVJ917599:IVJ917623 ILN917599:ILN917623 IBR917599:IBR917623 HRV917599:HRV917623 HHZ917599:HHZ917623 GYD917599:GYD917623 GOH917599:GOH917623 GEL917599:GEL917623 FUP917599:FUP917623 FKT917599:FKT917623 FAX917599:FAX917623 ERB917599:ERB917623 EHF917599:EHF917623 DXJ917599:DXJ917623 DNN917599:DNN917623 DDR917599:DDR917623 CTV917599:CTV917623 CJZ917599:CJZ917623 CAD917599:CAD917623 BQH917599:BQH917623 BGL917599:BGL917623 AWP917599:AWP917623 AMT917599:AMT917623 ACX917599:ACX917623 TB917599:TB917623 JF917599:JF917623 B917599:B917623 WVR852063:WVR852087 WLV852063:WLV852087 WBZ852063:WBZ852087 VSD852063:VSD852087 VIH852063:VIH852087 UYL852063:UYL852087 UOP852063:UOP852087 UET852063:UET852087 TUX852063:TUX852087 TLB852063:TLB852087 TBF852063:TBF852087 SRJ852063:SRJ852087 SHN852063:SHN852087 RXR852063:RXR852087 RNV852063:RNV852087 RDZ852063:RDZ852087 QUD852063:QUD852087 QKH852063:QKH852087 QAL852063:QAL852087 PQP852063:PQP852087 PGT852063:PGT852087 OWX852063:OWX852087 ONB852063:ONB852087 ODF852063:ODF852087 NTJ852063:NTJ852087 NJN852063:NJN852087 MZR852063:MZR852087 MPV852063:MPV852087 MFZ852063:MFZ852087 LWD852063:LWD852087 LMH852063:LMH852087 LCL852063:LCL852087 KSP852063:KSP852087 KIT852063:KIT852087 JYX852063:JYX852087 JPB852063:JPB852087 JFF852063:JFF852087 IVJ852063:IVJ852087 ILN852063:ILN852087 IBR852063:IBR852087 HRV852063:HRV852087 HHZ852063:HHZ852087 GYD852063:GYD852087 GOH852063:GOH852087 GEL852063:GEL852087 FUP852063:FUP852087 FKT852063:FKT852087 FAX852063:FAX852087 ERB852063:ERB852087 EHF852063:EHF852087 DXJ852063:DXJ852087 DNN852063:DNN852087 DDR852063:DDR852087 CTV852063:CTV852087 CJZ852063:CJZ852087 CAD852063:CAD852087 BQH852063:BQH852087 BGL852063:BGL852087 AWP852063:AWP852087 AMT852063:AMT852087 ACX852063:ACX852087 TB852063:TB852087 JF852063:JF852087 B852063:B852087 WVR786527:WVR786551 WLV786527:WLV786551 WBZ786527:WBZ786551 VSD786527:VSD786551 VIH786527:VIH786551 UYL786527:UYL786551 UOP786527:UOP786551 UET786527:UET786551 TUX786527:TUX786551 TLB786527:TLB786551 TBF786527:TBF786551 SRJ786527:SRJ786551 SHN786527:SHN786551 RXR786527:RXR786551 RNV786527:RNV786551 RDZ786527:RDZ786551 QUD786527:QUD786551 QKH786527:QKH786551 QAL786527:QAL786551 PQP786527:PQP786551 PGT786527:PGT786551 OWX786527:OWX786551 ONB786527:ONB786551 ODF786527:ODF786551 NTJ786527:NTJ786551 NJN786527:NJN786551 MZR786527:MZR786551 MPV786527:MPV786551 MFZ786527:MFZ786551 LWD786527:LWD786551 LMH786527:LMH786551 LCL786527:LCL786551 KSP786527:KSP786551 KIT786527:KIT786551 JYX786527:JYX786551 JPB786527:JPB786551 JFF786527:JFF786551 IVJ786527:IVJ786551 ILN786527:ILN786551 IBR786527:IBR786551 HRV786527:HRV786551 HHZ786527:HHZ786551 GYD786527:GYD786551 GOH786527:GOH786551 GEL786527:GEL786551 FUP786527:FUP786551 FKT786527:FKT786551 FAX786527:FAX786551 ERB786527:ERB786551 EHF786527:EHF786551 DXJ786527:DXJ786551 DNN786527:DNN786551 DDR786527:DDR786551 CTV786527:CTV786551 CJZ786527:CJZ786551 CAD786527:CAD786551 BQH786527:BQH786551 BGL786527:BGL786551 AWP786527:AWP786551 AMT786527:AMT786551 ACX786527:ACX786551 TB786527:TB786551 JF786527:JF786551 B786527:B786551 WVR720991:WVR721015 WLV720991:WLV721015 WBZ720991:WBZ721015 VSD720991:VSD721015 VIH720991:VIH721015 UYL720991:UYL721015 UOP720991:UOP721015 UET720991:UET721015 TUX720991:TUX721015 TLB720991:TLB721015 TBF720991:TBF721015 SRJ720991:SRJ721015 SHN720991:SHN721015 RXR720991:RXR721015 RNV720991:RNV721015 RDZ720991:RDZ721015 QUD720991:QUD721015 QKH720991:QKH721015 QAL720991:QAL721015 PQP720991:PQP721015 PGT720991:PGT721015 OWX720991:OWX721015 ONB720991:ONB721015 ODF720991:ODF721015 NTJ720991:NTJ721015 NJN720991:NJN721015 MZR720991:MZR721015 MPV720991:MPV721015 MFZ720991:MFZ721015 LWD720991:LWD721015 LMH720991:LMH721015 LCL720991:LCL721015 KSP720991:KSP721015 KIT720991:KIT721015 JYX720991:JYX721015 JPB720991:JPB721015 JFF720991:JFF721015 IVJ720991:IVJ721015 ILN720991:ILN721015 IBR720991:IBR721015 HRV720991:HRV721015 HHZ720991:HHZ721015 GYD720991:GYD721015 GOH720991:GOH721015 GEL720991:GEL721015 FUP720991:FUP721015 FKT720991:FKT721015 FAX720991:FAX721015 ERB720991:ERB721015 EHF720991:EHF721015 DXJ720991:DXJ721015 DNN720991:DNN721015 DDR720991:DDR721015 CTV720991:CTV721015 CJZ720991:CJZ721015 CAD720991:CAD721015 BQH720991:BQH721015 BGL720991:BGL721015 AWP720991:AWP721015 AMT720991:AMT721015 ACX720991:ACX721015 TB720991:TB721015 JF720991:JF721015 B720991:B721015 WVR655455:WVR655479 WLV655455:WLV655479 WBZ655455:WBZ655479 VSD655455:VSD655479 VIH655455:VIH655479 UYL655455:UYL655479 UOP655455:UOP655479 UET655455:UET655479 TUX655455:TUX655479 TLB655455:TLB655479 TBF655455:TBF655479 SRJ655455:SRJ655479 SHN655455:SHN655479 RXR655455:RXR655479 RNV655455:RNV655479 RDZ655455:RDZ655479 QUD655455:QUD655479 QKH655455:QKH655479 QAL655455:QAL655479 PQP655455:PQP655479 PGT655455:PGT655479 OWX655455:OWX655479 ONB655455:ONB655479 ODF655455:ODF655479 NTJ655455:NTJ655479 NJN655455:NJN655479 MZR655455:MZR655479 MPV655455:MPV655479 MFZ655455:MFZ655479 LWD655455:LWD655479 LMH655455:LMH655479 LCL655455:LCL655479 KSP655455:KSP655479 KIT655455:KIT655479 JYX655455:JYX655479 JPB655455:JPB655479 JFF655455:JFF655479 IVJ655455:IVJ655479 ILN655455:ILN655479 IBR655455:IBR655479 HRV655455:HRV655479 HHZ655455:HHZ655479 GYD655455:GYD655479 GOH655455:GOH655479 GEL655455:GEL655479 FUP655455:FUP655479 FKT655455:FKT655479 FAX655455:FAX655479 ERB655455:ERB655479 EHF655455:EHF655479 DXJ655455:DXJ655479 DNN655455:DNN655479 DDR655455:DDR655479 CTV655455:CTV655479 CJZ655455:CJZ655479 CAD655455:CAD655479 BQH655455:BQH655479 BGL655455:BGL655479 AWP655455:AWP655479 AMT655455:AMT655479 ACX655455:ACX655479 TB655455:TB655479 JF655455:JF655479 B655455:B655479 WVR589919:WVR589943 WLV589919:WLV589943 WBZ589919:WBZ589943 VSD589919:VSD589943 VIH589919:VIH589943 UYL589919:UYL589943 UOP589919:UOP589943 UET589919:UET589943 TUX589919:TUX589943 TLB589919:TLB589943 TBF589919:TBF589943 SRJ589919:SRJ589943 SHN589919:SHN589943 RXR589919:RXR589943 RNV589919:RNV589943 RDZ589919:RDZ589943 QUD589919:QUD589943 QKH589919:QKH589943 QAL589919:QAL589943 PQP589919:PQP589943 PGT589919:PGT589943 OWX589919:OWX589943 ONB589919:ONB589943 ODF589919:ODF589943 NTJ589919:NTJ589943 NJN589919:NJN589943 MZR589919:MZR589943 MPV589919:MPV589943 MFZ589919:MFZ589943 LWD589919:LWD589943 LMH589919:LMH589943 LCL589919:LCL589943 KSP589919:KSP589943 KIT589919:KIT589943 JYX589919:JYX589943 JPB589919:JPB589943 JFF589919:JFF589943 IVJ589919:IVJ589943 ILN589919:ILN589943 IBR589919:IBR589943 HRV589919:HRV589943 HHZ589919:HHZ589943 GYD589919:GYD589943 GOH589919:GOH589943 GEL589919:GEL589943 FUP589919:FUP589943 FKT589919:FKT589943 FAX589919:FAX589943 ERB589919:ERB589943 EHF589919:EHF589943 DXJ589919:DXJ589943 DNN589919:DNN589943 DDR589919:DDR589943 CTV589919:CTV589943 CJZ589919:CJZ589943 CAD589919:CAD589943 BQH589919:BQH589943 BGL589919:BGL589943 AWP589919:AWP589943 AMT589919:AMT589943 ACX589919:ACX589943 TB589919:TB589943 JF589919:JF589943 B589919:B589943 WVR524383:WVR524407 WLV524383:WLV524407 WBZ524383:WBZ524407 VSD524383:VSD524407 VIH524383:VIH524407 UYL524383:UYL524407 UOP524383:UOP524407 UET524383:UET524407 TUX524383:TUX524407 TLB524383:TLB524407 TBF524383:TBF524407 SRJ524383:SRJ524407 SHN524383:SHN524407 RXR524383:RXR524407 RNV524383:RNV524407 RDZ524383:RDZ524407 QUD524383:QUD524407 QKH524383:QKH524407 QAL524383:QAL524407 PQP524383:PQP524407 PGT524383:PGT524407 OWX524383:OWX524407 ONB524383:ONB524407 ODF524383:ODF524407 NTJ524383:NTJ524407 NJN524383:NJN524407 MZR524383:MZR524407 MPV524383:MPV524407 MFZ524383:MFZ524407 LWD524383:LWD524407 LMH524383:LMH524407 LCL524383:LCL524407 KSP524383:KSP524407 KIT524383:KIT524407 JYX524383:JYX524407 JPB524383:JPB524407 JFF524383:JFF524407 IVJ524383:IVJ524407 ILN524383:ILN524407 IBR524383:IBR524407 HRV524383:HRV524407 HHZ524383:HHZ524407 GYD524383:GYD524407 GOH524383:GOH524407 GEL524383:GEL524407 FUP524383:FUP524407 FKT524383:FKT524407 FAX524383:FAX524407 ERB524383:ERB524407 EHF524383:EHF524407 DXJ524383:DXJ524407 DNN524383:DNN524407 DDR524383:DDR524407 CTV524383:CTV524407 CJZ524383:CJZ524407 CAD524383:CAD524407 BQH524383:BQH524407 BGL524383:BGL524407 AWP524383:AWP524407 AMT524383:AMT524407 ACX524383:ACX524407 TB524383:TB524407 JF524383:JF524407 B524383:B524407 WVR458847:WVR458871 WLV458847:WLV458871 WBZ458847:WBZ458871 VSD458847:VSD458871 VIH458847:VIH458871 UYL458847:UYL458871 UOP458847:UOP458871 UET458847:UET458871 TUX458847:TUX458871 TLB458847:TLB458871 TBF458847:TBF458871 SRJ458847:SRJ458871 SHN458847:SHN458871 RXR458847:RXR458871 RNV458847:RNV458871 RDZ458847:RDZ458871 QUD458847:QUD458871 QKH458847:QKH458871 QAL458847:QAL458871 PQP458847:PQP458871 PGT458847:PGT458871 OWX458847:OWX458871 ONB458847:ONB458871 ODF458847:ODF458871 NTJ458847:NTJ458871 NJN458847:NJN458871 MZR458847:MZR458871 MPV458847:MPV458871 MFZ458847:MFZ458871 LWD458847:LWD458871 LMH458847:LMH458871 LCL458847:LCL458871 KSP458847:KSP458871 KIT458847:KIT458871 JYX458847:JYX458871 JPB458847:JPB458871 JFF458847:JFF458871 IVJ458847:IVJ458871 ILN458847:ILN458871 IBR458847:IBR458871 HRV458847:HRV458871 HHZ458847:HHZ458871 GYD458847:GYD458871 GOH458847:GOH458871 GEL458847:GEL458871 FUP458847:FUP458871 FKT458847:FKT458871 FAX458847:FAX458871 ERB458847:ERB458871 EHF458847:EHF458871 DXJ458847:DXJ458871 DNN458847:DNN458871 DDR458847:DDR458871 CTV458847:CTV458871 CJZ458847:CJZ458871 CAD458847:CAD458871 BQH458847:BQH458871 BGL458847:BGL458871 AWP458847:AWP458871 AMT458847:AMT458871 ACX458847:ACX458871 TB458847:TB458871 JF458847:JF458871 B458847:B458871 WVR393311:WVR393335 WLV393311:WLV393335 WBZ393311:WBZ393335 VSD393311:VSD393335 VIH393311:VIH393335 UYL393311:UYL393335 UOP393311:UOP393335 UET393311:UET393335 TUX393311:TUX393335 TLB393311:TLB393335 TBF393311:TBF393335 SRJ393311:SRJ393335 SHN393311:SHN393335 RXR393311:RXR393335 RNV393311:RNV393335 RDZ393311:RDZ393335 QUD393311:QUD393335 QKH393311:QKH393335 QAL393311:QAL393335 PQP393311:PQP393335 PGT393311:PGT393335 OWX393311:OWX393335 ONB393311:ONB393335 ODF393311:ODF393335 NTJ393311:NTJ393335 NJN393311:NJN393335 MZR393311:MZR393335 MPV393311:MPV393335 MFZ393311:MFZ393335 LWD393311:LWD393335 LMH393311:LMH393335 LCL393311:LCL393335 KSP393311:KSP393335 KIT393311:KIT393335 JYX393311:JYX393335 JPB393311:JPB393335 JFF393311:JFF393335 IVJ393311:IVJ393335 ILN393311:ILN393335 IBR393311:IBR393335 HRV393311:HRV393335 HHZ393311:HHZ393335 GYD393311:GYD393335 GOH393311:GOH393335 GEL393311:GEL393335 FUP393311:FUP393335 FKT393311:FKT393335 FAX393311:FAX393335 ERB393311:ERB393335 EHF393311:EHF393335 DXJ393311:DXJ393335 DNN393311:DNN393335 DDR393311:DDR393335 CTV393311:CTV393335 CJZ393311:CJZ393335 CAD393311:CAD393335 BQH393311:BQH393335 BGL393311:BGL393335 AWP393311:AWP393335 AMT393311:AMT393335 ACX393311:ACX393335 TB393311:TB393335 JF393311:JF393335 B393311:B393335 WVR327775:WVR327799 WLV327775:WLV327799 WBZ327775:WBZ327799 VSD327775:VSD327799 VIH327775:VIH327799 UYL327775:UYL327799 UOP327775:UOP327799 UET327775:UET327799 TUX327775:TUX327799 TLB327775:TLB327799 TBF327775:TBF327799 SRJ327775:SRJ327799 SHN327775:SHN327799 RXR327775:RXR327799 RNV327775:RNV327799 RDZ327775:RDZ327799 QUD327775:QUD327799 QKH327775:QKH327799 QAL327775:QAL327799 PQP327775:PQP327799 PGT327775:PGT327799 OWX327775:OWX327799 ONB327775:ONB327799 ODF327775:ODF327799 NTJ327775:NTJ327799 NJN327775:NJN327799 MZR327775:MZR327799 MPV327775:MPV327799 MFZ327775:MFZ327799 LWD327775:LWD327799 LMH327775:LMH327799 LCL327775:LCL327799 KSP327775:KSP327799 KIT327775:KIT327799 JYX327775:JYX327799 JPB327775:JPB327799 JFF327775:JFF327799 IVJ327775:IVJ327799 ILN327775:ILN327799 IBR327775:IBR327799 HRV327775:HRV327799 HHZ327775:HHZ327799 GYD327775:GYD327799 GOH327775:GOH327799 GEL327775:GEL327799 FUP327775:FUP327799 FKT327775:FKT327799 FAX327775:FAX327799 ERB327775:ERB327799 EHF327775:EHF327799 DXJ327775:DXJ327799 DNN327775:DNN327799 DDR327775:DDR327799 CTV327775:CTV327799 CJZ327775:CJZ327799 CAD327775:CAD327799 BQH327775:BQH327799 BGL327775:BGL327799 AWP327775:AWP327799 AMT327775:AMT327799 ACX327775:ACX327799 TB327775:TB327799 JF327775:JF327799 B327775:B327799 WVR262239:WVR262263 WLV262239:WLV262263 WBZ262239:WBZ262263 VSD262239:VSD262263 VIH262239:VIH262263 UYL262239:UYL262263 UOP262239:UOP262263 UET262239:UET262263 TUX262239:TUX262263 TLB262239:TLB262263 TBF262239:TBF262263 SRJ262239:SRJ262263 SHN262239:SHN262263 RXR262239:RXR262263 RNV262239:RNV262263 RDZ262239:RDZ262263 QUD262239:QUD262263 QKH262239:QKH262263 QAL262239:QAL262263 PQP262239:PQP262263 PGT262239:PGT262263 OWX262239:OWX262263 ONB262239:ONB262263 ODF262239:ODF262263 NTJ262239:NTJ262263 NJN262239:NJN262263 MZR262239:MZR262263 MPV262239:MPV262263 MFZ262239:MFZ262263 LWD262239:LWD262263 LMH262239:LMH262263 LCL262239:LCL262263 KSP262239:KSP262263 KIT262239:KIT262263 JYX262239:JYX262263 JPB262239:JPB262263 JFF262239:JFF262263 IVJ262239:IVJ262263 ILN262239:ILN262263 IBR262239:IBR262263 HRV262239:HRV262263 HHZ262239:HHZ262263 GYD262239:GYD262263 GOH262239:GOH262263 GEL262239:GEL262263 FUP262239:FUP262263 FKT262239:FKT262263 FAX262239:FAX262263 ERB262239:ERB262263 EHF262239:EHF262263 DXJ262239:DXJ262263 DNN262239:DNN262263 DDR262239:DDR262263 CTV262239:CTV262263 CJZ262239:CJZ262263 CAD262239:CAD262263 BQH262239:BQH262263 BGL262239:BGL262263 AWP262239:AWP262263 AMT262239:AMT262263 ACX262239:ACX262263 TB262239:TB262263 JF262239:JF262263 B262239:B262263 WVR196703:WVR196727 WLV196703:WLV196727 WBZ196703:WBZ196727 VSD196703:VSD196727 VIH196703:VIH196727 UYL196703:UYL196727 UOP196703:UOP196727 UET196703:UET196727 TUX196703:TUX196727 TLB196703:TLB196727 TBF196703:TBF196727 SRJ196703:SRJ196727 SHN196703:SHN196727 RXR196703:RXR196727 RNV196703:RNV196727 RDZ196703:RDZ196727 QUD196703:QUD196727 QKH196703:QKH196727 QAL196703:QAL196727 PQP196703:PQP196727 PGT196703:PGT196727 OWX196703:OWX196727 ONB196703:ONB196727 ODF196703:ODF196727 NTJ196703:NTJ196727 NJN196703:NJN196727 MZR196703:MZR196727 MPV196703:MPV196727 MFZ196703:MFZ196727 LWD196703:LWD196727 LMH196703:LMH196727 LCL196703:LCL196727 KSP196703:KSP196727 KIT196703:KIT196727 JYX196703:JYX196727 JPB196703:JPB196727 JFF196703:JFF196727 IVJ196703:IVJ196727 ILN196703:ILN196727 IBR196703:IBR196727 HRV196703:HRV196727 HHZ196703:HHZ196727 GYD196703:GYD196727 GOH196703:GOH196727 GEL196703:GEL196727 FUP196703:FUP196727 FKT196703:FKT196727 FAX196703:FAX196727 ERB196703:ERB196727 EHF196703:EHF196727 DXJ196703:DXJ196727 DNN196703:DNN196727 DDR196703:DDR196727 CTV196703:CTV196727 CJZ196703:CJZ196727 CAD196703:CAD196727 BQH196703:BQH196727 BGL196703:BGL196727 AWP196703:AWP196727 AMT196703:AMT196727 ACX196703:ACX196727 TB196703:TB196727 JF196703:JF196727 B196703:B196727 WVR131167:WVR131191 WLV131167:WLV131191 WBZ131167:WBZ131191 VSD131167:VSD131191 VIH131167:VIH131191 UYL131167:UYL131191 UOP131167:UOP131191 UET131167:UET131191 TUX131167:TUX131191 TLB131167:TLB131191 TBF131167:TBF131191 SRJ131167:SRJ131191 SHN131167:SHN131191 RXR131167:RXR131191 RNV131167:RNV131191 RDZ131167:RDZ131191 QUD131167:QUD131191 QKH131167:QKH131191 QAL131167:QAL131191 PQP131167:PQP131191 PGT131167:PGT131191 OWX131167:OWX131191 ONB131167:ONB131191 ODF131167:ODF131191 NTJ131167:NTJ131191 NJN131167:NJN131191 MZR131167:MZR131191 MPV131167:MPV131191 MFZ131167:MFZ131191 LWD131167:LWD131191 LMH131167:LMH131191 LCL131167:LCL131191 KSP131167:KSP131191 KIT131167:KIT131191 JYX131167:JYX131191 JPB131167:JPB131191 JFF131167:JFF131191 IVJ131167:IVJ131191 ILN131167:ILN131191 IBR131167:IBR131191 HRV131167:HRV131191 HHZ131167:HHZ131191 GYD131167:GYD131191 GOH131167:GOH131191 GEL131167:GEL131191 FUP131167:FUP131191 FKT131167:FKT131191 FAX131167:FAX131191 ERB131167:ERB131191 EHF131167:EHF131191 DXJ131167:DXJ131191 DNN131167:DNN131191 DDR131167:DDR131191 CTV131167:CTV131191 CJZ131167:CJZ131191 CAD131167:CAD131191 BQH131167:BQH131191 BGL131167:BGL131191 AWP131167:AWP131191 AMT131167:AMT131191 ACX131167:ACX131191 TB131167:TB131191 JF131167:JF131191 B131167:B131191 WVR65631:WVR65655 WLV65631:WLV65655 WBZ65631:WBZ65655 VSD65631:VSD65655 VIH65631:VIH65655 UYL65631:UYL65655 UOP65631:UOP65655 UET65631:UET65655 TUX65631:TUX65655 TLB65631:TLB65655 TBF65631:TBF65655 SRJ65631:SRJ65655 SHN65631:SHN65655 RXR65631:RXR65655 RNV65631:RNV65655 RDZ65631:RDZ65655 QUD65631:QUD65655 QKH65631:QKH65655 QAL65631:QAL65655 PQP65631:PQP65655 PGT65631:PGT65655 OWX65631:OWX65655 ONB65631:ONB65655 ODF65631:ODF65655 NTJ65631:NTJ65655 NJN65631:NJN65655 MZR65631:MZR65655 MPV65631:MPV65655 MFZ65631:MFZ65655 LWD65631:LWD65655 LMH65631:LMH65655 LCL65631:LCL65655 KSP65631:KSP65655 KIT65631:KIT65655 JYX65631:JYX65655 JPB65631:JPB65655 JFF65631:JFF65655 IVJ65631:IVJ65655 ILN65631:ILN65655 IBR65631:IBR65655 HRV65631:HRV65655 HHZ65631:HHZ65655 GYD65631:GYD65655 GOH65631:GOH65655 GEL65631:GEL65655 FUP65631:FUP65655 FKT65631:FKT65655 FAX65631:FAX65655 ERB65631:ERB65655 EHF65631:EHF65655 DXJ65631:DXJ65655 DNN65631:DNN65655 DDR65631:DDR65655 CTV65631:CTV65655 CJZ65631:CJZ65655 CAD65631:CAD65655 BQH65631:BQH65655 BGL65631:BGL65655 AWP65631:AWP65655 AMT65631:AMT65655 ACX65631:ACX65655 TB65631:TB65655 JF65631:JF65655 B65631:B65655 WLV13:WLV37 WBZ13:WBZ37 VSD13:VSD37 VIH13:VIH37 UYL13:UYL37 UOP13:UOP37 UET13:UET37 TUX13:TUX37 TLB13:TLB37 TBF13:TBF37 SRJ13:SRJ37 SHN13:SHN37 RXR13:RXR37 RNV13:RNV37 RDZ13:RDZ37 QUD13:QUD37 QKH13:QKH37 QAL13:QAL37 PQP13:PQP37 PGT13:PGT37 OWX13:OWX37 ONB13:ONB37 ODF13:ODF37 NTJ13:NTJ37 NJN13:NJN37 MZR13:MZR37 MPV13:MPV37 MFZ13:MFZ37 LWD13:LWD37 LMH13:LMH37 LCL13:LCL37 KSP13:KSP37 KIT13:KIT37 JYX13:JYX37 JPB13:JPB37 JFF13:JFF37 IVJ13:IVJ37 ILN13:ILN37 IBR13:IBR37 HRV13:HRV37 HHZ13:HHZ37 GYD13:GYD37 GOH13:GOH37 GEL13:GEL37 FUP13:FUP37 FKT13:FKT37 FAX13:FAX37 ERB13:ERB37 EHF13:EHF37 DXJ13:DXJ37 DNN13:DNN37 DDR13:DDR37 CTV13:CTV37 CJZ13:CJZ37 CAD13:CAD37 BQH13:BQH37 BGL13:BGL37 AWP13:AWP37 AMT13:AMT37 ACX13:ACX37 TB13:TB37 JF13:JF37 WVR13:WVR37" xr:uid="{AE6D24CA-314B-4F79-9CBC-1F7A519EA5B9}">
      <formula1>$A$126:$A$146</formula1>
    </dataValidation>
    <dataValidation type="list" errorStyle="warning" allowBlank="1" showInputMessage="1" showErrorMessage="1" sqref="WVS983135:WVS983159 WLW983135:WLW983159 WCA983135:WCA983159 VSE983135:VSE983159 VII983135:VII983159 UYM983135:UYM983159 UOQ983135:UOQ983159 UEU983135:UEU983159 TUY983135:TUY983159 TLC983135:TLC983159 TBG983135:TBG983159 SRK983135:SRK983159 SHO983135:SHO983159 RXS983135:RXS983159 RNW983135:RNW983159 REA983135:REA983159 QUE983135:QUE983159 QKI983135:QKI983159 QAM983135:QAM983159 PQQ983135:PQQ983159 PGU983135:PGU983159 OWY983135:OWY983159 ONC983135:ONC983159 ODG983135:ODG983159 NTK983135:NTK983159 NJO983135:NJO983159 MZS983135:MZS983159 MPW983135:MPW983159 MGA983135:MGA983159 LWE983135:LWE983159 LMI983135:LMI983159 LCM983135:LCM983159 KSQ983135:KSQ983159 KIU983135:KIU983159 JYY983135:JYY983159 JPC983135:JPC983159 JFG983135:JFG983159 IVK983135:IVK983159 ILO983135:ILO983159 IBS983135:IBS983159 HRW983135:HRW983159 HIA983135:HIA983159 GYE983135:GYE983159 GOI983135:GOI983159 GEM983135:GEM983159 FUQ983135:FUQ983159 FKU983135:FKU983159 FAY983135:FAY983159 ERC983135:ERC983159 EHG983135:EHG983159 DXK983135:DXK983159 DNO983135:DNO983159 DDS983135:DDS983159 CTW983135:CTW983159 CKA983135:CKA983159 CAE983135:CAE983159 BQI983135:BQI983159 BGM983135:BGM983159 AWQ983135:AWQ983159 AMU983135:AMU983159 ACY983135:ACY983159 TC983135:TC983159 JG983135:JG983159 C983135:C983159 WVS917599:WVS917623 WLW917599:WLW917623 WCA917599:WCA917623 VSE917599:VSE917623 VII917599:VII917623 UYM917599:UYM917623 UOQ917599:UOQ917623 UEU917599:UEU917623 TUY917599:TUY917623 TLC917599:TLC917623 TBG917599:TBG917623 SRK917599:SRK917623 SHO917599:SHO917623 RXS917599:RXS917623 RNW917599:RNW917623 REA917599:REA917623 QUE917599:QUE917623 QKI917599:QKI917623 QAM917599:QAM917623 PQQ917599:PQQ917623 PGU917599:PGU917623 OWY917599:OWY917623 ONC917599:ONC917623 ODG917599:ODG917623 NTK917599:NTK917623 NJO917599:NJO917623 MZS917599:MZS917623 MPW917599:MPW917623 MGA917599:MGA917623 LWE917599:LWE917623 LMI917599:LMI917623 LCM917599:LCM917623 KSQ917599:KSQ917623 KIU917599:KIU917623 JYY917599:JYY917623 JPC917599:JPC917623 JFG917599:JFG917623 IVK917599:IVK917623 ILO917599:ILO917623 IBS917599:IBS917623 HRW917599:HRW917623 HIA917599:HIA917623 GYE917599:GYE917623 GOI917599:GOI917623 GEM917599:GEM917623 FUQ917599:FUQ917623 FKU917599:FKU917623 FAY917599:FAY917623 ERC917599:ERC917623 EHG917599:EHG917623 DXK917599:DXK917623 DNO917599:DNO917623 DDS917599:DDS917623 CTW917599:CTW917623 CKA917599:CKA917623 CAE917599:CAE917623 BQI917599:BQI917623 BGM917599:BGM917623 AWQ917599:AWQ917623 AMU917599:AMU917623 ACY917599:ACY917623 TC917599:TC917623 JG917599:JG917623 C917599:C917623 WVS852063:WVS852087 WLW852063:WLW852087 WCA852063:WCA852087 VSE852063:VSE852087 VII852063:VII852087 UYM852063:UYM852087 UOQ852063:UOQ852087 UEU852063:UEU852087 TUY852063:TUY852087 TLC852063:TLC852087 TBG852063:TBG852087 SRK852063:SRK852087 SHO852063:SHO852087 RXS852063:RXS852087 RNW852063:RNW852087 REA852063:REA852087 QUE852063:QUE852087 QKI852063:QKI852087 QAM852063:QAM852087 PQQ852063:PQQ852087 PGU852063:PGU852087 OWY852063:OWY852087 ONC852063:ONC852087 ODG852063:ODG852087 NTK852063:NTK852087 NJO852063:NJO852087 MZS852063:MZS852087 MPW852063:MPW852087 MGA852063:MGA852087 LWE852063:LWE852087 LMI852063:LMI852087 LCM852063:LCM852087 KSQ852063:KSQ852087 KIU852063:KIU852087 JYY852063:JYY852087 JPC852063:JPC852087 JFG852063:JFG852087 IVK852063:IVK852087 ILO852063:ILO852087 IBS852063:IBS852087 HRW852063:HRW852087 HIA852063:HIA852087 GYE852063:GYE852087 GOI852063:GOI852087 GEM852063:GEM852087 FUQ852063:FUQ852087 FKU852063:FKU852087 FAY852063:FAY852087 ERC852063:ERC852087 EHG852063:EHG852087 DXK852063:DXK852087 DNO852063:DNO852087 DDS852063:DDS852087 CTW852063:CTW852087 CKA852063:CKA852087 CAE852063:CAE852087 BQI852063:BQI852087 BGM852063:BGM852087 AWQ852063:AWQ852087 AMU852063:AMU852087 ACY852063:ACY852087 TC852063:TC852087 JG852063:JG852087 C852063:C852087 WVS786527:WVS786551 WLW786527:WLW786551 WCA786527:WCA786551 VSE786527:VSE786551 VII786527:VII786551 UYM786527:UYM786551 UOQ786527:UOQ786551 UEU786527:UEU786551 TUY786527:TUY786551 TLC786527:TLC786551 TBG786527:TBG786551 SRK786527:SRK786551 SHO786527:SHO786551 RXS786527:RXS786551 RNW786527:RNW786551 REA786527:REA786551 QUE786527:QUE786551 QKI786527:QKI786551 QAM786527:QAM786551 PQQ786527:PQQ786551 PGU786527:PGU786551 OWY786527:OWY786551 ONC786527:ONC786551 ODG786527:ODG786551 NTK786527:NTK786551 NJO786527:NJO786551 MZS786527:MZS786551 MPW786527:MPW786551 MGA786527:MGA786551 LWE786527:LWE786551 LMI786527:LMI786551 LCM786527:LCM786551 KSQ786527:KSQ786551 KIU786527:KIU786551 JYY786527:JYY786551 JPC786527:JPC786551 JFG786527:JFG786551 IVK786527:IVK786551 ILO786527:ILO786551 IBS786527:IBS786551 HRW786527:HRW786551 HIA786527:HIA786551 GYE786527:GYE786551 GOI786527:GOI786551 GEM786527:GEM786551 FUQ786527:FUQ786551 FKU786527:FKU786551 FAY786527:FAY786551 ERC786527:ERC786551 EHG786527:EHG786551 DXK786527:DXK786551 DNO786527:DNO786551 DDS786527:DDS786551 CTW786527:CTW786551 CKA786527:CKA786551 CAE786527:CAE786551 BQI786527:BQI786551 BGM786527:BGM786551 AWQ786527:AWQ786551 AMU786527:AMU786551 ACY786527:ACY786551 TC786527:TC786551 JG786527:JG786551 C786527:C786551 WVS720991:WVS721015 WLW720991:WLW721015 WCA720991:WCA721015 VSE720991:VSE721015 VII720991:VII721015 UYM720991:UYM721015 UOQ720991:UOQ721015 UEU720991:UEU721015 TUY720991:TUY721015 TLC720991:TLC721015 TBG720991:TBG721015 SRK720991:SRK721015 SHO720991:SHO721015 RXS720991:RXS721015 RNW720991:RNW721015 REA720991:REA721015 QUE720991:QUE721015 QKI720991:QKI721015 QAM720991:QAM721015 PQQ720991:PQQ721015 PGU720991:PGU721015 OWY720991:OWY721015 ONC720991:ONC721015 ODG720991:ODG721015 NTK720991:NTK721015 NJO720991:NJO721015 MZS720991:MZS721015 MPW720991:MPW721015 MGA720991:MGA721015 LWE720991:LWE721015 LMI720991:LMI721015 LCM720991:LCM721015 KSQ720991:KSQ721015 KIU720991:KIU721015 JYY720991:JYY721015 JPC720991:JPC721015 JFG720991:JFG721015 IVK720991:IVK721015 ILO720991:ILO721015 IBS720991:IBS721015 HRW720991:HRW721015 HIA720991:HIA721015 GYE720991:GYE721015 GOI720991:GOI721015 GEM720991:GEM721015 FUQ720991:FUQ721015 FKU720991:FKU721015 FAY720991:FAY721015 ERC720991:ERC721015 EHG720991:EHG721015 DXK720991:DXK721015 DNO720991:DNO721015 DDS720991:DDS721015 CTW720991:CTW721015 CKA720991:CKA721015 CAE720991:CAE721015 BQI720991:BQI721015 BGM720991:BGM721015 AWQ720991:AWQ721015 AMU720991:AMU721015 ACY720991:ACY721015 TC720991:TC721015 JG720991:JG721015 C720991:C721015 WVS655455:WVS655479 WLW655455:WLW655479 WCA655455:WCA655479 VSE655455:VSE655479 VII655455:VII655479 UYM655455:UYM655479 UOQ655455:UOQ655479 UEU655455:UEU655479 TUY655455:TUY655479 TLC655455:TLC655479 TBG655455:TBG655479 SRK655455:SRK655479 SHO655455:SHO655479 RXS655455:RXS655479 RNW655455:RNW655479 REA655455:REA655479 QUE655455:QUE655479 QKI655455:QKI655479 QAM655455:QAM655479 PQQ655455:PQQ655479 PGU655455:PGU655479 OWY655455:OWY655479 ONC655455:ONC655479 ODG655455:ODG655479 NTK655455:NTK655479 NJO655455:NJO655479 MZS655455:MZS655479 MPW655455:MPW655479 MGA655455:MGA655479 LWE655455:LWE655479 LMI655455:LMI655479 LCM655455:LCM655479 KSQ655455:KSQ655479 KIU655455:KIU655479 JYY655455:JYY655479 JPC655455:JPC655479 JFG655455:JFG655479 IVK655455:IVK655479 ILO655455:ILO655479 IBS655455:IBS655479 HRW655455:HRW655479 HIA655455:HIA655479 GYE655455:GYE655479 GOI655455:GOI655479 GEM655455:GEM655479 FUQ655455:FUQ655479 FKU655455:FKU655479 FAY655455:FAY655479 ERC655455:ERC655479 EHG655455:EHG655479 DXK655455:DXK655479 DNO655455:DNO655479 DDS655455:DDS655479 CTW655455:CTW655479 CKA655455:CKA655479 CAE655455:CAE655479 BQI655455:BQI655479 BGM655455:BGM655479 AWQ655455:AWQ655479 AMU655455:AMU655479 ACY655455:ACY655479 TC655455:TC655479 JG655455:JG655479 C655455:C655479 WVS589919:WVS589943 WLW589919:WLW589943 WCA589919:WCA589943 VSE589919:VSE589943 VII589919:VII589943 UYM589919:UYM589943 UOQ589919:UOQ589943 UEU589919:UEU589943 TUY589919:TUY589943 TLC589919:TLC589943 TBG589919:TBG589943 SRK589919:SRK589943 SHO589919:SHO589943 RXS589919:RXS589943 RNW589919:RNW589943 REA589919:REA589943 QUE589919:QUE589943 QKI589919:QKI589943 QAM589919:QAM589943 PQQ589919:PQQ589943 PGU589919:PGU589943 OWY589919:OWY589943 ONC589919:ONC589943 ODG589919:ODG589943 NTK589919:NTK589943 NJO589919:NJO589943 MZS589919:MZS589943 MPW589919:MPW589943 MGA589919:MGA589943 LWE589919:LWE589943 LMI589919:LMI589943 LCM589919:LCM589943 KSQ589919:KSQ589943 KIU589919:KIU589943 JYY589919:JYY589943 JPC589919:JPC589943 JFG589919:JFG589943 IVK589919:IVK589943 ILO589919:ILO589943 IBS589919:IBS589943 HRW589919:HRW589943 HIA589919:HIA589943 GYE589919:GYE589943 GOI589919:GOI589943 GEM589919:GEM589943 FUQ589919:FUQ589943 FKU589919:FKU589943 FAY589919:FAY589943 ERC589919:ERC589943 EHG589919:EHG589943 DXK589919:DXK589943 DNO589919:DNO589943 DDS589919:DDS589943 CTW589919:CTW589943 CKA589919:CKA589943 CAE589919:CAE589943 BQI589919:BQI589943 BGM589919:BGM589943 AWQ589919:AWQ589943 AMU589919:AMU589943 ACY589919:ACY589943 TC589919:TC589943 JG589919:JG589943 C589919:C589943 WVS524383:WVS524407 WLW524383:WLW524407 WCA524383:WCA524407 VSE524383:VSE524407 VII524383:VII524407 UYM524383:UYM524407 UOQ524383:UOQ524407 UEU524383:UEU524407 TUY524383:TUY524407 TLC524383:TLC524407 TBG524383:TBG524407 SRK524383:SRK524407 SHO524383:SHO524407 RXS524383:RXS524407 RNW524383:RNW524407 REA524383:REA524407 QUE524383:QUE524407 QKI524383:QKI524407 QAM524383:QAM524407 PQQ524383:PQQ524407 PGU524383:PGU524407 OWY524383:OWY524407 ONC524383:ONC524407 ODG524383:ODG524407 NTK524383:NTK524407 NJO524383:NJO524407 MZS524383:MZS524407 MPW524383:MPW524407 MGA524383:MGA524407 LWE524383:LWE524407 LMI524383:LMI524407 LCM524383:LCM524407 KSQ524383:KSQ524407 KIU524383:KIU524407 JYY524383:JYY524407 JPC524383:JPC524407 JFG524383:JFG524407 IVK524383:IVK524407 ILO524383:ILO524407 IBS524383:IBS524407 HRW524383:HRW524407 HIA524383:HIA524407 GYE524383:GYE524407 GOI524383:GOI524407 GEM524383:GEM524407 FUQ524383:FUQ524407 FKU524383:FKU524407 FAY524383:FAY524407 ERC524383:ERC524407 EHG524383:EHG524407 DXK524383:DXK524407 DNO524383:DNO524407 DDS524383:DDS524407 CTW524383:CTW524407 CKA524383:CKA524407 CAE524383:CAE524407 BQI524383:BQI524407 BGM524383:BGM524407 AWQ524383:AWQ524407 AMU524383:AMU524407 ACY524383:ACY524407 TC524383:TC524407 JG524383:JG524407 C524383:C524407 WVS458847:WVS458871 WLW458847:WLW458871 WCA458847:WCA458871 VSE458847:VSE458871 VII458847:VII458871 UYM458847:UYM458871 UOQ458847:UOQ458871 UEU458847:UEU458871 TUY458847:TUY458871 TLC458847:TLC458871 TBG458847:TBG458871 SRK458847:SRK458871 SHO458847:SHO458871 RXS458847:RXS458871 RNW458847:RNW458871 REA458847:REA458871 QUE458847:QUE458871 QKI458847:QKI458871 QAM458847:QAM458871 PQQ458847:PQQ458871 PGU458847:PGU458871 OWY458847:OWY458871 ONC458847:ONC458871 ODG458847:ODG458871 NTK458847:NTK458871 NJO458847:NJO458871 MZS458847:MZS458871 MPW458847:MPW458871 MGA458847:MGA458871 LWE458847:LWE458871 LMI458847:LMI458871 LCM458847:LCM458871 KSQ458847:KSQ458871 KIU458847:KIU458871 JYY458847:JYY458871 JPC458847:JPC458871 JFG458847:JFG458871 IVK458847:IVK458871 ILO458847:ILO458871 IBS458847:IBS458871 HRW458847:HRW458871 HIA458847:HIA458871 GYE458847:GYE458871 GOI458847:GOI458871 GEM458847:GEM458871 FUQ458847:FUQ458871 FKU458847:FKU458871 FAY458847:FAY458871 ERC458847:ERC458871 EHG458847:EHG458871 DXK458847:DXK458871 DNO458847:DNO458871 DDS458847:DDS458871 CTW458847:CTW458871 CKA458847:CKA458871 CAE458847:CAE458871 BQI458847:BQI458871 BGM458847:BGM458871 AWQ458847:AWQ458871 AMU458847:AMU458871 ACY458847:ACY458871 TC458847:TC458871 JG458847:JG458871 C458847:C458871 WVS393311:WVS393335 WLW393311:WLW393335 WCA393311:WCA393335 VSE393311:VSE393335 VII393311:VII393335 UYM393311:UYM393335 UOQ393311:UOQ393335 UEU393311:UEU393335 TUY393311:TUY393335 TLC393311:TLC393335 TBG393311:TBG393335 SRK393311:SRK393335 SHO393311:SHO393335 RXS393311:RXS393335 RNW393311:RNW393335 REA393311:REA393335 QUE393311:QUE393335 QKI393311:QKI393335 QAM393311:QAM393335 PQQ393311:PQQ393335 PGU393311:PGU393335 OWY393311:OWY393335 ONC393311:ONC393335 ODG393311:ODG393335 NTK393311:NTK393335 NJO393311:NJO393335 MZS393311:MZS393335 MPW393311:MPW393335 MGA393311:MGA393335 LWE393311:LWE393335 LMI393311:LMI393335 LCM393311:LCM393335 KSQ393311:KSQ393335 KIU393311:KIU393335 JYY393311:JYY393335 JPC393311:JPC393335 JFG393311:JFG393335 IVK393311:IVK393335 ILO393311:ILO393335 IBS393311:IBS393335 HRW393311:HRW393335 HIA393311:HIA393335 GYE393311:GYE393335 GOI393311:GOI393335 GEM393311:GEM393335 FUQ393311:FUQ393335 FKU393311:FKU393335 FAY393311:FAY393335 ERC393311:ERC393335 EHG393311:EHG393335 DXK393311:DXK393335 DNO393311:DNO393335 DDS393311:DDS393335 CTW393311:CTW393335 CKA393311:CKA393335 CAE393311:CAE393335 BQI393311:BQI393335 BGM393311:BGM393335 AWQ393311:AWQ393335 AMU393311:AMU393335 ACY393311:ACY393335 TC393311:TC393335 JG393311:JG393335 C393311:C393335 WVS327775:WVS327799 WLW327775:WLW327799 WCA327775:WCA327799 VSE327775:VSE327799 VII327775:VII327799 UYM327775:UYM327799 UOQ327775:UOQ327799 UEU327775:UEU327799 TUY327775:TUY327799 TLC327775:TLC327799 TBG327775:TBG327799 SRK327775:SRK327799 SHO327775:SHO327799 RXS327775:RXS327799 RNW327775:RNW327799 REA327775:REA327799 QUE327775:QUE327799 QKI327775:QKI327799 QAM327775:QAM327799 PQQ327775:PQQ327799 PGU327775:PGU327799 OWY327775:OWY327799 ONC327775:ONC327799 ODG327775:ODG327799 NTK327775:NTK327799 NJO327775:NJO327799 MZS327775:MZS327799 MPW327775:MPW327799 MGA327775:MGA327799 LWE327775:LWE327799 LMI327775:LMI327799 LCM327775:LCM327799 KSQ327775:KSQ327799 KIU327775:KIU327799 JYY327775:JYY327799 JPC327775:JPC327799 JFG327775:JFG327799 IVK327775:IVK327799 ILO327775:ILO327799 IBS327775:IBS327799 HRW327775:HRW327799 HIA327775:HIA327799 GYE327775:GYE327799 GOI327775:GOI327799 GEM327775:GEM327799 FUQ327775:FUQ327799 FKU327775:FKU327799 FAY327775:FAY327799 ERC327775:ERC327799 EHG327775:EHG327799 DXK327775:DXK327799 DNO327775:DNO327799 DDS327775:DDS327799 CTW327775:CTW327799 CKA327775:CKA327799 CAE327775:CAE327799 BQI327775:BQI327799 BGM327775:BGM327799 AWQ327775:AWQ327799 AMU327775:AMU327799 ACY327775:ACY327799 TC327775:TC327799 JG327775:JG327799 C327775:C327799 WVS262239:WVS262263 WLW262239:WLW262263 WCA262239:WCA262263 VSE262239:VSE262263 VII262239:VII262263 UYM262239:UYM262263 UOQ262239:UOQ262263 UEU262239:UEU262263 TUY262239:TUY262263 TLC262239:TLC262263 TBG262239:TBG262263 SRK262239:SRK262263 SHO262239:SHO262263 RXS262239:RXS262263 RNW262239:RNW262263 REA262239:REA262263 QUE262239:QUE262263 QKI262239:QKI262263 QAM262239:QAM262263 PQQ262239:PQQ262263 PGU262239:PGU262263 OWY262239:OWY262263 ONC262239:ONC262263 ODG262239:ODG262263 NTK262239:NTK262263 NJO262239:NJO262263 MZS262239:MZS262263 MPW262239:MPW262263 MGA262239:MGA262263 LWE262239:LWE262263 LMI262239:LMI262263 LCM262239:LCM262263 KSQ262239:KSQ262263 KIU262239:KIU262263 JYY262239:JYY262263 JPC262239:JPC262263 JFG262239:JFG262263 IVK262239:IVK262263 ILO262239:ILO262263 IBS262239:IBS262263 HRW262239:HRW262263 HIA262239:HIA262263 GYE262239:GYE262263 GOI262239:GOI262263 GEM262239:GEM262263 FUQ262239:FUQ262263 FKU262239:FKU262263 FAY262239:FAY262263 ERC262239:ERC262263 EHG262239:EHG262263 DXK262239:DXK262263 DNO262239:DNO262263 DDS262239:DDS262263 CTW262239:CTW262263 CKA262239:CKA262263 CAE262239:CAE262263 BQI262239:BQI262263 BGM262239:BGM262263 AWQ262239:AWQ262263 AMU262239:AMU262263 ACY262239:ACY262263 TC262239:TC262263 JG262239:JG262263 C262239:C262263 WVS196703:WVS196727 WLW196703:WLW196727 WCA196703:WCA196727 VSE196703:VSE196727 VII196703:VII196727 UYM196703:UYM196727 UOQ196703:UOQ196727 UEU196703:UEU196727 TUY196703:TUY196727 TLC196703:TLC196727 TBG196703:TBG196727 SRK196703:SRK196727 SHO196703:SHO196727 RXS196703:RXS196727 RNW196703:RNW196727 REA196703:REA196727 QUE196703:QUE196727 QKI196703:QKI196727 QAM196703:QAM196727 PQQ196703:PQQ196727 PGU196703:PGU196727 OWY196703:OWY196727 ONC196703:ONC196727 ODG196703:ODG196727 NTK196703:NTK196727 NJO196703:NJO196727 MZS196703:MZS196727 MPW196703:MPW196727 MGA196703:MGA196727 LWE196703:LWE196727 LMI196703:LMI196727 LCM196703:LCM196727 KSQ196703:KSQ196727 KIU196703:KIU196727 JYY196703:JYY196727 JPC196703:JPC196727 JFG196703:JFG196727 IVK196703:IVK196727 ILO196703:ILO196727 IBS196703:IBS196727 HRW196703:HRW196727 HIA196703:HIA196727 GYE196703:GYE196727 GOI196703:GOI196727 GEM196703:GEM196727 FUQ196703:FUQ196727 FKU196703:FKU196727 FAY196703:FAY196727 ERC196703:ERC196727 EHG196703:EHG196727 DXK196703:DXK196727 DNO196703:DNO196727 DDS196703:DDS196727 CTW196703:CTW196727 CKA196703:CKA196727 CAE196703:CAE196727 BQI196703:BQI196727 BGM196703:BGM196727 AWQ196703:AWQ196727 AMU196703:AMU196727 ACY196703:ACY196727 TC196703:TC196727 JG196703:JG196727 C196703:C196727 WVS131167:WVS131191 WLW131167:WLW131191 WCA131167:WCA131191 VSE131167:VSE131191 VII131167:VII131191 UYM131167:UYM131191 UOQ131167:UOQ131191 UEU131167:UEU131191 TUY131167:TUY131191 TLC131167:TLC131191 TBG131167:TBG131191 SRK131167:SRK131191 SHO131167:SHO131191 RXS131167:RXS131191 RNW131167:RNW131191 REA131167:REA131191 QUE131167:QUE131191 QKI131167:QKI131191 QAM131167:QAM131191 PQQ131167:PQQ131191 PGU131167:PGU131191 OWY131167:OWY131191 ONC131167:ONC131191 ODG131167:ODG131191 NTK131167:NTK131191 NJO131167:NJO131191 MZS131167:MZS131191 MPW131167:MPW131191 MGA131167:MGA131191 LWE131167:LWE131191 LMI131167:LMI131191 LCM131167:LCM131191 KSQ131167:KSQ131191 KIU131167:KIU131191 JYY131167:JYY131191 JPC131167:JPC131191 JFG131167:JFG131191 IVK131167:IVK131191 ILO131167:ILO131191 IBS131167:IBS131191 HRW131167:HRW131191 HIA131167:HIA131191 GYE131167:GYE131191 GOI131167:GOI131191 GEM131167:GEM131191 FUQ131167:FUQ131191 FKU131167:FKU131191 FAY131167:FAY131191 ERC131167:ERC131191 EHG131167:EHG131191 DXK131167:DXK131191 DNO131167:DNO131191 DDS131167:DDS131191 CTW131167:CTW131191 CKA131167:CKA131191 CAE131167:CAE131191 BQI131167:BQI131191 BGM131167:BGM131191 AWQ131167:AWQ131191 AMU131167:AMU131191 ACY131167:ACY131191 TC131167:TC131191 JG131167:JG131191 C131167:C131191 WVS65631:WVS65655 WLW65631:WLW65655 WCA65631:WCA65655 VSE65631:VSE65655 VII65631:VII65655 UYM65631:UYM65655 UOQ65631:UOQ65655 UEU65631:UEU65655 TUY65631:TUY65655 TLC65631:TLC65655 TBG65631:TBG65655 SRK65631:SRK65655 SHO65631:SHO65655 RXS65631:RXS65655 RNW65631:RNW65655 REA65631:REA65655 QUE65631:QUE65655 QKI65631:QKI65655 QAM65631:QAM65655 PQQ65631:PQQ65655 PGU65631:PGU65655 OWY65631:OWY65655 ONC65631:ONC65655 ODG65631:ODG65655 NTK65631:NTK65655 NJO65631:NJO65655 MZS65631:MZS65655 MPW65631:MPW65655 MGA65631:MGA65655 LWE65631:LWE65655 LMI65631:LMI65655 LCM65631:LCM65655 KSQ65631:KSQ65655 KIU65631:KIU65655 JYY65631:JYY65655 JPC65631:JPC65655 JFG65631:JFG65655 IVK65631:IVK65655 ILO65631:ILO65655 IBS65631:IBS65655 HRW65631:HRW65655 HIA65631:HIA65655 GYE65631:GYE65655 GOI65631:GOI65655 GEM65631:GEM65655 FUQ65631:FUQ65655 FKU65631:FKU65655 FAY65631:FAY65655 ERC65631:ERC65655 EHG65631:EHG65655 DXK65631:DXK65655 DNO65631:DNO65655 DDS65631:DDS65655 CTW65631:CTW65655 CKA65631:CKA65655 CAE65631:CAE65655 BQI65631:BQI65655 BGM65631:BGM65655 AWQ65631:AWQ65655 AMU65631:AMU65655 ACY65631:ACY65655 TC65631:TC65655 JG65631:JG65655 C65631:C65655 WLW13:WLW37 WCA13:WCA37 VSE13:VSE37 VII13:VII37 UYM13:UYM37 UOQ13:UOQ37 UEU13:UEU37 TUY13:TUY37 TLC13:TLC37 TBG13:TBG37 SRK13:SRK37 SHO13:SHO37 RXS13:RXS37 RNW13:RNW37 REA13:REA37 QUE13:QUE37 QKI13:QKI37 QAM13:QAM37 PQQ13:PQQ37 PGU13:PGU37 OWY13:OWY37 ONC13:ONC37 ODG13:ODG37 NTK13:NTK37 NJO13:NJO37 MZS13:MZS37 MPW13:MPW37 MGA13:MGA37 LWE13:LWE37 LMI13:LMI37 LCM13:LCM37 KSQ13:KSQ37 KIU13:KIU37 JYY13:JYY37 JPC13:JPC37 JFG13:JFG37 IVK13:IVK37 ILO13:ILO37 IBS13:IBS37 HRW13:HRW37 HIA13:HIA37 GYE13:GYE37 GOI13:GOI37 GEM13:GEM37 FUQ13:FUQ37 FKU13:FKU37 FAY13:FAY37 ERC13:ERC37 EHG13:EHG37 DXK13:DXK37 DNO13:DNO37 DDS13:DDS37 CTW13:CTW37 CKA13:CKA37 CAE13:CAE37 BQI13:BQI37 BGM13:BGM37 AWQ13:AWQ37 AMU13:AMU37 ACY13:ACY37 TC13:TC37 JG13:JG37 WVS13:WVS37" xr:uid="{CCDFF96A-90B4-4971-990C-540EBC20E1C1}">
      <formula1>$C$126:$C$127</formula1>
    </dataValidation>
    <dataValidation type="list" errorStyle="warning" allowBlank="1" showInputMessage="1" showErrorMessage="1" sqref="WVT983135:WVT983159 WLX983135:WLX983159 WCB983135:WCB983159 VSF983135:VSF983159 VIJ983135:VIJ983159 UYN983135:UYN983159 UOR983135:UOR983159 UEV983135:UEV983159 TUZ983135:TUZ983159 TLD983135:TLD983159 TBH983135:TBH983159 SRL983135:SRL983159 SHP983135:SHP983159 RXT983135:RXT983159 RNX983135:RNX983159 REB983135:REB983159 QUF983135:QUF983159 QKJ983135:QKJ983159 QAN983135:QAN983159 PQR983135:PQR983159 PGV983135:PGV983159 OWZ983135:OWZ983159 OND983135:OND983159 ODH983135:ODH983159 NTL983135:NTL983159 NJP983135:NJP983159 MZT983135:MZT983159 MPX983135:MPX983159 MGB983135:MGB983159 LWF983135:LWF983159 LMJ983135:LMJ983159 LCN983135:LCN983159 KSR983135:KSR983159 KIV983135:KIV983159 JYZ983135:JYZ983159 JPD983135:JPD983159 JFH983135:JFH983159 IVL983135:IVL983159 ILP983135:ILP983159 IBT983135:IBT983159 HRX983135:HRX983159 HIB983135:HIB983159 GYF983135:GYF983159 GOJ983135:GOJ983159 GEN983135:GEN983159 FUR983135:FUR983159 FKV983135:FKV983159 FAZ983135:FAZ983159 ERD983135:ERD983159 EHH983135:EHH983159 DXL983135:DXL983159 DNP983135:DNP983159 DDT983135:DDT983159 CTX983135:CTX983159 CKB983135:CKB983159 CAF983135:CAF983159 BQJ983135:BQJ983159 BGN983135:BGN983159 AWR983135:AWR983159 AMV983135:AMV983159 ACZ983135:ACZ983159 TD983135:TD983159 JH983135:JH983159 D983135:D983159 WVT917599:WVT917623 WLX917599:WLX917623 WCB917599:WCB917623 VSF917599:VSF917623 VIJ917599:VIJ917623 UYN917599:UYN917623 UOR917599:UOR917623 UEV917599:UEV917623 TUZ917599:TUZ917623 TLD917599:TLD917623 TBH917599:TBH917623 SRL917599:SRL917623 SHP917599:SHP917623 RXT917599:RXT917623 RNX917599:RNX917623 REB917599:REB917623 QUF917599:QUF917623 QKJ917599:QKJ917623 QAN917599:QAN917623 PQR917599:PQR917623 PGV917599:PGV917623 OWZ917599:OWZ917623 OND917599:OND917623 ODH917599:ODH917623 NTL917599:NTL917623 NJP917599:NJP917623 MZT917599:MZT917623 MPX917599:MPX917623 MGB917599:MGB917623 LWF917599:LWF917623 LMJ917599:LMJ917623 LCN917599:LCN917623 KSR917599:KSR917623 KIV917599:KIV917623 JYZ917599:JYZ917623 JPD917599:JPD917623 JFH917599:JFH917623 IVL917599:IVL917623 ILP917599:ILP917623 IBT917599:IBT917623 HRX917599:HRX917623 HIB917599:HIB917623 GYF917599:GYF917623 GOJ917599:GOJ917623 GEN917599:GEN917623 FUR917599:FUR917623 FKV917599:FKV917623 FAZ917599:FAZ917623 ERD917599:ERD917623 EHH917599:EHH917623 DXL917599:DXL917623 DNP917599:DNP917623 DDT917599:DDT917623 CTX917599:CTX917623 CKB917599:CKB917623 CAF917599:CAF917623 BQJ917599:BQJ917623 BGN917599:BGN917623 AWR917599:AWR917623 AMV917599:AMV917623 ACZ917599:ACZ917623 TD917599:TD917623 JH917599:JH917623 D917599:D917623 WVT852063:WVT852087 WLX852063:WLX852087 WCB852063:WCB852087 VSF852063:VSF852087 VIJ852063:VIJ852087 UYN852063:UYN852087 UOR852063:UOR852087 UEV852063:UEV852087 TUZ852063:TUZ852087 TLD852063:TLD852087 TBH852063:TBH852087 SRL852063:SRL852087 SHP852063:SHP852087 RXT852063:RXT852087 RNX852063:RNX852087 REB852063:REB852087 QUF852063:QUF852087 QKJ852063:QKJ852087 QAN852063:QAN852087 PQR852063:PQR852087 PGV852063:PGV852087 OWZ852063:OWZ852087 OND852063:OND852087 ODH852063:ODH852087 NTL852063:NTL852087 NJP852063:NJP852087 MZT852063:MZT852087 MPX852063:MPX852087 MGB852063:MGB852087 LWF852063:LWF852087 LMJ852063:LMJ852087 LCN852063:LCN852087 KSR852063:KSR852087 KIV852063:KIV852087 JYZ852063:JYZ852087 JPD852063:JPD852087 JFH852063:JFH852087 IVL852063:IVL852087 ILP852063:ILP852087 IBT852063:IBT852087 HRX852063:HRX852087 HIB852063:HIB852087 GYF852063:GYF852087 GOJ852063:GOJ852087 GEN852063:GEN852087 FUR852063:FUR852087 FKV852063:FKV852087 FAZ852063:FAZ852087 ERD852063:ERD852087 EHH852063:EHH852087 DXL852063:DXL852087 DNP852063:DNP852087 DDT852063:DDT852087 CTX852063:CTX852087 CKB852063:CKB852087 CAF852063:CAF852087 BQJ852063:BQJ852087 BGN852063:BGN852087 AWR852063:AWR852087 AMV852063:AMV852087 ACZ852063:ACZ852087 TD852063:TD852087 JH852063:JH852087 D852063:D852087 WVT786527:WVT786551 WLX786527:WLX786551 WCB786527:WCB786551 VSF786527:VSF786551 VIJ786527:VIJ786551 UYN786527:UYN786551 UOR786527:UOR786551 UEV786527:UEV786551 TUZ786527:TUZ786551 TLD786527:TLD786551 TBH786527:TBH786551 SRL786527:SRL786551 SHP786527:SHP786551 RXT786527:RXT786551 RNX786527:RNX786551 REB786527:REB786551 QUF786527:QUF786551 QKJ786527:QKJ786551 QAN786527:QAN786551 PQR786527:PQR786551 PGV786527:PGV786551 OWZ786527:OWZ786551 OND786527:OND786551 ODH786527:ODH786551 NTL786527:NTL786551 NJP786527:NJP786551 MZT786527:MZT786551 MPX786527:MPX786551 MGB786527:MGB786551 LWF786527:LWF786551 LMJ786527:LMJ786551 LCN786527:LCN786551 KSR786527:KSR786551 KIV786527:KIV786551 JYZ786527:JYZ786551 JPD786527:JPD786551 JFH786527:JFH786551 IVL786527:IVL786551 ILP786527:ILP786551 IBT786527:IBT786551 HRX786527:HRX786551 HIB786527:HIB786551 GYF786527:GYF786551 GOJ786527:GOJ786551 GEN786527:GEN786551 FUR786527:FUR786551 FKV786527:FKV786551 FAZ786527:FAZ786551 ERD786527:ERD786551 EHH786527:EHH786551 DXL786527:DXL786551 DNP786527:DNP786551 DDT786527:DDT786551 CTX786527:CTX786551 CKB786527:CKB786551 CAF786527:CAF786551 BQJ786527:BQJ786551 BGN786527:BGN786551 AWR786527:AWR786551 AMV786527:AMV786551 ACZ786527:ACZ786551 TD786527:TD786551 JH786527:JH786551 D786527:D786551 WVT720991:WVT721015 WLX720991:WLX721015 WCB720991:WCB721015 VSF720991:VSF721015 VIJ720991:VIJ721015 UYN720991:UYN721015 UOR720991:UOR721015 UEV720991:UEV721015 TUZ720991:TUZ721015 TLD720991:TLD721015 TBH720991:TBH721015 SRL720991:SRL721015 SHP720991:SHP721015 RXT720991:RXT721015 RNX720991:RNX721015 REB720991:REB721015 QUF720991:QUF721015 QKJ720991:QKJ721015 QAN720991:QAN721015 PQR720991:PQR721015 PGV720991:PGV721015 OWZ720991:OWZ721015 OND720991:OND721015 ODH720991:ODH721015 NTL720991:NTL721015 NJP720991:NJP721015 MZT720991:MZT721015 MPX720991:MPX721015 MGB720991:MGB721015 LWF720991:LWF721015 LMJ720991:LMJ721015 LCN720991:LCN721015 KSR720991:KSR721015 KIV720991:KIV721015 JYZ720991:JYZ721015 JPD720991:JPD721015 JFH720991:JFH721015 IVL720991:IVL721015 ILP720991:ILP721015 IBT720991:IBT721015 HRX720991:HRX721015 HIB720991:HIB721015 GYF720991:GYF721015 GOJ720991:GOJ721015 GEN720991:GEN721015 FUR720991:FUR721015 FKV720991:FKV721015 FAZ720991:FAZ721015 ERD720991:ERD721015 EHH720991:EHH721015 DXL720991:DXL721015 DNP720991:DNP721015 DDT720991:DDT721015 CTX720991:CTX721015 CKB720991:CKB721015 CAF720991:CAF721015 BQJ720991:BQJ721015 BGN720991:BGN721015 AWR720991:AWR721015 AMV720991:AMV721015 ACZ720991:ACZ721015 TD720991:TD721015 JH720991:JH721015 D720991:D721015 WVT655455:WVT655479 WLX655455:WLX655479 WCB655455:WCB655479 VSF655455:VSF655479 VIJ655455:VIJ655479 UYN655455:UYN655479 UOR655455:UOR655479 UEV655455:UEV655479 TUZ655455:TUZ655479 TLD655455:TLD655479 TBH655455:TBH655479 SRL655455:SRL655479 SHP655455:SHP655479 RXT655455:RXT655479 RNX655455:RNX655479 REB655455:REB655479 QUF655455:QUF655479 QKJ655455:QKJ655479 QAN655455:QAN655479 PQR655455:PQR655479 PGV655455:PGV655479 OWZ655455:OWZ655479 OND655455:OND655479 ODH655455:ODH655479 NTL655455:NTL655479 NJP655455:NJP655479 MZT655455:MZT655479 MPX655455:MPX655479 MGB655455:MGB655479 LWF655455:LWF655479 LMJ655455:LMJ655479 LCN655455:LCN655479 KSR655455:KSR655479 KIV655455:KIV655479 JYZ655455:JYZ655479 JPD655455:JPD655479 JFH655455:JFH655479 IVL655455:IVL655479 ILP655455:ILP655479 IBT655455:IBT655479 HRX655455:HRX655479 HIB655455:HIB655479 GYF655455:GYF655479 GOJ655455:GOJ655479 GEN655455:GEN655479 FUR655455:FUR655479 FKV655455:FKV655479 FAZ655455:FAZ655479 ERD655455:ERD655479 EHH655455:EHH655479 DXL655455:DXL655479 DNP655455:DNP655479 DDT655455:DDT655479 CTX655455:CTX655479 CKB655455:CKB655479 CAF655455:CAF655479 BQJ655455:BQJ655479 BGN655455:BGN655479 AWR655455:AWR655479 AMV655455:AMV655479 ACZ655455:ACZ655479 TD655455:TD655479 JH655455:JH655479 D655455:D655479 WVT589919:WVT589943 WLX589919:WLX589943 WCB589919:WCB589943 VSF589919:VSF589943 VIJ589919:VIJ589943 UYN589919:UYN589943 UOR589919:UOR589943 UEV589919:UEV589943 TUZ589919:TUZ589943 TLD589919:TLD589943 TBH589919:TBH589943 SRL589919:SRL589943 SHP589919:SHP589943 RXT589919:RXT589943 RNX589919:RNX589943 REB589919:REB589943 QUF589919:QUF589943 QKJ589919:QKJ589943 QAN589919:QAN589943 PQR589919:PQR589943 PGV589919:PGV589943 OWZ589919:OWZ589943 OND589919:OND589943 ODH589919:ODH589943 NTL589919:NTL589943 NJP589919:NJP589943 MZT589919:MZT589943 MPX589919:MPX589943 MGB589919:MGB589943 LWF589919:LWF589943 LMJ589919:LMJ589943 LCN589919:LCN589943 KSR589919:KSR589943 KIV589919:KIV589943 JYZ589919:JYZ589943 JPD589919:JPD589943 JFH589919:JFH589943 IVL589919:IVL589943 ILP589919:ILP589943 IBT589919:IBT589943 HRX589919:HRX589943 HIB589919:HIB589943 GYF589919:GYF589943 GOJ589919:GOJ589943 GEN589919:GEN589943 FUR589919:FUR589943 FKV589919:FKV589943 FAZ589919:FAZ589943 ERD589919:ERD589943 EHH589919:EHH589943 DXL589919:DXL589943 DNP589919:DNP589943 DDT589919:DDT589943 CTX589919:CTX589943 CKB589919:CKB589943 CAF589919:CAF589943 BQJ589919:BQJ589943 BGN589919:BGN589943 AWR589919:AWR589943 AMV589919:AMV589943 ACZ589919:ACZ589943 TD589919:TD589943 JH589919:JH589943 D589919:D589943 WVT524383:WVT524407 WLX524383:WLX524407 WCB524383:WCB524407 VSF524383:VSF524407 VIJ524383:VIJ524407 UYN524383:UYN524407 UOR524383:UOR524407 UEV524383:UEV524407 TUZ524383:TUZ524407 TLD524383:TLD524407 TBH524383:TBH524407 SRL524383:SRL524407 SHP524383:SHP524407 RXT524383:RXT524407 RNX524383:RNX524407 REB524383:REB524407 QUF524383:QUF524407 QKJ524383:QKJ524407 QAN524383:QAN524407 PQR524383:PQR524407 PGV524383:PGV524407 OWZ524383:OWZ524407 OND524383:OND524407 ODH524383:ODH524407 NTL524383:NTL524407 NJP524383:NJP524407 MZT524383:MZT524407 MPX524383:MPX524407 MGB524383:MGB524407 LWF524383:LWF524407 LMJ524383:LMJ524407 LCN524383:LCN524407 KSR524383:KSR524407 KIV524383:KIV524407 JYZ524383:JYZ524407 JPD524383:JPD524407 JFH524383:JFH524407 IVL524383:IVL524407 ILP524383:ILP524407 IBT524383:IBT524407 HRX524383:HRX524407 HIB524383:HIB524407 GYF524383:GYF524407 GOJ524383:GOJ524407 GEN524383:GEN524407 FUR524383:FUR524407 FKV524383:FKV524407 FAZ524383:FAZ524407 ERD524383:ERD524407 EHH524383:EHH524407 DXL524383:DXL524407 DNP524383:DNP524407 DDT524383:DDT524407 CTX524383:CTX524407 CKB524383:CKB524407 CAF524383:CAF524407 BQJ524383:BQJ524407 BGN524383:BGN524407 AWR524383:AWR524407 AMV524383:AMV524407 ACZ524383:ACZ524407 TD524383:TD524407 JH524383:JH524407 D524383:D524407 WVT458847:WVT458871 WLX458847:WLX458871 WCB458847:WCB458871 VSF458847:VSF458871 VIJ458847:VIJ458871 UYN458847:UYN458871 UOR458847:UOR458871 UEV458847:UEV458871 TUZ458847:TUZ458871 TLD458847:TLD458871 TBH458847:TBH458871 SRL458847:SRL458871 SHP458847:SHP458871 RXT458847:RXT458871 RNX458847:RNX458871 REB458847:REB458871 QUF458847:QUF458871 QKJ458847:QKJ458871 QAN458847:QAN458871 PQR458847:PQR458871 PGV458847:PGV458871 OWZ458847:OWZ458871 OND458847:OND458871 ODH458847:ODH458871 NTL458847:NTL458871 NJP458847:NJP458871 MZT458847:MZT458871 MPX458847:MPX458871 MGB458847:MGB458871 LWF458847:LWF458871 LMJ458847:LMJ458871 LCN458847:LCN458871 KSR458847:KSR458871 KIV458847:KIV458871 JYZ458847:JYZ458871 JPD458847:JPD458871 JFH458847:JFH458871 IVL458847:IVL458871 ILP458847:ILP458871 IBT458847:IBT458871 HRX458847:HRX458871 HIB458847:HIB458871 GYF458847:GYF458871 GOJ458847:GOJ458871 GEN458847:GEN458871 FUR458847:FUR458871 FKV458847:FKV458871 FAZ458847:FAZ458871 ERD458847:ERD458871 EHH458847:EHH458871 DXL458847:DXL458871 DNP458847:DNP458871 DDT458847:DDT458871 CTX458847:CTX458871 CKB458847:CKB458871 CAF458847:CAF458871 BQJ458847:BQJ458871 BGN458847:BGN458871 AWR458847:AWR458871 AMV458847:AMV458871 ACZ458847:ACZ458871 TD458847:TD458871 JH458847:JH458871 D458847:D458871 WVT393311:WVT393335 WLX393311:WLX393335 WCB393311:WCB393335 VSF393311:VSF393335 VIJ393311:VIJ393335 UYN393311:UYN393335 UOR393311:UOR393335 UEV393311:UEV393335 TUZ393311:TUZ393335 TLD393311:TLD393335 TBH393311:TBH393335 SRL393311:SRL393335 SHP393311:SHP393335 RXT393311:RXT393335 RNX393311:RNX393335 REB393311:REB393335 QUF393311:QUF393335 QKJ393311:QKJ393335 QAN393311:QAN393335 PQR393311:PQR393335 PGV393311:PGV393335 OWZ393311:OWZ393335 OND393311:OND393335 ODH393311:ODH393335 NTL393311:NTL393335 NJP393311:NJP393335 MZT393311:MZT393335 MPX393311:MPX393335 MGB393311:MGB393335 LWF393311:LWF393335 LMJ393311:LMJ393335 LCN393311:LCN393335 KSR393311:KSR393335 KIV393311:KIV393335 JYZ393311:JYZ393335 JPD393311:JPD393335 JFH393311:JFH393335 IVL393311:IVL393335 ILP393311:ILP393335 IBT393311:IBT393335 HRX393311:HRX393335 HIB393311:HIB393335 GYF393311:GYF393335 GOJ393311:GOJ393335 GEN393311:GEN393335 FUR393311:FUR393335 FKV393311:FKV393335 FAZ393311:FAZ393335 ERD393311:ERD393335 EHH393311:EHH393335 DXL393311:DXL393335 DNP393311:DNP393335 DDT393311:DDT393335 CTX393311:CTX393335 CKB393311:CKB393335 CAF393311:CAF393335 BQJ393311:BQJ393335 BGN393311:BGN393335 AWR393311:AWR393335 AMV393311:AMV393335 ACZ393311:ACZ393335 TD393311:TD393335 JH393311:JH393335 D393311:D393335 WVT327775:WVT327799 WLX327775:WLX327799 WCB327775:WCB327799 VSF327775:VSF327799 VIJ327775:VIJ327799 UYN327775:UYN327799 UOR327775:UOR327799 UEV327775:UEV327799 TUZ327775:TUZ327799 TLD327775:TLD327799 TBH327775:TBH327799 SRL327775:SRL327799 SHP327775:SHP327799 RXT327775:RXT327799 RNX327775:RNX327799 REB327775:REB327799 QUF327775:QUF327799 QKJ327775:QKJ327799 QAN327775:QAN327799 PQR327775:PQR327799 PGV327775:PGV327799 OWZ327775:OWZ327799 OND327775:OND327799 ODH327775:ODH327799 NTL327775:NTL327799 NJP327775:NJP327799 MZT327775:MZT327799 MPX327775:MPX327799 MGB327775:MGB327799 LWF327775:LWF327799 LMJ327775:LMJ327799 LCN327775:LCN327799 KSR327775:KSR327799 KIV327775:KIV327799 JYZ327775:JYZ327799 JPD327775:JPD327799 JFH327775:JFH327799 IVL327775:IVL327799 ILP327775:ILP327799 IBT327775:IBT327799 HRX327775:HRX327799 HIB327775:HIB327799 GYF327775:GYF327799 GOJ327775:GOJ327799 GEN327775:GEN327799 FUR327775:FUR327799 FKV327775:FKV327799 FAZ327775:FAZ327799 ERD327775:ERD327799 EHH327775:EHH327799 DXL327775:DXL327799 DNP327775:DNP327799 DDT327775:DDT327799 CTX327775:CTX327799 CKB327775:CKB327799 CAF327775:CAF327799 BQJ327775:BQJ327799 BGN327775:BGN327799 AWR327775:AWR327799 AMV327775:AMV327799 ACZ327775:ACZ327799 TD327775:TD327799 JH327775:JH327799 D327775:D327799 WVT262239:WVT262263 WLX262239:WLX262263 WCB262239:WCB262263 VSF262239:VSF262263 VIJ262239:VIJ262263 UYN262239:UYN262263 UOR262239:UOR262263 UEV262239:UEV262263 TUZ262239:TUZ262263 TLD262239:TLD262263 TBH262239:TBH262263 SRL262239:SRL262263 SHP262239:SHP262263 RXT262239:RXT262263 RNX262239:RNX262263 REB262239:REB262263 QUF262239:QUF262263 QKJ262239:QKJ262263 QAN262239:QAN262263 PQR262239:PQR262263 PGV262239:PGV262263 OWZ262239:OWZ262263 OND262239:OND262263 ODH262239:ODH262263 NTL262239:NTL262263 NJP262239:NJP262263 MZT262239:MZT262263 MPX262239:MPX262263 MGB262239:MGB262263 LWF262239:LWF262263 LMJ262239:LMJ262263 LCN262239:LCN262263 KSR262239:KSR262263 KIV262239:KIV262263 JYZ262239:JYZ262263 JPD262239:JPD262263 JFH262239:JFH262263 IVL262239:IVL262263 ILP262239:ILP262263 IBT262239:IBT262263 HRX262239:HRX262263 HIB262239:HIB262263 GYF262239:GYF262263 GOJ262239:GOJ262263 GEN262239:GEN262263 FUR262239:FUR262263 FKV262239:FKV262263 FAZ262239:FAZ262263 ERD262239:ERD262263 EHH262239:EHH262263 DXL262239:DXL262263 DNP262239:DNP262263 DDT262239:DDT262263 CTX262239:CTX262263 CKB262239:CKB262263 CAF262239:CAF262263 BQJ262239:BQJ262263 BGN262239:BGN262263 AWR262239:AWR262263 AMV262239:AMV262263 ACZ262239:ACZ262263 TD262239:TD262263 JH262239:JH262263 D262239:D262263 WVT196703:WVT196727 WLX196703:WLX196727 WCB196703:WCB196727 VSF196703:VSF196727 VIJ196703:VIJ196727 UYN196703:UYN196727 UOR196703:UOR196727 UEV196703:UEV196727 TUZ196703:TUZ196727 TLD196703:TLD196727 TBH196703:TBH196727 SRL196703:SRL196727 SHP196703:SHP196727 RXT196703:RXT196727 RNX196703:RNX196727 REB196703:REB196727 QUF196703:QUF196727 QKJ196703:QKJ196727 QAN196703:QAN196727 PQR196703:PQR196727 PGV196703:PGV196727 OWZ196703:OWZ196727 OND196703:OND196727 ODH196703:ODH196727 NTL196703:NTL196727 NJP196703:NJP196727 MZT196703:MZT196727 MPX196703:MPX196727 MGB196703:MGB196727 LWF196703:LWF196727 LMJ196703:LMJ196727 LCN196703:LCN196727 KSR196703:KSR196727 KIV196703:KIV196727 JYZ196703:JYZ196727 JPD196703:JPD196727 JFH196703:JFH196727 IVL196703:IVL196727 ILP196703:ILP196727 IBT196703:IBT196727 HRX196703:HRX196727 HIB196703:HIB196727 GYF196703:GYF196727 GOJ196703:GOJ196727 GEN196703:GEN196727 FUR196703:FUR196727 FKV196703:FKV196727 FAZ196703:FAZ196727 ERD196703:ERD196727 EHH196703:EHH196727 DXL196703:DXL196727 DNP196703:DNP196727 DDT196703:DDT196727 CTX196703:CTX196727 CKB196703:CKB196727 CAF196703:CAF196727 BQJ196703:BQJ196727 BGN196703:BGN196727 AWR196703:AWR196727 AMV196703:AMV196727 ACZ196703:ACZ196727 TD196703:TD196727 JH196703:JH196727 D196703:D196727 WVT131167:WVT131191 WLX131167:WLX131191 WCB131167:WCB131191 VSF131167:VSF131191 VIJ131167:VIJ131191 UYN131167:UYN131191 UOR131167:UOR131191 UEV131167:UEV131191 TUZ131167:TUZ131191 TLD131167:TLD131191 TBH131167:TBH131191 SRL131167:SRL131191 SHP131167:SHP131191 RXT131167:RXT131191 RNX131167:RNX131191 REB131167:REB131191 QUF131167:QUF131191 QKJ131167:QKJ131191 QAN131167:QAN131191 PQR131167:PQR131191 PGV131167:PGV131191 OWZ131167:OWZ131191 OND131167:OND131191 ODH131167:ODH131191 NTL131167:NTL131191 NJP131167:NJP131191 MZT131167:MZT131191 MPX131167:MPX131191 MGB131167:MGB131191 LWF131167:LWF131191 LMJ131167:LMJ131191 LCN131167:LCN131191 KSR131167:KSR131191 KIV131167:KIV131191 JYZ131167:JYZ131191 JPD131167:JPD131191 JFH131167:JFH131191 IVL131167:IVL131191 ILP131167:ILP131191 IBT131167:IBT131191 HRX131167:HRX131191 HIB131167:HIB131191 GYF131167:GYF131191 GOJ131167:GOJ131191 GEN131167:GEN131191 FUR131167:FUR131191 FKV131167:FKV131191 FAZ131167:FAZ131191 ERD131167:ERD131191 EHH131167:EHH131191 DXL131167:DXL131191 DNP131167:DNP131191 DDT131167:DDT131191 CTX131167:CTX131191 CKB131167:CKB131191 CAF131167:CAF131191 BQJ131167:BQJ131191 BGN131167:BGN131191 AWR131167:AWR131191 AMV131167:AMV131191 ACZ131167:ACZ131191 TD131167:TD131191 JH131167:JH131191 D131167:D131191 WVT65631:WVT65655 WLX65631:WLX65655 WCB65631:WCB65655 VSF65631:VSF65655 VIJ65631:VIJ65655 UYN65631:UYN65655 UOR65631:UOR65655 UEV65631:UEV65655 TUZ65631:TUZ65655 TLD65631:TLD65655 TBH65631:TBH65655 SRL65631:SRL65655 SHP65631:SHP65655 RXT65631:RXT65655 RNX65631:RNX65655 REB65631:REB65655 QUF65631:QUF65655 QKJ65631:QKJ65655 QAN65631:QAN65655 PQR65631:PQR65655 PGV65631:PGV65655 OWZ65631:OWZ65655 OND65631:OND65655 ODH65631:ODH65655 NTL65631:NTL65655 NJP65631:NJP65655 MZT65631:MZT65655 MPX65631:MPX65655 MGB65631:MGB65655 LWF65631:LWF65655 LMJ65631:LMJ65655 LCN65631:LCN65655 KSR65631:KSR65655 KIV65631:KIV65655 JYZ65631:JYZ65655 JPD65631:JPD65655 JFH65631:JFH65655 IVL65631:IVL65655 ILP65631:ILP65655 IBT65631:IBT65655 HRX65631:HRX65655 HIB65631:HIB65655 GYF65631:GYF65655 GOJ65631:GOJ65655 GEN65631:GEN65655 FUR65631:FUR65655 FKV65631:FKV65655 FAZ65631:FAZ65655 ERD65631:ERD65655 EHH65631:EHH65655 DXL65631:DXL65655 DNP65631:DNP65655 DDT65631:DDT65655 CTX65631:CTX65655 CKB65631:CKB65655 CAF65631:CAF65655 BQJ65631:BQJ65655 BGN65631:BGN65655 AWR65631:AWR65655 AMV65631:AMV65655 ACZ65631:ACZ65655 TD65631:TD65655 JH65631:JH65655 D65631:D65655 WLX13:WLX37 WCB13:WCB37 VSF13:VSF37 VIJ13:VIJ37 UYN13:UYN37 UOR13:UOR37 UEV13:UEV37 TUZ13:TUZ37 TLD13:TLD37 TBH13:TBH37 SRL13:SRL37 SHP13:SHP37 RXT13:RXT37 RNX13:RNX37 REB13:REB37 QUF13:QUF37 QKJ13:QKJ37 QAN13:QAN37 PQR13:PQR37 PGV13:PGV37 OWZ13:OWZ37 OND13:OND37 ODH13:ODH37 NTL13:NTL37 NJP13:NJP37 MZT13:MZT37 MPX13:MPX37 MGB13:MGB37 LWF13:LWF37 LMJ13:LMJ37 LCN13:LCN37 KSR13:KSR37 KIV13:KIV37 JYZ13:JYZ37 JPD13:JPD37 JFH13:JFH37 IVL13:IVL37 ILP13:ILP37 IBT13:IBT37 HRX13:HRX37 HIB13:HIB37 GYF13:GYF37 GOJ13:GOJ37 GEN13:GEN37 FUR13:FUR37 FKV13:FKV37 FAZ13:FAZ37 ERD13:ERD37 EHH13:EHH37 DXL13:DXL37 DNP13:DNP37 DDT13:DDT37 CTX13:CTX37 CKB13:CKB37 CAF13:CAF37 BQJ13:BQJ37 BGN13:BGN37 AWR13:AWR37 AMV13:AMV37 ACZ13:ACZ37 TD13:TD37 JH13:JH37 WVT13:WVT37" xr:uid="{9E1EA5C1-29B2-4ED9-AC36-3E25DA62CED6}">
      <formula1>$D$126:$D$127</formula1>
    </dataValidation>
    <dataValidation type="list" errorStyle="warning" allowBlank="1" showInputMessage="1" showErrorMessage="1" sqref="WVV983135:WVV983159 WVV13:WVV37 WLZ983135:WLZ983159 WCD983135:WCD983159 VSH983135:VSH983159 VIL983135:VIL983159 UYP983135:UYP983159 UOT983135:UOT983159 UEX983135:UEX983159 TVB983135:TVB983159 TLF983135:TLF983159 TBJ983135:TBJ983159 SRN983135:SRN983159 SHR983135:SHR983159 RXV983135:RXV983159 RNZ983135:RNZ983159 RED983135:RED983159 QUH983135:QUH983159 QKL983135:QKL983159 QAP983135:QAP983159 PQT983135:PQT983159 PGX983135:PGX983159 OXB983135:OXB983159 ONF983135:ONF983159 ODJ983135:ODJ983159 NTN983135:NTN983159 NJR983135:NJR983159 MZV983135:MZV983159 MPZ983135:MPZ983159 MGD983135:MGD983159 LWH983135:LWH983159 LML983135:LML983159 LCP983135:LCP983159 KST983135:KST983159 KIX983135:KIX983159 JZB983135:JZB983159 JPF983135:JPF983159 JFJ983135:JFJ983159 IVN983135:IVN983159 ILR983135:ILR983159 IBV983135:IBV983159 HRZ983135:HRZ983159 HID983135:HID983159 GYH983135:GYH983159 GOL983135:GOL983159 GEP983135:GEP983159 FUT983135:FUT983159 FKX983135:FKX983159 FBB983135:FBB983159 ERF983135:ERF983159 EHJ983135:EHJ983159 DXN983135:DXN983159 DNR983135:DNR983159 DDV983135:DDV983159 CTZ983135:CTZ983159 CKD983135:CKD983159 CAH983135:CAH983159 BQL983135:BQL983159 BGP983135:BGP983159 AWT983135:AWT983159 AMX983135:AMX983159 ADB983135:ADB983159 TF983135:TF983159 JJ983135:JJ983159 F983135:F983159 WVV917599:WVV917623 WLZ917599:WLZ917623 WCD917599:WCD917623 VSH917599:VSH917623 VIL917599:VIL917623 UYP917599:UYP917623 UOT917599:UOT917623 UEX917599:UEX917623 TVB917599:TVB917623 TLF917599:TLF917623 TBJ917599:TBJ917623 SRN917599:SRN917623 SHR917599:SHR917623 RXV917599:RXV917623 RNZ917599:RNZ917623 RED917599:RED917623 QUH917599:QUH917623 QKL917599:QKL917623 QAP917599:QAP917623 PQT917599:PQT917623 PGX917599:PGX917623 OXB917599:OXB917623 ONF917599:ONF917623 ODJ917599:ODJ917623 NTN917599:NTN917623 NJR917599:NJR917623 MZV917599:MZV917623 MPZ917599:MPZ917623 MGD917599:MGD917623 LWH917599:LWH917623 LML917599:LML917623 LCP917599:LCP917623 KST917599:KST917623 KIX917599:KIX917623 JZB917599:JZB917623 JPF917599:JPF917623 JFJ917599:JFJ917623 IVN917599:IVN917623 ILR917599:ILR917623 IBV917599:IBV917623 HRZ917599:HRZ917623 HID917599:HID917623 GYH917599:GYH917623 GOL917599:GOL917623 GEP917599:GEP917623 FUT917599:FUT917623 FKX917599:FKX917623 FBB917599:FBB917623 ERF917599:ERF917623 EHJ917599:EHJ917623 DXN917599:DXN917623 DNR917599:DNR917623 DDV917599:DDV917623 CTZ917599:CTZ917623 CKD917599:CKD917623 CAH917599:CAH917623 BQL917599:BQL917623 BGP917599:BGP917623 AWT917599:AWT917623 AMX917599:AMX917623 ADB917599:ADB917623 TF917599:TF917623 JJ917599:JJ917623 F917599:F917623 WVV852063:WVV852087 WLZ852063:WLZ852087 WCD852063:WCD852087 VSH852063:VSH852087 VIL852063:VIL852087 UYP852063:UYP852087 UOT852063:UOT852087 UEX852063:UEX852087 TVB852063:TVB852087 TLF852063:TLF852087 TBJ852063:TBJ852087 SRN852063:SRN852087 SHR852063:SHR852087 RXV852063:RXV852087 RNZ852063:RNZ852087 RED852063:RED852087 QUH852063:QUH852087 QKL852063:QKL852087 QAP852063:QAP852087 PQT852063:PQT852087 PGX852063:PGX852087 OXB852063:OXB852087 ONF852063:ONF852087 ODJ852063:ODJ852087 NTN852063:NTN852087 NJR852063:NJR852087 MZV852063:MZV852087 MPZ852063:MPZ852087 MGD852063:MGD852087 LWH852063:LWH852087 LML852063:LML852087 LCP852063:LCP852087 KST852063:KST852087 KIX852063:KIX852087 JZB852063:JZB852087 JPF852063:JPF852087 JFJ852063:JFJ852087 IVN852063:IVN852087 ILR852063:ILR852087 IBV852063:IBV852087 HRZ852063:HRZ852087 HID852063:HID852087 GYH852063:GYH852087 GOL852063:GOL852087 GEP852063:GEP852087 FUT852063:FUT852087 FKX852063:FKX852087 FBB852063:FBB852087 ERF852063:ERF852087 EHJ852063:EHJ852087 DXN852063:DXN852087 DNR852063:DNR852087 DDV852063:DDV852087 CTZ852063:CTZ852087 CKD852063:CKD852087 CAH852063:CAH852087 BQL852063:BQL852087 BGP852063:BGP852087 AWT852063:AWT852087 AMX852063:AMX852087 ADB852063:ADB852087 TF852063:TF852087 JJ852063:JJ852087 F852063:F852087 WVV786527:WVV786551 WLZ786527:WLZ786551 WCD786527:WCD786551 VSH786527:VSH786551 VIL786527:VIL786551 UYP786527:UYP786551 UOT786527:UOT786551 UEX786527:UEX786551 TVB786527:TVB786551 TLF786527:TLF786551 TBJ786527:TBJ786551 SRN786527:SRN786551 SHR786527:SHR786551 RXV786527:RXV786551 RNZ786527:RNZ786551 RED786527:RED786551 QUH786527:QUH786551 QKL786527:QKL786551 QAP786527:QAP786551 PQT786527:PQT786551 PGX786527:PGX786551 OXB786527:OXB786551 ONF786527:ONF786551 ODJ786527:ODJ786551 NTN786527:NTN786551 NJR786527:NJR786551 MZV786527:MZV786551 MPZ786527:MPZ786551 MGD786527:MGD786551 LWH786527:LWH786551 LML786527:LML786551 LCP786527:LCP786551 KST786527:KST786551 KIX786527:KIX786551 JZB786527:JZB786551 JPF786527:JPF786551 JFJ786527:JFJ786551 IVN786527:IVN786551 ILR786527:ILR786551 IBV786527:IBV786551 HRZ786527:HRZ786551 HID786527:HID786551 GYH786527:GYH786551 GOL786527:GOL786551 GEP786527:GEP786551 FUT786527:FUT786551 FKX786527:FKX786551 FBB786527:FBB786551 ERF786527:ERF786551 EHJ786527:EHJ786551 DXN786527:DXN786551 DNR786527:DNR786551 DDV786527:DDV786551 CTZ786527:CTZ786551 CKD786527:CKD786551 CAH786527:CAH786551 BQL786527:BQL786551 BGP786527:BGP786551 AWT786527:AWT786551 AMX786527:AMX786551 ADB786527:ADB786551 TF786527:TF786551 JJ786527:JJ786551 F786527:F786551 WVV720991:WVV721015 WLZ720991:WLZ721015 WCD720991:WCD721015 VSH720991:VSH721015 VIL720991:VIL721015 UYP720991:UYP721015 UOT720991:UOT721015 UEX720991:UEX721015 TVB720991:TVB721015 TLF720991:TLF721015 TBJ720991:TBJ721015 SRN720991:SRN721015 SHR720991:SHR721015 RXV720991:RXV721015 RNZ720991:RNZ721015 RED720991:RED721015 QUH720991:QUH721015 QKL720991:QKL721015 QAP720991:QAP721015 PQT720991:PQT721015 PGX720991:PGX721015 OXB720991:OXB721015 ONF720991:ONF721015 ODJ720991:ODJ721015 NTN720991:NTN721015 NJR720991:NJR721015 MZV720991:MZV721015 MPZ720991:MPZ721015 MGD720991:MGD721015 LWH720991:LWH721015 LML720991:LML721015 LCP720991:LCP721015 KST720991:KST721015 KIX720991:KIX721015 JZB720991:JZB721015 JPF720991:JPF721015 JFJ720991:JFJ721015 IVN720991:IVN721015 ILR720991:ILR721015 IBV720991:IBV721015 HRZ720991:HRZ721015 HID720991:HID721015 GYH720991:GYH721015 GOL720991:GOL721015 GEP720991:GEP721015 FUT720991:FUT721015 FKX720991:FKX721015 FBB720991:FBB721015 ERF720991:ERF721015 EHJ720991:EHJ721015 DXN720991:DXN721015 DNR720991:DNR721015 DDV720991:DDV721015 CTZ720991:CTZ721015 CKD720991:CKD721015 CAH720991:CAH721015 BQL720991:BQL721015 BGP720991:BGP721015 AWT720991:AWT721015 AMX720991:AMX721015 ADB720991:ADB721015 TF720991:TF721015 JJ720991:JJ721015 F720991:F721015 WVV655455:WVV655479 WLZ655455:WLZ655479 WCD655455:WCD655479 VSH655455:VSH655479 VIL655455:VIL655479 UYP655455:UYP655479 UOT655455:UOT655479 UEX655455:UEX655479 TVB655455:TVB655479 TLF655455:TLF655479 TBJ655455:TBJ655479 SRN655455:SRN655479 SHR655455:SHR655479 RXV655455:RXV655479 RNZ655455:RNZ655479 RED655455:RED655479 QUH655455:QUH655479 QKL655455:QKL655479 QAP655455:QAP655479 PQT655455:PQT655479 PGX655455:PGX655479 OXB655455:OXB655479 ONF655455:ONF655479 ODJ655455:ODJ655479 NTN655455:NTN655479 NJR655455:NJR655479 MZV655455:MZV655479 MPZ655455:MPZ655479 MGD655455:MGD655479 LWH655455:LWH655479 LML655455:LML655479 LCP655455:LCP655479 KST655455:KST655479 KIX655455:KIX655479 JZB655455:JZB655479 JPF655455:JPF655479 JFJ655455:JFJ655479 IVN655455:IVN655479 ILR655455:ILR655479 IBV655455:IBV655479 HRZ655455:HRZ655479 HID655455:HID655479 GYH655455:GYH655479 GOL655455:GOL655479 GEP655455:GEP655479 FUT655455:FUT655479 FKX655455:FKX655479 FBB655455:FBB655479 ERF655455:ERF655479 EHJ655455:EHJ655479 DXN655455:DXN655479 DNR655455:DNR655479 DDV655455:DDV655479 CTZ655455:CTZ655479 CKD655455:CKD655479 CAH655455:CAH655479 BQL655455:BQL655479 BGP655455:BGP655479 AWT655455:AWT655479 AMX655455:AMX655479 ADB655455:ADB655479 TF655455:TF655479 JJ655455:JJ655479 F655455:F655479 WVV589919:WVV589943 WLZ589919:WLZ589943 WCD589919:WCD589943 VSH589919:VSH589943 VIL589919:VIL589943 UYP589919:UYP589943 UOT589919:UOT589943 UEX589919:UEX589943 TVB589919:TVB589943 TLF589919:TLF589943 TBJ589919:TBJ589943 SRN589919:SRN589943 SHR589919:SHR589943 RXV589919:RXV589943 RNZ589919:RNZ589943 RED589919:RED589943 QUH589919:QUH589943 QKL589919:QKL589943 QAP589919:QAP589943 PQT589919:PQT589943 PGX589919:PGX589943 OXB589919:OXB589943 ONF589919:ONF589943 ODJ589919:ODJ589943 NTN589919:NTN589943 NJR589919:NJR589943 MZV589919:MZV589943 MPZ589919:MPZ589943 MGD589919:MGD589943 LWH589919:LWH589943 LML589919:LML589943 LCP589919:LCP589943 KST589919:KST589943 KIX589919:KIX589943 JZB589919:JZB589943 JPF589919:JPF589943 JFJ589919:JFJ589943 IVN589919:IVN589943 ILR589919:ILR589943 IBV589919:IBV589943 HRZ589919:HRZ589943 HID589919:HID589943 GYH589919:GYH589943 GOL589919:GOL589943 GEP589919:GEP589943 FUT589919:FUT589943 FKX589919:FKX589943 FBB589919:FBB589943 ERF589919:ERF589943 EHJ589919:EHJ589943 DXN589919:DXN589943 DNR589919:DNR589943 DDV589919:DDV589943 CTZ589919:CTZ589943 CKD589919:CKD589943 CAH589919:CAH589943 BQL589919:BQL589943 BGP589919:BGP589943 AWT589919:AWT589943 AMX589919:AMX589943 ADB589919:ADB589943 TF589919:TF589943 JJ589919:JJ589943 F589919:F589943 WVV524383:WVV524407 WLZ524383:WLZ524407 WCD524383:WCD524407 VSH524383:VSH524407 VIL524383:VIL524407 UYP524383:UYP524407 UOT524383:UOT524407 UEX524383:UEX524407 TVB524383:TVB524407 TLF524383:TLF524407 TBJ524383:TBJ524407 SRN524383:SRN524407 SHR524383:SHR524407 RXV524383:RXV524407 RNZ524383:RNZ524407 RED524383:RED524407 QUH524383:QUH524407 QKL524383:QKL524407 QAP524383:QAP524407 PQT524383:PQT524407 PGX524383:PGX524407 OXB524383:OXB524407 ONF524383:ONF524407 ODJ524383:ODJ524407 NTN524383:NTN524407 NJR524383:NJR524407 MZV524383:MZV524407 MPZ524383:MPZ524407 MGD524383:MGD524407 LWH524383:LWH524407 LML524383:LML524407 LCP524383:LCP524407 KST524383:KST524407 KIX524383:KIX524407 JZB524383:JZB524407 JPF524383:JPF524407 JFJ524383:JFJ524407 IVN524383:IVN524407 ILR524383:ILR524407 IBV524383:IBV524407 HRZ524383:HRZ524407 HID524383:HID524407 GYH524383:GYH524407 GOL524383:GOL524407 GEP524383:GEP524407 FUT524383:FUT524407 FKX524383:FKX524407 FBB524383:FBB524407 ERF524383:ERF524407 EHJ524383:EHJ524407 DXN524383:DXN524407 DNR524383:DNR524407 DDV524383:DDV524407 CTZ524383:CTZ524407 CKD524383:CKD524407 CAH524383:CAH524407 BQL524383:BQL524407 BGP524383:BGP524407 AWT524383:AWT524407 AMX524383:AMX524407 ADB524383:ADB524407 TF524383:TF524407 JJ524383:JJ524407 F524383:F524407 WVV458847:WVV458871 WLZ458847:WLZ458871 WCD458847:WCD458871 VSH458847:VSH458871 VIL458847:VIL458871 UYP458847:UYP458871 UOT458847:UOT458871 UEX458847:UEX458871 TVB458847:TVB458871 TLF458847:TLF458871 TBJ458847:TBJ458871 SRN458847:SRN458871 SHR458847:SHR458871 RXV458847:RXV458871 RNZ458847:RNZ458871 RED458847:RED458871 QUH458847:QUH458871 QKL458847:QKL458871 QAP458847:QAP458871 PQT458847:PQT458871 PGX458847:PGX458871 OXB458847:OXB458871 ONF458847:ONF458871 ODJ458847:ODJ458871 NTN458847:NTN458871 NJR458847:NJR458871 MZV458847:MZV458871 MPZ458847:MPZ458871 MGD458847:MGD458871 LWH458847:LWH458871 LML458847:LML458871 LCP458847:LCP458871 KST458847:KST458871 KIX458847:KIX458871 JZB458847:JZB458871 JPF458847:JPF458871 JFJ458847:JFJ458871 IVN458847:IVN458871 ILR458847:ILR458871 IBV458847:IBV458871 HRZ458847:HRZ458871 HID458847:HID458871 GYH458847:GYH458871 GOL458847:GOL458871 GEP458847:GEP458871 FUT458847:FUT458871 FKX458847:FKX458871 FBB458847:FBB458871 ERF458847:ERF458871 EHJ458847:EHJ458871 DXN458847:DXN458871 DNR458847:DNR458871 DDV458847:DDV458871 CTZ458847:CTZ458871 CKD458847:CKD458871 CAH458847:CAH458871 BQL458847:BQL458871 BGP458847:BGP458871 AWT458847:AWT458871 AMX458847:AMX458871 ADB458847:ADB458871 TF458847:TF458871 JJ458847:JJ458871 F458847:F458871 WVV393311:WVV393335 WLZ393311:WLZ393335 WCD393311:WCD393335 VSH393311:VSH393335 VIL393311:VIL393335 UYP393311:UYP393335 UOT393311:UOT393335 UEX393311:UEX393335 TVB393311:TVB393335 TLF393311:TLF393335 TBJ393311:TBJ393335 SRN393311:SRN393335 SHR393311:SHR393335 RXV393311:RXV393335 RNZ393311:RNZ393335 RED393311:RED393335 QUH393311:QUH393335 QKL393311:QKL393335 QAP393311:QAP393335 PQT393311:PQT393335 PGX393311:PGX393335 OXB393311:OXB393335 ONF393311:ONF393335 ODJ393311:ODJ393335 NTN393311:NTN393335 NJR393311:NJR393335 MZV393311:MZV393335 MPZ393311:MPZ393335 MGD393311:MGD393335 LWH393311:LWH393335 LML393311:LML393335 LCP393311:LCP393335 KST393311:KST393335 KIX393311:KIX393335 JZB393311:JZB393335 JPF393311:JPF393335 JFJ393311:JFJ393335 IVN393311:IVN393335 ILR393311:ILR393335 IBV393311:IBV393335 HRZ393311:HRZ393335 HID393311:HID393335 GYH393311:GYH393335 GOL393311:GOL393335 GEP393311:GEP393335 FUT393311:FUT393335 FKX393311:FKX393335 FBB393311:FBB393335 ERF393311:ERF393335 EHJ393311:EHJ393335 DXN393311:DXN393335 DNR393311:DNR393335 DDV393311:DDV393335 CTZ393311:CTZ393335 CKD393311:CKD393335 CAH393311:CAH393335 BQL393311:BQL393335 BGP393311:BGP393335 AWT393311:AWT393335 AMX393311:AMX393335 ADB393311:ADB393335 TF393311:TF393335 JJ393311:JJ393335 F393311:F393335 WVV327775:WVV327799 WLZ327775:WLZ327799 WCD327775:WCD327799 VSH327775:VSH327799 VIL327775:VIL327799 UYP327775:UYP327799 UOT327775:UOT327799 UEX327775:UEX327799 TVB327775:TVB327799 TLF327775:TLF327799 TBJ327775:TBJ327799 SRN327775:SRN327799 SHR327775:SHR327799 RXV327775:RXV327799 RNZ327775:RNZ327799 RED327775:RED327799 QUH327775:QUH327799 QKL327775:QKL327799 QAP327775:QAP327799 PQT327775:PQT327799 PGX327775:PGX327799 OXB327775:OXB327799 ONF327775:ONF327799 ODJ327775:ODJ327799 NTN327775:NTN327799 NJR327775:NJR327799 MZV327775:MZV327799 MPZ327775:MPZ327799 MGD327775:MGD327799 LWH327775:LWH327799 LML327775:LML327799 LCP327775:LCP327799 KST327775:KST327799 KIX327775:KIX327799 JZB327775:JZB327799 JPF327775:JPF327799 JFJ327775:JFJ327799 IVN327775:IVN327799 ILR327775:ILR327799 IBV327775:IBV327799 HRZ327775:HRZ327799 HID327775:HID327799 GYH327775:GYH327799 GOL327775:GOL327799 GEP327775:GEP327799 FUT327775:FUT327799 FKX327775:FKX327799 FBB327775:FBB327799 ERF327775:ERF327799 EHJ327775:EHJ327799 DXN327775:DXN327799 DNR327775:DNR327799 DDV327775:DDV327799 CTZ327775:CTZ327799 CKD327775:CKD327799 CAH327775:CAH327799 BQL327775:BQL327799 BGP327775:BGP327799 AWT327775:AWT327799 AMX327775:AMX327799 ADB327775:ADB327799 TF327775:TF327799 JJ327775:JJ327799 F327775:F327799 WVV262239:WVV262263 WLZ262239:WLZ262263 WCD262239:WCD262263 VSH262239:VSH262263 VIL262239:VIL262263 UYP262239:UYP262263 UOT262239:UOT262263 UEX262239:UEX262263 TVB262239:TVB262263 TLF262239:TLF262263 TBJ262239:TBJ262263 SRN262239:SRN262263 SHR262239:SHR262263 RXV262239:RXV262263 RNZ262239:RNZ262263 RED262239:RED262263 QUH262239:QUH262263 QKL262239:QKL262263 QAP262239:QAP262263 PQT262239:PQT262263 PGX262239:PGX262263 OXB262239:OXB262263 ONF262239:ONF262263 ODJ262239:ODJ262263 NTN262239:NTN262263 NJR262239:NJR262263 MZV262239:MZV262263 MPZ262239:MPZ262263 MGD262239:MGD262263 LWH262239:LWH262263 LML262239:LML262263 LCP262239:LCP262263 KST262239:KST262263 KIX262239:KIX262263 JZB262239:JZB262263 JPF262239:JPF262263 JFJ262239:JFJ262263 IVN262239:IVN262263 ILR262239:ILR262263 IBV262239:IBV262263 HRZ262239:HRZ262263 HID262239:HID262263 GYH262239:GYH262263 GOL262239:GOL262263 GEP262239:GEP262263 FUT262239:FUT262263 FKX262239:FKX262263 FBB262239:FBB262263 ERF262239:ERF262263 EHJ262239:EHJ262263 DXN262239:DXN262263 DNR262239:DNR262263 DDV262239:DDV262263 CTZ262239:CTZ262263 CKD262239:CKD262263 CAH262239:CAH262263 BQL262239:BQL262263 BGP262239:BGP262263 AWT262239:AWT262263 AMX262239:AMX262263 ADB262239:ADB262263 TF262239:TF262263 JJ262239:JJ262263 F262239:F262263 WVV196703:WVV196727 WLZ196703:WLZ196727 WCD196703:WCD196727 VSH196703:VSH196727 VIL196703:VIL196727 UYP196703:UYP196727 UOT196703:UOT196727 UEX196703:UEX196727 TVB196703:TVB196727 TLF196703:TLF196727 TBJ196703:TBJ196727 SRN196703:SRN196727 SHR196703:SHR196727 RXV196703:RXV196727 RNZ196703:RNZ196727 RED196703:RED196727 QUH196703:QUH196727 QKL196703:QKL196727 QAP196703:QAP196727 PQT196703:PQT196727 PGX196703:PGX196727 OXB196703:OXB196727 ONF196703:ONF196727 ODJ196703:ODJ196727 NTN196703:NTN196727 NJR196703:NJR196727 MZV196703:MZV196727 MPZ196703:MPZ196727 MGD196703:MGD196727 LWH196703:LWH196727 LML196703:LML196727 LCP196703:LCP196727 KST196703:KST196727 KIX196703:KIX196727 JZB196703:JZB196727 JPF196703:JPF196727 JFJ196703:JFJ196727 IVN196703:IVN196727 ILR196703:ILR196727 IBV196703:IBV196727 HRZ196703:HRZ196727 HID196703:HID196727 GYH196703:GYH196727 GOL196703:GOL196727 GEP196703:GEP196727 FUT196703:FUT196727 FKX196703:FKX196727 FBB196703:FBB196727 ERF196703:ERF196727 EHJ196703:EHJ196727 DXN196703:DXN196727 DNR196703:DNR196727 DDV196703:DDV196727 CTZ196703:CTZ196727 CKD196703:CKD196727 CAH196703:CAH196727 BQL196703:BQL196727 BGP196703:BGP196727 AWT196703:AWT196727 AMX196703:AMX196727 ADB196703:ADB196727 TF196703:TF196727 JJ196703:JJ196727 F196703:F196727 WVV131167:WVV131191 WLZ131167:WLZ131191 WCD131167:WCD131191 VSH131167:VSH131191 VIL131167:VIL131191 UYP131167:UYP131191 UOT131167:UOT131191 UEX131167:UEX131191 TVB131167:TVB131191 TLF131167:TLF131191 TBJ131167:TBJ131191 SRN131167:SRN131191 SHR131167:SHR131191 RXV131167:RXV131191 RNZ131167:RNZ131191 RED131167:RED131191 QUH131167:QUH131191 QKL131167:QKL131191 QAP131167:QAP131191 PQT131167:PQT131191 PGX131167:PGX131191 OXB131167:OXB131191 ONF131167:ONF131191 ODJ131167:ODJ131191 NTN131167:NTN131191 NJR131167:NJR131191 MZV131167:MZV131191 MPZ131167:MPZ131191 MGD131167:MGD131191 LWH131167:LWH131191 LML131167:LML131191 LCP131167:LCP131191 KST131167:KST131191 KIX131167:KIX131191 JZB131167:JZB131191 JPF131167:JPF131191 JFJ131167:JFJ131191 IVN131167:IVN131191 ILR131167:ILR131191 IBV131167:IBV131191 HRZ131167:HRZ131191 HID131167:HID131191 GYH131167:GYH131191 GOL131167:GOL131191 GEP131167:GEP131191 FUT131167:FUT131191 FKX131167:FKX131191 FBB131167:FBB131191 ERF131167:ERF131191 EHJ131167:EHJ131191 DXN131167:DXN131191 DNR131167:DNR131191 DDV131167:DDV131191 CTZ131167:CTZ131191 CKD131167:CKD131191 CAH131167:CAH131191 BQL131167:BQL131191 BGP131167:BGP131191 AWT131167:AWT131191 AMX131167:AMX131191 ADB131167:ADB131191 TF131167:TF131191 JJ131167:JJ131191 F131167:F131191 WVV65631:WVV65655 WLZ65631:WLZ65655 WCD65631:WCD65655 VSH65631:VSH65655 VIL65631:VIL65655 UYP65631:UYP65655 UOT65631:UOT65655 UEX65631:UEX65655 TVB65631:TVB65655 TLF65631:TLF65655 TBJ65631:TBJ65655 SRN65631:SRN65655 SHR65631:SHR65655 RXV65631:RXV65655 RNZ65631:RNZ65655 RED65631:RED65655 QUH65631:QUH65655 QKL65631:QKL65655 QAP65631:QAP65655 PQT65631:PQT65655 PGX65631:PGX65655 OXB65631:OXB65655 ONF65631:ONF65655 ODJ65631:ODJ65655 NTN65631:NTN65655 NJR65631:NJR65655 MZV65631:MZV65655 MPZ65631:MPZ65655 MGD65631:MGD65655 LWH65631:LWH65655 LML65631:LML65655 LCP65631:LCP65655 KST65631:KST65655 KIX65631:KIX65655 JZB65631:JZB65655 JPF65631:JPF65655 JFJ65631:JFJ65655 IVN65631:IVN65655 ILR65631:ILR65655 IBV65631:IBV65655 HRZ65631:HRZ65655 HID65631:HID65655 GYH65631:GYH65655 GOL65631:GOL65655 GEP65631:GEP65655 FUT65631:FUT65655 FKX65631:FKX65655 FBB65631:FBB65655 ERF65631:ERF65655 EHJ65631:EHJ65655 DXN65631:DXN65655 DNR65631:DNR65655 DDV65631:DDV65655 CTZ65631:CTZ65655 CKD65631:CKD65655 CAH65631:CAH65655 BQL65631:BQL65655 BGP65631:BGP65655 AWT65631:AWT65655 AMX65631:AMX65655 ADB65631:ADB65655 TF65631:TF65655 JJ65631:JJ65655 F65631:F65655 WLZ13:WLZ37 WCD13:WCD37 VSH13:VSH37 VIL13:VIL37 UYP13:UYP37 UOT13:UOT37 UEX13:UEX37 TVB13:TVB37 TLF13:TLF37 TBJ13:TBJ37 SRN13:SRN37 SHR13:SHR37 RXV13:RXV37 RNZ13:RNZ37 RED13:RED37 QUH13:QUH37 QKL13:QKL37 QAP13:QAP37 PQT13:PQT37 PGX13:PGX37 OXB13:OXB37 ONF13:ONF37 ODJ13:ODJ37 NTN13:NTN37 NJR13:NJR37 MZV13:MZV37 MPZ13:MPZ37 MGD13:MGD37 LWH13:LWH37 LML13:LML37 LCP13:LCP37 KST13:KST37 KIX13:KIX37 JZB13:JZB37 JPF13:JPF37 JFJ13:JFJ37 IVN13:IVN37 ILR13:ILR37 IBV13:IBV37 HRZ13:HRZ37 HID13:HID37 GYH13:GYH37 GOL13:GOL37 GEP13:GEP37 FUT13:FUT37 FKX13:FKX37 FBB13:FBB37 ERF13:ERF37 EHJ13:EHJ37 DXN13:DXN37 DNR13:DNR37 DDV13:DDV37 CTZ13:CTZ37 CKD13:CKD37 CAH13:CAH37 BQL13:BQL37 BGP13:BGP37 AWT13:AWT37 AMX13:AMX37 ADB13:ADB37 TF13:TF37 JJ13:JJ37" xr:uid="{F04662BD-7FA0-4062-8770-3996A95E128D}">
      <formula1>$F$126:$F$127</formula1>
    </dataValidation>
    <dataValidation type="list" errorStyle="warning" allowBlank="1" showInputMessage="1" showErrorMessage="1" sqref="WVX983135:WVX983159 WMB983135:WMB983159 WCF983135:WCF983159 VSJ983135:VSJ983159 VIN983135:VIN983159 UYR983135:UYR983159 UOV983135:UOV983159 UEZ983135:UEZ983159 TVD983135:TVD983159 TLH983135:TLH983159 TBL983135:TBL983159 SRP983135:SRP983159 SHT983135:SHT983159 RXX983135:RXX983159 ROB983135:ROB983159 REF983135:REF983159 QUJ983135:QUJ983159 QKN983135:QKN983159 QAR983135:QAR983159 PQV983135:PQV983159 PGZ983135:PGZ983159 OXD983135:OXD983159 ONH983135:ONH983159 ODL983135:ODL983159 NTP983135:NTP983159 NJT983135:NJT983159 MZX983135:MZX983159 MQB983135:MQB983159 MGF983135:MGF983159 LWJ983135:LWJ983159 LMN983135:LMN983159 LCR983135:LCR983159 KSV983135:KSV983159 KIZ983135:KIZ983159 JZD983135:JZD983159 JPH983135:JPH983159 JFL983135:JFL983159 IVP983135:IVP983159 ILT983135:ILT983159 IBX983135:IBX983159 HSB983135:HSB983159 HIF983135:HIF983159 GYJ983135:GYJ983159 GON983135:GON983159 GER983135:GER983159 FUV983135:FUV983159 FKZ983135:FKZ983159 FBD983135:FBD983159 ERH983135:ERH983159 EHL983135:EHL983159 DXP983135:DXP983159 DNT983135:DNT983159 DDX983135:DDX983159 CUB983135:CUB983159 CKF983135:CKF983159 CAJ983135:CAJ983159 BQN983135:BQN983159 BGR983135:BGR983159 AWV983135:AWV983159 AMZ983135:AMZ983159 ADD983135:ADD983159 TH983135:TH983159 JL983135:JL983159 H983135:H983159 WVX917599:WVX917623 WMB917599:WMB917623 WCF917599:WCF917623 VSJ917599:VSJ917623 VIN917599:VIN917623 UYR917599:UYR917623 UOV917599:UOV917623 UEZ917599:UEZ917623 TVD917599:TVD917623 TLH917599:TLH917623 TBL917599:TBL917623 SRP917599:SRP917623 SHT917599:SHT917623 RXX917599:RXX917623 ROB917599:ROB917623 REF917599:REF917623 QUJ917599:QUJ917623 QKN917599:QKN917623 QAR917599:QAR917623 PQV917599:PQV917623 PGZ917599:PGZ917623 OXD917599:OXD917623 ONH917599:ONH917623 ODL917599:ODL917623 NTP917599:NTP917623 NJT917599:NJT917623 MZX917599:MZX917623 MQB917599:MQB917623 MGF917599:MGF917623 LWJ917599:LWJ917623 LMN917599:LMN917623 LCR917599:LCR917623 KSV917599:KSV917623 KIZ917599:KIZ917623 JZD917599:JZD917623 JPH917599:JPH917623 JFL917599:JFL917623 IVP917599:IVP917623 ILT917599:ILT917623 IBX917599:IBX917623 HSB917599:HSB917623 HIF917599:HIF917623 GYJ917599:GYJ917623 GON917599:GON917623 GER917599:GER917623 FUV917599:FUV917623 FKZ917599:FKZ917623 FBD917599:FBD917623 ERH917599:ERH917623 EHL917599:EHL917623 DXP917599:DXP917623 DNT917599:DNT917623 DDX917599:DDX917623 CUB917599:CUB917623 CKF917599:CKF917623 CAJ917599:CAJ917623 BQN917599:BQN917623 BGR917599:BGR917623 AWV917599:AWV917623 AMZ917599:AMZ917623 ADD917599:ADD917623 TH917599:TH917623 JL917599:JL917623 H917599:H917623 WVX852063:WVX852087 WMB852063:WMB852087 WCF852063:WCF852087 VSJ852063:VSJ852087 VIN852063:VIN852087 UYR852063:UYR852087 UOV852063:UOV852087 UEZ852063:UEZ852087 TVD852063:TVD852087 TLH852063:TLH852087 TBL852063:TBL852087 SRP852063:SRP852087 SHT852063:SHT852087 RXX852063:RXX852087 ROB852063:ROB852087 REF852063:REF852087 QUJ852063:QUJ852087 QKN852063:QKN852087 QAR852063:QAR852087 PQV852063:PQV852087 PGZ852063:PGZ852087 OXD852063:OXD852087 ONH852063:ONH852087 ODL852063:ODL852087 NTP852063:NTP852087 NJT852063:NJT852087 MZX852063:MZX852087 MQB852063:MQB852087 MGF852063:MGF852087 LWJ852063:LWJ852087 LMN852063:LMN852087 LCR852063:LCR852087 KSV852063:KSV852087 KIZ852063:KIZ852087 JZD852063:JZD852087 JPH852063:JPH852087 JFL852063:JFL852087 IVP852063:IVP852087 ILT852063:ILT852087 IBX852063:IBX852087 HSB852063:HSB852087 HIF852063:HIF852087 GYJ852063:GYJ852087 GON852063:GON852087 GER852063:GER852087 FUV852063:FUV852087 FKZ852063:FKZ852087 FBD852063:FBD852087 ERH852063:ERH852087 EHL852063:EHL852087 DXP852063:DXP852087 DNT852063:DNT852087 DDX852063:DDX852087 CUB852063:CUB852087 CKF852063:CKF852087 CAJ852063:CAJ852087 BQN852063:BQN852087 BGR852063:BGR852087 AWV852063:AWV852087 AMZ852063:AMZ852087 ADD852063:ADD852087 TH852063:TH852087 JL852063:JL852087 H852063:H852087 WVX786527:WVX786551 WMB786527:WMB786551 WCF786527:WCF786551 VSJ786527:VSJ786551 VIN786527:VIN786551 UYR786527:UYR786551 UOV786527:UOV786551 UEZ786527:UEZ786551 TVD786527:TVD786551 TLH786527:TLH786551 TBL786527:TBL786551 SRP786527:SRP786551 SHT786527:SHT786551 RXX786527:RXX786551 ROB786527:ROB786551 REF786527:REF786551 QUJ786527:QUJ786551 QKN786527:QKN786551 QAR786527:QAR786551 PQV786527:PQV786551 PGZ786527:PGZ786551 OXD786527:OXD786551 ONH786527:ONH786551 ODL786527:ODL786551 NTP786527:NTP786551 NJT786527:NJT786551 MZX786527:MZX786551 MQB786527:MQB786551 MGF786527:MGF786551 LWJ786527:LWJ786551 LMN786527:LMN786551 LCR786527:LCR786551 KSV786527:KSV786551 KIZ786527:KIZ786551 JZD786527:JZD786551 JPH786527:JPH786551 JFL786527:JFL786551 IVP786527:IVP786551 ILT786527:ILT786551 IBX786527:IBX786551 HSB786527:HSB786551 HIF786527:HIF786551 GYJ786527:GYJ786551 GON786527:GON786551 GER786527:GER786551 FUV786527:FUV786551 FKZ786527:FKZ786551 FBD786527:FBD786551 ERH786527:ERH786551 EHL786527:EHL786551 DXP786527:DXP786551 DNT786527:DNT786551 DDX786527:DDX786551 CUB786527:CUB786551 CKF786527:CKF786551 CAJ786527:CAJ786551 BQN786527:BQN786551 BGR786527:BGR786551 AWV786527:AWV786551 AMZ786527:AMZ786551 ADD786527:ADD786551 TH786527:TH786551 JL786527:JL786551 H786527:H786551 WVX720991:WVX721015 WMB720991:WMB721015 WCF720991:WCF721015 VSJ720991:VSJ721015 VIN720991:VIN721015 UYR720991:UYR721015 UOV720991:UOV721015 UEZ720991:UEZ721015 TVD720991:TVD721015 TLH720991:TLH721015 TBL720991:TBL721015 SRP720991:SRP721015 SHT720991:SHT721015 RXX720991:RXX721015 ROB720991:ROB721015 REF720991:REF721015 QUJ720991:QUJ721015 QKN720991:QKN721015 QAR720991:QAR721015 PQV720991:PQV721015 PGZ720991:PGZ721015 OXD720991:OXD721015 ONH720991:ONH721015 ODL720991:ODL721015 NTP720991:NTP721015 NJT720991:NJT721015 MZX720991:MZX721015 MQB720991:MQB721015 MGF720991:MGF721015 LWJ720991:LWJ721015 LMN720991:LMN721015 LCR720991:LCR721015 KSV720991:KSV721015 KIZ720991:KIZ721015 JZD720991:JZD721015 JPH720991:JPH721015 JFL720991:JFL721015 IVP720991:IVP721015 ILT720991:ILT721015 IBX720991:IBX721015 HSB720991:HSB721015 HIF720991:HIF721015 GYJ720991:GYJ721015 GON720991:GON721015 GER720991:GER721015 FUV720991:FUV721015 FKZ720991:FKZ721015 FBD720991:FBD721015 ERH720991:ERH721015 EHL720991:EHL721015 DXP720991:DXP721015 DNT720991:DNT721015 DDX720991:DDX721015 CUB720991:CUB721015 CKF720991:CKF721015 CAJ720991:CAJ721015 BQN720991:BQN721015 BGR720991:BGR721015 AWV720991:AWV721015 AMZ720991:AMZ721015 ADD720991:ADD721015 TH720991:TH721015 JL720991:JL721015 H720991:H721015 WVX655455:WVX655479 WMB655455:WMB655479 WCF655455:WCF655479 VSJ655455:VSJ655479 VIN655455:VIN655479 UYR655455:UYR655479 UOV655455:UOV655479 UEZ655455:UEZ655479 TVD655455:TVD655479 TLH655455:TLH655479 TBL655455:TBL655479 SRP655455:SRP655479 SHT655455:SHT655479 RXX655455:RXX655479 ROB655455:ROB655479 REF655455:REF655479 QUJ655455:QUJ655479 QKN655455:QKN655479 QAR655455:QAR655479 PQV655455:PQV655479 PGZ655455:PGZ655479 OXD655455:OXD655479 ONH655455:ONH655479 ODL655455:ODL655479 NTP655455:NTP655479 NJT655455:NJT655479 MZX655455:MZX655479 MQB655455:MQB655479 MGF655455:MGF655479 LWJ655455:LWJ655479 LMN655455:LMN655479 LCR655455:LCR655479 KSV655455:KSV655479 KIZ655455:KIZ655479 JZD655455:JZD655479 JPH655455:JPH655479 JFL655455:JFL655479 IVP655455:IVP655479 ILT655455:ILT655479 IBX655455:IBX655479 HSB655455:HSB655479 HIF655455:HIF655479 GYJ655455:GYJ655479 GON655455:GON655479 GER655455:GER655479 FUV655455:FUV655479 FKZ655455:FKZ655479 FBD655455:FBD655479 ERH655455:ERH655479 EHL655455:EHL655479 DXP655455:DXP655479 DNT655455:DNT655479 DDX655455:DDX655479 CUB655455:CUB655479 CKF655455:CKF655479 CAJ655455:CAJ655479 BQN655455:BQN655479 BGR655455:BGR655479 AWV655455:AWV655479 AMZ655455:AMZ655479 ADD655455:ADD655479 TH655455:TH655479 JL655455:JL655479 H655455:H655479 WVX589919:WVX589943 WMB589919:WMB589943 WCF589919:WCF589943 VSJ589919:VSJ589943 VIN589919:VIN589943 UYR589919:UYR589943 UOV589919:UOV589943 UEZ589919:UEZ589943 TVD589919:TVD589943 TLH589919:TLH589943 TBL589919:TBL589943 SRP589919:SRP589943 SHT589919:SHT589943 RXX589919:RXX589943 ROB589919:ROB589943 REF589919:REF589943 QUJ589919:QUJ589943 QKN589919:QKN589943 QAR589919:QAR589943 PQV589919:PQV589943 PGZ589919:PGZ589943 OXD589919:OXD589943 ONH589919:ONH589943 ODL589919:ODL589943 NTP589919:NTP589943 NJT589919:NJT589943 MZX589919:MZX589943 MQB589919:MQB589943 MGF589919:MGF589943 LWJ589919:LWJ589943 LMN589919:LMN589943 LCR589919:LCR589943 KSV589919:KSV589943 KIZ589919:KIZ589943 JZD589919:JZD589943 JPH589919:JPH589943 JFL589919:JFL589943 IVP589919:IVP589943 ILT589919:ILT589943 IBX589919:IBX589943 HSB589919:HSB589943 HIF589919:HIF589943 GYJ589919:GYJ589943 GON589919:GON589943 GER589919:GER589943 FUV589919:FUV589943 FKZ589919:FKZ589943 FBD589919:FBD589943 ERH589919:ERH589943 EHL589919:EHL589943 DXP589919:DXP589943 DNT589919:DNT589943 DDX589919:DDX589943 CUB589919:CUB589943 CKF589919:CKF589943 CAJ589919:CAJ589943 BQN589919:BQN589943 BGR589919:BGR589943 AWV589919:AWV589943 AMZ589919:AMZ589943 ADD589919:ADD589943 TH589919:TH589943 JL589919:JL589943 H589919:H589943 WVX524383:WVX524407 WMB524383:WMB524407 WCF524383:WCF524407 VSJ524383:VSJ524407 VIN524383:VIN524407 UYR524383:UYR524407 UOV524383:UOV524407 UEZ524383:UEZ524407 TVD524383:TVD524407 TLH524383:TLH524407 TBL524383:TBL524407 SRP524383:SRP524407 SHT524383:SHT524407 RXX524383:RXX524407 ROB524383:ROB524407 REF524383:REF524407 QUJ524383:QUJ524407 QKN524383:QKN524407 QAR524383:QAR524407 PQV524383:PQV524407 PGZ524383:PGZ524407 OXD524383:OXD524407 ONH524383:ONH524407 ODL524383:ODL524407 NTP524383:NTP524407 NJT524383:NJT524407 MZX524383:MZX524407 MQB524383:MQB524407 MGF524383:MGF524407 LWJ524383:LWJ524407 LMN524383:LMN524407 LCR524383:LCR524407 KSV524383:KSV524407 KIZ524383:KIZ524407 JZD524383:JZD524407 JPH524383:JPH524407 JFL524383:JFL524407 IVP524383:IVP524407 ILT524383:ILT524407 IBX524383:IBX524407 HSB524383:HSB524407 HIF524383:HIF524407 GYJ524383:GYJ524407 GON524383:GON524407 GER524383:GER524407 FUV524383:FUV524407 FKZ524383:FKZ524407 FBD524383:FBD524407 ERH524383:ERH524407 EHL524383:EHL524407 DXP524383:DXP524407 DNT524383:DNT524407 DDX524383:DDX524407 CUB524383:CUB524407 CKF524383:CKF524407 CAJ524383:CAJ524407 BQN524383:BQN524407 BGR524383:BGR524407 AWV524383:AWV524407 AMZ524383:AMZ524407 ADD524383:ADD524407 TH524383:TH524407 JL524383:JL524407 H524383:H524407 WVX458847:WVX458871 WMB458847:WMB458871 WCF458847:WCF458871 VSJ458847:VSJ458871 VIN458847:VIN458871 UYR458847:UYR458871 UOV458847:UOV458871 UEZ458847:UEZ458871 TVD458847:TVD458871 TLH458847:TLH458871 TBL458847:TBL458871 SRP458847:SRP458871 SHT458847:SHT458871 RXX458847:RXX458871 ROB458847:ROB458871 REF458847:REF458871 QUJ458847:QUJ458871 QKN458847:QKN458871 QAR458847:QAR458871 PQV458847:PQV458871 PGZ458847:PGZ458871 OXD458847:OXD458871 ONH458847:ONH458871 ODL458847:ODL458871 NTP458847:NTP458871 NJT458847:NJT458871 MZX458847:MZX458871 MQB458847:MQB458871 MGF458847:MGF458871 LWJ458847:LWJ458871 LMN458847:LMN458871 LCR458847:LCR458871 KSV458847:KSV458871 KIZ458847:KIZ458871 JZD458847:JZD458871 JPH458847:JPH458871 JFL458847:JFL458871 IVP458847:IVP458871 ILT458847:ILT458871 IBX458847:IBX458871 HSB458847:HSB458871 HIF458847:HIF458871 GYJ458847:GYJ458871 GON458847:GON458871 GER458847:GER458871 FUV458847:FUV458871 FKZ458847:FKZ458871 FBD458847:FBD458871 ERH458847:ERH458871 EHL458847:EHL458871 DXP458847:DXP458871 DNT458847:DNT458871 DDX458847:DDX458871 CUB458847:CUB458871 CKF458847:CKF458871 CAJ458847:CAJ458871 BQN458847:BQN458871 BGR458847:BGR458871 AWV458847:AWV458871 AMZ458847:AMZ458871 ADD458847:ADD458871 TH458847:TH458871 JL458847:JL458871 H458847:H458871 WVX393311:WVX393335 WMB393311:WMB393335 WCF393311:WCF393335 VSJ393311:VSJ393335 VIN393311:VIN393335 UYR393311:UYR393335 UOV393311:UOV393335 UEZ393311:UEZ393335 TVD393311:TVD393335 TLH393311:TLH393335 TBL393311:TBL393335 SRP393311:SRP393335 SHT393311:SHT393335 RXX393311:RXX393335 ROB393311:ROB393335 REF393311:REF393335 QUJ393311:QUJ393335 QKN393311:QKN393335 QAR393311:QAR393335 PQV393311:PQV393335 PGZ393311:PGZ393335 OXD393311:OXD393335 ONH393311:ONH393335 ODL393311:ODL393335 NTP393311:NTP393335 NJT393311:NJT393335 MZX393311:MZX393335 MQB393311:MQB393335 MGF393311:MGF393335 LWJ393311:LWJ393335 LMN393311:LMN393335 LCR393311:LCR393335 KSV393311:KSV393335 KIZ393311:KIZ393335 JZD393311:JZD393335 JPH393311:JPH393335 JFL393311:JFL393335 IVP393311:IVP393335 ILT393311:ILT393335 IBX393311:IBX393335 HSB393311:HSB393335 HIF393311:HIF393335 GYJ393311:GYJ393335 GON393311:GON393335 GER393311:GER393335 FUV393311:FUV393335 FKZ393311:FKZ393335 FBD393311:FBD393335 ERH393311:ERH393335 EHL393311:EHL393335 DXP393311:DXP393335 DNT393311:DNT393335 DDX393311:DDX393335 CUB393311:CUB393335 CKF393311:CKF393335 CAJ393311:CAJ393335 BQN393311:BQN393335 BGR393311:BGR393335 AWV393311:AWV393335 AMZ393311:AMZ393335 ADD393311:ADD393335 TH393311:TH393335 JL393311:JL393335 H393311:H393335 WVX327775:WVX327799 WMB327775:WMB327799 WCF327775:WCF327799 VSJ327775:VSJ327799 VIN327775:VIN327799 UYR327775:UYR327799 UOV327775:UOV327799 UEZ327775:UEZ327799 TVD327775:TVD327799 TLH327775:TLH327799 TBL327775:TBL327799 SRP327775:SRP327799 SHT327775:SHT327799 RXX327775:RXX327799 ROB327775:ROB327799 REF327775:REF327799 QUJ327775:QUJ327799 QKN327775:QKN327799 QAR327775:QAR327799 PQV327775:PQV327799 PGZ327775:PGZ327799 OXD327775:OXD327799 ONH327775:ONH327799 ODL327775:ODL327799 NTP327775:NTP327799 NJT327775:NJT327799 MZX327775:MZX327799 MQB327775:MQB327799 MGF327775:MGF327799 LWJ327775:LWJ327799 LMN327775:LMN327799 LCR327775:LCR327799 KSV327775:KSV327799 KIZ327775:KIZ327799 JZD327775:JZD327799 JPH327775:JPH327799 JFL327775:JFL327799 IVP327775:IVP327799 ILT327775:ILT327799 IBX327775:IBX327799 HSB327775:HSB327799 HIF327775:HIF327799 GYJ327775:GYJ327799 GON327775:GON327799 GER327775:GER327799 FUV327775:FUV327799 FKZ327775:FKZ327799 FBD327775:FBD327799 ERH327775:ERH327799 EHL327775:EHL327799 DXP327775:DXP327799 DNT327775:DNT327799 DDX327775:DDX327799 CUB327775:CUB327799 CKF327775:CKF327799 CAJ327775:CAJ327799 BQN327775:BQN327799 BGR327775:BGR327799 AWV327775:AWV327799 AMZ327775:AMZ327799 ADD327775:ADD327799 TH327775:TH327799 JL327775:JL327799 H327775:H327799 WVX262239:WVX262263 WMB262239:WMB262263 WCF262239:WCF262263 VSJ262239:VSJ262263 VIN262239:VIN262263 UYR262239:UYR262263 UOV262239:UOV262263 UEZ262239:UEZ262263 TVD262239:TVD262263 TLH262239:TLH262263 TBL262239:TBL262263 SRP262239:SRP262263 SHT262239:SHT262263 RXX262239:RXX262263 ROB262239:ROB262263 REF262239:REF262263 QUJ262239:QUJ262263 QKN262239:QKN262263 QAR262239:QAR262263 PQV262239:PQV262263 PGZ262239:PGZ262263 OXD262239:OXD262263 ONH262239:ONH262263 ODL262239:ODL262263 NTP262239:NTP262263 NJT262239:NJT262263 MZX262239:MZX262263 MQB262239:MQB262263 MGF262239:MGF262263 LWJ262239:LWJ262263 LMN262239:LMN262263 LCR262239:LCR262263 KSV262239:KSV262263 KIZ262239:KIZ262263 JZD262239:JZD262263 JPH262239:JPH262263 JFL262239:JFL262263 IVP262239:IVP262263 ILT262239:ILT262263 IBX262239:IBX262263 HSB262239:HSB262263 HIF262239:HIF262263 GYJ262239:GYJ262263 GON262239:GON262263 GER262239:GER262263 FUV262239:FUV262263 FKZ262239:FKZ262263 FBD262239:FBD262263 ERH262239:ERH262263 EHL262239:EHL262263 DXP262239:DXP262263 DNT262239:DNT262263 DDX262239:DDX262263 CUB262239:CUB262263 CKF262239:CKF262263 CAJ262239:CAJ262263 BQN262239:BQN262263 BGR262239:BGR262263 AWV262239:AWV262263 AMZ262239:AMZ262263 ADD262239:ADD262263 TH262239:TH262263 JL262239:JL262263 H262239:H262263 WVX196703:WVX196727 WMB196703:WMB196727 WCF196703:WCF196727 VSJ196703:VSJ196727 VIN196703:VIN196727 UYR196703:UYR196727 UOV196703:UOV196727 UEZ196703:UEZ196727 TVD196703:TVD196727 TLH196703:TLH196727 TBL196703:TBL196727 SRP196703:SRP196727 SHT196703:SHT196727 RXX196703:RXX196727 ROB196703:ROB196727 REF196703:REF196727 QUJ196703:QUJ196727 QKN196703:QKN196727 QAR196703:QAR196727 PQV196703:PQV196727 PGZ196703:PGZ196727 OXD196703:OXD196727 ONH196703:ONH196727 ODL196703:ODL196727 NTP196703:NTP196727 NJT196703:NJT196727 MZX196703:MZX196727 MQB196703:MQB196727 MGF196703:MGF196727 LWJ196703:LWJ196727 LMN196703:LMN196727 LCR196703:LCR196727 KSV196703:KSV196727 KIZ196703:KIZ196727 JZD196703:JZD196727 JPH196703:JPH196727 JFL196703:JFL196727 IVP196703:IVP196727 ILT196703:ILT196727 IBX196703:IBX196727 HSB196703:HSB196727 HIF196703:HIF196727 GYJ196703:GYJ196727 GON196703:GON196727 GER196703:GER196727 FUV196703:FUV196727 FKZ196703:FKZ196727 FBD196703:FBD196727 ERH196703:ERH196727 EHL196703:EHL196727 DXP196703:DXP196727 DNT196703:DNT196727 DDX196703:DDX196727 CUB196703:CUB196727 CKF196703:CKF196727 CAJ196703:CAJ196727 BQN196703:BQN196727 BGR196703:BGR196727 AWV196703:AWV196727 AMZ196703:AMZ196727 ADD196703:ADD196727 TH196703:TH196727 JL196703:JL196727 H196703:H196727 WVX131167:WVX131191 WMB131167:WMB131191 WCF131167:WCF131191 VSJ131167:VSJ131191 VIN131167:VIN131191 UYR131167:UYR131191 UOV131167:UOV131191 UEZ131167:UEZ131191 TVD131167:TVD131191 TLH131167:TLH131191 TBL131167:TBL131191 SRP131167:SRP131191 SHT131167:SHT131191 RXX131167:RXX131191 ROB131167:ROB131191 REF131167:REF131191 QUJ131167:QUJ131191 QKN131167:QKN131191 QAR131167:QAR131191 PQV131167:PQV131191 PGZ131167:PGZ131191 OXD131167:OXD131191 ONH131167:ONH131191 ODL131167:ODL131191 NTP131167:NTP131191 NJT131167:NJT131191 MZX131167:MZX131191 MQB131167:MQB131191 MGF131167:MGF131191 LWJ131167:LWJ131191 LMN131167:LMN131191 LCR131167:LCR131191 KSV131167:KSV131191 KIZ131167:KIZ131191 JZD131167:JZD131191 JPH131167:JPH131191 JFL131167:JFL131191 IVP131167:IVP131191 ILT131167:ILT131191 IBX131167:IBX131191 HSB131167:HSB131191 HIF131167:HIF131191 GYJ131167:GYJ131191 GON131167:GON131191 GER131167:GER131191 FUV131167:FUV131191 FKZ131167:FKZ131191 FBD131167:FBD131191 ERH131167:ERH131191 EHL131167:EHL131191 DXP131167:DXP131191 DNT131167:DNT131191 DDX131167:DDX131191 CUB131167:CUB131191 CKF131167:CKF131191 CAJ131167:CAJ131191 BQN131167:BQN131191 BGR131167:BGR131191 AWV131167:AWV131191 AMZ131167:AMZ131191 ADD131167:ADD131191 TH131167:TH131191 JL131167:JL131191 H131167:H131191 WVX65631:WVX65655 WMB65631:WMB65655 WCF65631:WCF65655 VSJ65631:VSJ65655 VIN65631:VIN65655 UYR65631:UYR65655 UOV65631:UOV65655 UEZ65631:UEZ65655 TVD65631:TVD65655 TLH65631:TLH65655 TBL65631:TBL65655 SRP65631:SRP65655 SHT65631:SHT65655 RXX65631:RXX65655 ROB65631:ROB65655 REF65631:REF65655 QUJ65631:QUJ65655 QKN65631:QKN65655 QAR65631:QAR65655 PQV65631:PQV65655 PGZ65631:PGZ65655 OXD65631:OXD65655 ONH65631:ONH65655 ODL65631:ODL65655 NTP65631:NTP65655 NJT65631:NJT65655 MZX65631:MZX65655 MQB65631:MQB65655 MGF65631:MGF65655 LWJ65631:LWJ65655 LMN65631:LMN65655 LCR65631:LCR65655 KSV65631:KSV65655 KIZ65631:KIZ65655 JZD65631:JZD65655 JPH65631:JPH65655 JFL65631:JFL65655 IVP65631:IVP65655 ILT65631:ILT65655 IBX65631:IBX65655 HSB65631:HSB65655 HIF65631:HIF65655 GYJ65631:GYJ65655 GON65631:GON65655 GER65631:GER65655 FUV65631:FUV65655 FKZ65631:FKZ65655 FBD65631:FBD65655 ERH65631:ERH65655 EHL65631:EHL65655 DXP65631:DXP65655 DNT65631:DNT65655 DDX65631:DDX65655 CUB65631:CUB65655 CKF65631:CKF65655 CAJ65631:CAJ65655 BQN65631:BQN65655 BGR65631:BGR65655 AWV65631:AWV65655 AMZ65631:AMZ65655 ADD65631:ADD65655 TH65631:TH65655 JL65631:JL65655 H65631:H65655 WMB13:WMB37 WCF13:WCF37 VSJ13:VSJ37 VIN13:VIN37 UYR13:UYR37 UOV13:UOV37 UEZ13:UEZ37 TVD13:TVD37 TLH13:TLH37 TBL13:TBL37 SRP13:SRP37 SHT13:SHT37 RXX13:RXX37 ROB13:ROB37 REF13:REF37 QUJ13:QUJ37 QKN13:QKN37 QAR13:QAR37 PQV13:PQV37 PGZ13:PGZ37 OXD13:OXD37 ONH13:ONH37 ODL13:ODL37 NTP13:NTP37 NJT13:NJT37 MZX13:MZX37 MQB13:MQB37 MGF13:MGF37 LWJ13:LWJ37 LMN13:LMN37 LCR13:LCR37 KSV13:KSV37 KIZ13:KIZ37 JZD13:JZD37 JPH13:JPH37 JFL13:JFL37 IVP13:IVP37 ILT13:ILT37 IBX13:IBX37 HSB13:HSB37 HIF13:HIF37 GYJ13:GYJ37 GON13:GON37 GER13:GER37 FUV13:FUV37 FKZ13:FKZ37 FBD13:FBD37 ERH13:ERH37 EHL13:EHL37 DXP13:DXP37 DNT13:DNT37 DDX13:DDX37 CUB13:CUB37 CKF13:CKF37 CAJ13:CAJ37 BQN13:BQN37 BGR13:BGR37 AWV13:AWV37 AMZ13:AMZ37 ADD13:ADD37 TH13:TH37 JL13:JL37 WVX13:WVX37" xr:uid="{6DF07D1F-0894-42E0-97C6-FB6B9937F4BC}">
      <formula1>$H$126:$H$127</formula1>
    </dataValidation>
    <dataValidation type="list" allowBlank="1" showInputMessage="1" showErrorMessage="1" prompt="「正」は正規職員、「パート」は正規職員以外（他のエクセルファイルからの貼り付けの際は、「パート」は全角でお願いします。）" sqref="C13:C112" xr:uid="{A18F431A-3D65-420C-9A63-221F2B0750B1}">
      <formula1>$C$126:$C$127</formula1>
    </dataValidation>
    <dataValidation type="list" allowBlank="1" showInputMessage="1" showErrorMessage="1" prompt="「常」⇒1日6時間以上かつ1ヶ月20日以上_x000a__x000a_「非」⇒1日6時間未満又は1ヶ月20日未満" sqref="D13:D112" xr:uid="{241EB63E-0883-4CD0-855B-297EEFE0DAEE}">
      <formula1>$D$126:$D$127</formula1>
    </dataValidation>
  </dataValidations>
  <pageMargins left="0.59055118110236227" right="0.31496062992125984" top="0.43307086614173229" bottom="0.35433070866141736" header="0.39370078740157483" footer="0.31496062992125984"/>
  <pageSetup paperSize="9" scale="67" fitToHeight="0" orientation="landscape" r:id="rId1"/>
  <headerFooter alignWithMargins="0"/>
  <rowBreaks count="2" manualBreakCount="2">
    <brk id="37" max="31" man="1"/>
    <brk id="65" max="31" man="1"/>
  </rowBreaks>
  <colBreaks count="1" manualBreakCount="1">
    <brk id="16" min="1" max="92"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78FA6878-B38D-4733-B24D-CAD44361EF33}">
            <xm:f>P13&lt;&gt;③職員名簿【中間実績】!P14</xm:f>
            <x14:dxf>
              <fill>
                <patternFill>
                  <bgColor rgb="FF00B0F0"/>
                </patternFill>
              </fill>
            </x14:dxf>
          </x14:cfRule>
          <xm:sqref>P13:P112</xm:sqref>
        </x14:conditionalFormatting>
        <x14:conditionalFormatting xmlns:xm="http://schemas.microsoft.com/office/excel/2006/main">
          <x14:cfRule type="expression" priority="42" id="{78FA6878-B38D-4733-B24D-CAD44361EF33}">
            <xm:f>Q13&lt;&gt;③職員名簿【中間実績】!AH14</xm:f>
            <x14:dxf>
              <fill>
                <patternFill>
                  <bgColor rgb="FF00B0F0"/>
                </patternFill>
              </fill>
            </x14:dxf>
          </x14:cfRule>
          <xm:sqref>Q13:T112</xm:sqref>
        </x14:conditionalFormatting>
        <x14:conditionalFormatting xmlns:xm="http://schemas.microsoft.com/office/excel/2006/main">
          <x14:cfRule type="expression" priority="45" id="{78FA6878-B38D-4733-B24D-CAD44361EF33}">
            <xm:f>U13&lt;&gt;③職員名簿【中間実績】!AY14</xm:f>
            <x14:dxf>
              <fill>
                <patternFill>
                  <bgColor rgb="FF00B0F0"/>
                </patternFill>
              </fill>
            </x14:dxf>
          </x14:cfRule>
          <xm:sqref>U13:AF112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C246-C4DA-4FD7-87CC-B528FD9EA47F}">
  <dimension ref="B2:F16"/>
  <sheetViews>
    <sheetView zoomScale="80" zoomScaleNormal="80" zoomScaleSheetLayoutView="100" workbookViewId="0">
      <selection activeCell="D14" sqref="D14"/>
    </sheetView>
  </sheetViews>
  <sheetFormatPr defaultRowHeight="13"/>
  <cols>
    <col min="1" max="1" width="6.6328125" customWidth="1"/>
    <col min="2" max="2" width="5.453125" customWidth="1"/>
    <col min="3" max="3" width="23.453125" customWidth="1"/>
    <col min="4" max="4" width="47.6328125" customWidth="1"/>
    <col min="5" max="5" width="17.36328125" customWidth="1"/>
    <col min="6" max="6" width="45" customWidth="1"/>
    <col min="7" max="7" width="50.453125" customWidth="1"/>
  </cols>
  <sheetData>
    <row r="2" spans="2:6" ht="13.5" thickBot="1"/>
    <row r="3" spans="2:6" ht="20.149999999999999" customHeight="1" thickBot="1">
      <c r="B3" s="287"/>
      <c r="C3" s="288" t="s">
        <v>1499</v>
      </c>
      <c r="D3" s="288" t="s">
        <v>1500</v>
      </c>
      <c r="E3" s="288" t="s">
        <v>1501</v>
      </c>
      <c r="F3" s="289" t="s">
        <v>1502</v>
      </c>
    </row>
    <row r="4" spans="2:6" ht="100" customHeight="1">
      <c r="B4" s="300" t="s">
        <v>1529</v>
      </c>
      <c r="C4" s="290" t="s">
        <v>1503</v>
      </c>
      <c r="D4" s="291" t="s">
        <v>1513</v>
      </c>
      <c r="E4" s="291" t="s">
        <v>1525</v>
      </c>
      <c r="F4" s="292" t="s">
        <v>1746</v>
      </c>
    </row>
    <row r="5" spans="2:6" ht="50.15" customHeight="1">
      <c r="B5" s="301" t="s">
        <v>1530</v>
      </c>
      <c r="C5" s="293" t="s">
        <v>51</v>
      </c>
      <c r="D5" s="294" t="s">
        <v>1514</v>
      </c>
      <c r="E5" s="294" t="s">
        <v>1525</v>
      </c>
      <c r="F5" s="295"/>
    </row>
    <row r="6" spans="2:6" ht="25" customHeight="1">
      <c r="B6" s="301" t="s">
        <v>1531</v>
      </c>
      <c r="C6" s="293" t="s">
        <v>1504</v>
      </c>
      <c r="D6" s="294" t="s">
        <v>1515</v>
      </c>
      <c r="E6" s="294" t="s">
        <v>1526</v>
      </c>
      <c r="F6" s="295"/>
    </row>
    <row r="7" spans="2:6" ht="25" customHeight="1">
      <c r="B7" s="301" t="s">
        <v>1532</v>
      </c>
      <c r="C7" s="293" t="s">
        <v>1505</v>
      </c>
      <c r="D7" s="294" t="s">
        <v>1516</v>
      </c>
      <c r="E7" s="294" t="s">
        <v>1525</v>
      </c>
      <c r="F7" s="295"/>
    </row>
    <row r="8" spans="2:6" ht="25" customHeight="1">
      <c r="B8" s="301" t="s">
        <v>1533</v>
      </c>
      <c r="C8" s="293" t="s">
        <v>1506</v>
      </c>
      <c r="D8" s="294" t="s">
        <v>1517</v>
      </c>
      <c r="E8" s="294" t="s">
        <v>1526</v>
      </c>
      <c r="F8" s="295"/>
    </row>
    <row r="9" spans="2:6" ht="25" customHeight="1">
      <c r="B9" s="301" t="s">
        <v>1534</v>
      </c>
      <c r="C9" s="293" t="s">
        <v>1507</v>
      </c>
      <c r="D9" s="294" t="s">
        <v>1518</v>
      </c>
      <c r="E9" s="294" t="s">
        <v>1525</v>
      </c>
      <c r="F9" s="295"/>
    </row>
    <row r="10" spans="2:6" ht="75" customHeight="1">
      <c r="B10" s="301" t="s">
        <v>1535</v>
      </c>
      <c r="C10" s="293" t="s">
        <v>1508</v>
      </c>
      <c r="D10" s="294" t="s">
        <v>1519</v>
      </c>
      <c r="E10" s="294" t="s">
        <v>1526</v>
      </c>
      <c r="F10" s="295"/>
    </row>
    <row r="11" spans="2:6" ht="50.15" customHeight="1">
      <c r="B11" s="301" t="s">
        <v>1536</v>
      </c>
      <c r="C11" s="293" t="s">
        <v>1509</v>
      </c>
      <c r="D11" s="294" t="s">
        <v>1520</v>
      </c>
      <c r="E11" s="294" t="s">
        <v>1526</v>
      </c>
      <c r="F11" s="640" t="s">
        <v>1527</v>
      </c>
    </row>
    <row r="12" spans="2:6" ht="50.15" customHeight="1">
      <c r="B12" s="301" t="s">
        <v>1537</v>
      </c>
      <c r="C12" s="293" t="s">
        <v>1510</v>
      </c>
      <c r="D12" s="294" t="s">
        <v>1521</v>
      </c>
      <c r="E12" s="294" t="s">
        <v>1526</v>
      </c>
      <c r="F12" s="640"/>
    </row>
    <row r="13" spans="2:6" ht="50.15" customHeight="1">
      <c r="B13" s="301" t="s">
        <v>1538</v>
      </c>
      <c r="C13" s="293" t="s">
        <v>1511</v>
      </c>
      <c r="D13" s="294" t="s">
        <v>1522</v>
      </c>
      <c r="E13" s="294" t="s">
        <v>1526</v>
      </c>
      <c r="F13" s="640"/>
    </row>
    <row r="14" spans="2:6" ht="33">
      <c r="B14" s="301" t="s">
        <v>1539</v>
      </c>
      <c r="C14" s="293" t="s">
        <v>1512</v>
      </c>
      <c r="D14" s="294" t="s">
        <v>1824</v>
      </c>
      <c r="E14" s="294" t="s">
        <v>1526</v>
      </c>
      <c r="F14" s="296"/>
    </row>
    <row r="15" spans="2:6" ht="25" customHeight="1">
      <c r="B15" s="301" t="s">
        <v>1540</v>
      </c>
      <c r="C15" s="293" t="s">
        <v>179</v>
      </c>
      <c r="D15" s="294" t="s">
        <v>1523</v>
      </c>
      <c r="E15" s="294" t="s">
        <v>1525</v>
      </c>
      <c r="F15" s="295"/>
    </row>
    <row r="16" spans="2:6" ht="50.15" customHeight="1" thickBot="1">
      <c r="B16" s="302" t="s">
        <v>1541</v>
      </c>
      <c r="C16" s="297" t="s">
        <v>159</v>
      </c>
      <c r="D16" s="298" t="s">
        <v>1524</v>
      </c>
      <c r="E16" s="298" t="s">
        <v>1525</v>
      </c>
      <c r="F16" s="299" t="s">
        <v>1528</v>
      </c>
    </row>
  </sheetData>
  <mergeCells count="1">
    <mergeCell ref="F11:F13"/>
  </mergeCells>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2060"/>
    <pageSetUpPr fitToPage="1"/>
  </sheetPr>
  <dimension ref="A1:CA148"/>
  <sheetViews>
    <sheetView tabSelected="1" view="pageLayout" topLeftCell="A63" zoomScale="70" zoomScaleNormal="80" zoomScaleSheetLayoutView="70" zoomScalePageLayoutView="70" workbookViewId="0">
      <selection activeCell="J41" sqref="J40:J41"/>
    </sheetView>
  </sheetViews>
  <sheetFormatPr defaultColWidth="8" defaultRowHeight="13"/>
  <cols>
    <col min="1" max="1" width="2.08984375" customWidth="1"/>
    <col min="2" max="2" width="14.08984375" customWidth="1"/>
    <col min="3" max="3" width="5.7265625" customWidth="1"/>
    <col min="4" max="4" width="5" customWidth="1"/>
    <col min="5" max="5" width="12.26953125" customWidth="1"/>
    <col min="6" max="6" width="5" customWidth="1"/>
    <col min="7" max="7" width="5.26953125" customWidth="1"/>
    <col min="8" max="8" width="6.6328125" customWidth="1"/>
    <col min="9" max="9" width="6.90625" customWidth="1"/>
    <col min="10" max="12" width="7.6328125" customWidth="1"/>
    <col min="13" max="13" width="8.7265625" customWidth="1"/>
    <col min="14" max="21" width="5.36328125" customWidth="1"/>
    <col min="22" max="33" width="6.26953125" customWidth="1"/>
    <col min="34" max="37" width="6.08984375" style="325" customWidth="1"/>
    <col min="38" max="50" width="6.26953125" style="325" hidden="1" customWidth="1"/>
    <col min="51" max="62" width="6.26953125" customWidth="1"/>
    <col min="63" max="64" width="6.08984375" customWidth="1"/>
    <col min="65" max="65" width="6.90625" customWidth="1"/>
    <col min="79" max="79" width="14.7265625" customWidth="1"/>
    <col min="295" max="295" width="3.36328125" customWidth="1"/>
    <col min="296" max="296" width="8.36328125" customWidth="1"/>
    <col min="297" max="297" width="7" customWidth="1"/>
    <col min="298" max="298" width="5" customWidth="1"/>
    <col min="299" max="299" width="19.36328125" customWidth="1"/>
    <col min="300" max="300" width="5.26953125" bestFit="1" customWidth="1"/>
    <col min="301" max="301" width="5.26953125" customWidth="1"/>
    <col min="302" max="302" width="6.6328125" customWidth="1"/>
    <col min="303" max="303" width="6.90625" customWidth="1"/>
    <col min="304" max="305" width="9.453125" customWidth="1"/>
    <col min="306" max="306" width="8.7265625" customWidth="1"/>
    <col min="551" max="551" width="3.36328125" customWidth="1"/>
    <col min="552" max="552" width="8.36328125" customWidth="1"/>
    <col min="553" max="553" width="7" customWidth="1"/>
    <col min="554" max="554" width="5" customWidth="1"/>
    <col min="555" max="555" width="19.36328125" customWidth="1"/>
    <col min="556" max="556" width="5.26953125" bestFit="1" customWidth="1"/>
    <col min="557" max="557" width="5.26953125" customWidth="1"/>
    <col min="558" max="558" width="6.6328125" customWidth="1"/>
    <col min="559" max="559" width="6.90625" customWidth="1"/>
    <col min="560" max="561" width="9.453125" customWidth="1"/>
    <col min="562" max="562" width="8.7265625" customWidth="1"/>
    <col min="807" max="807" width="3.36328125" customWidth="1"/>
    <col min="808" max="808" width="8.36328125" customWidth="1"/>
    <col min="809" max="809" width="7" customWidth="1"/>
    <col min="810" max="810" width="5" customWidth="1"/>
    <col min="811" max="811" width="19.36328125" customWidth="1"/>
    <col min="812" max="812" width="5.26953125" bestFit="1" customWidth="1"/>
    <col min="813" max="813" width="5.26953125" customWidth="1"/>
    <col min="814" max="814" width="6.6328125" customWidth="1"/>
    <col min="815" max="815" width="6.90625" customWidth="1"/>
    <col min="816" max="817" width="9.453125" customWidth="1"/>
    <col min="818" max="818" width="8.7265625" customWidth="1"/>
    <col min="1063" max="1063" width="3.36328125" customWidth="1"/>
    <col min="1064" max="1064" width="8.36328125" customWidth="1"/>
    <col min="1065" max="1065" width="7" customWidth="1"/>
    <col min="1066" max="1066" width="5" customWidth="1"/>
    <col min="1067" max="1067" width="19.36328125" customWidth="1"/>
    <col min="1068" max="1068" width="5.26953125" bestFit="1" customWidth="1"/>
    <col min="1069" max="1069" width="5.26953125" customWidth="1"/>
    <col min="1070" max="1070" width="6.6328125" customWidth="1"/>
    <col min="1071" max="1071" width="6.90625" customWidth="1"/>
    <col min="1072" max="1073" width="9.453125" customWidth="1"/>
    <col min="1074" max="1074" width="8.7265625" customWidth="1"/>
    <col min="1319" max="1319" width="3.36328125" customWidth="1"/>
    <col min="1320" max="1320" width="8.36328125" customWidth="1"/>
    <col min="1321" max="1321" width="7" customWidth="1"/>
    <col min="1322" max="1322" width="5" customWidth="1"/>
    <col min="1323" max="1323" width="19.36328125" customWidth="1"/>
    <col min="1324" max="1324" width="5.26953125" bestFit="1" customWidth="1"/>
    <col min="1325" max="1325" width="5.26953125" customWidth="1"/>
    <col min="1326" max="1326" width="6.6328125" customWidth="1"/>
    <col min="1327" max="1327" width="6.90625" customWidth="1"/>
    <col min="1328" max="1329" width="9.453125" customWidth="1"/>
    <col min="1330" max="1330" width="8.7265625" customWidth="1"/>
    <col min="1575" max="1575" width="3.36328125" customWidth="1"/>
    <col min="1576" max="1576" width="8.36328125" customWidth="1"/>
    <col min="1577" max="1577" width="7" customWidth="1"/>
    <col min="1578" max="1578" width="5" customWidth="1"/>
    <col min="1579" max="1579" width="19.36328125" customWidth="1"/>
    <col min="1580" max="1580" width="5.26953125" bestFit="1" customWidth="1"/>
    <col min="1581" max="1581" width="5.26953125" customWidth="1"/>
    <col min="1582" max="1582" width="6.6328125" customWidth="1"/>
    <col min="1583" max="1583" width="6.90625" customWidth="1"/>
    <col min="1584" max="1585" width="9.453125" customWidth="1"/>
    <col min="1586" max="1586" width="8.7265625" customWidth="1"/>
    <col min="1831" max="1831" width="3.36328125" customWidth="1"/>
    <col min="1832" max="1832" width="8.36328125" customWidth="1"/>
    <col min="1833" max="1833" width="7" customWidth="1"/>
    <col min="1834" max="1834" width="5" customWidth="1"/>
    <col min="1835" max="1835" width="19.36328125" customWidth="1"/>
    <col min="1836" max="1836" width="5.26953125" bestFit="1" customWidth="1"/>
    <col min="1837" max="1837" width="5.26953125" customWidth="1"/>
    <col min="1838" max="1838" width="6.6328125" customWidth="1"/>
    <col min="1839" max="1839" width="6.90625" customWidth="1"/>
    <col min="1840" max="1841" width="9.453125" customWidth="1"/>
    <col min="1842" max="1842" width="8.7265625" customWidth="1"/>
    <col min="2087" max="2087" width="3.36328125" customWidth="1"/>
    <col min="2088" max="2088" width="8.36328125" customWidth="1"/>
    <col min="2089" max="2089" width="7" customWidth="1"/>
    <col min="2090" max="2090" width="5" customWidth="1"/>
    <col min="2091" max="2091" width="19.36328125" customWidth="1"/>
    <col min="2092" max="2092" width="5.26953125" bestFit="1" customWidth="1"/>
    <col min="2093" max="2093" width="5.26953125" customWidth="1"/>
    <col min="2094" max="2094" width="6.6328125" customWidth="1"/>
    <col min="2095" max="2095" width="6.90625" customWidth="1"/>
    <col min="2096" max="2097" width="9.453125" customWidth="1"/>
    <col min="2098" max="2098" width="8.7265625" customWidth="1"/>
    <col min="2343" max="2343" width="3.36328125" customWidth="1"/>
    <col min="2344" max="2344" width="8.36328125" customWidth="1"/>
    <col min="2345" max="2345" width="7" customWidth="1"/>
    <col min="2346" max="2346" width="5" customWidth="1"/>
    <col min="2347" max="2347" width="19.36328125" customWidth="1"/>
    <col min="2348" max="2348" width="5.26953125" bestFit="1" customWidth="1"/>
    <col min="2349" max="2349" width="5.26953125" customWidth="1"/>
    <col min="2350" max="2350" width="6.6328125" customWidth="1"/>
    <col min="2351" max="2351" width="6.90625" customWidth="1"/>
    <col min="2352" max="2353" width="9.453125" customWidth="1"/>
    <col min="2354" max="2354" width="8.7265625" customWidth="1"/>
    <col min="2599" max="2599" width="3.36328125" customWidth="1"/>
    <col min="2600" max="2600" width="8.36328125" customWidth="1"/>
    <col min="2601" max="2601" width="7" customWidth="1"/>
    <col min="2602" max="2602" width="5" customWidth="1"/>
    <col min="2603" max="2603" width="19.36328125" customWidth="1"/>
    <col min="2604" max="2604" width="5.26953125" bestFit="1" customWidth="1"/>
    <col min="2605" max="2605" width="5.26953125" customWidth="1"/>
    <col min="2606" max="2606" width="6.6328125" customWidth="1"/>
    <col min="2607" max="2607" width="6.90625" customWidth="1"/>
    <col min="2608" max="2609" width="9.453125" customWidth="1"/>
    <col min="2610" max="2610" width="8.7265625" customWidth="1"/>
    <col min="2855" max="2855" width="3.36328125" customWidth="1"/>
    <col min="2856" max="2856" width="8.36328125" customWidth="1"/>
    <col min="2857" max="2857" width="7" customWidth="1"/>
    <col min="2858" max="2858" width="5" customWidth="1"/>
    <col min="2859" max="2859" width="19.36328125" customWidth="1"/>
    <col min="2860" max="2860" width="5.26953125" bestFit="1" customWidth="1"/>
    <col min="2861" max="2861" width="5.26953125" customWidth="1"/>
    <col min="2862" max="2862" width="6.6328125" customWidth="1"/>
    <col min="2863" max="2863" width="6.90625" customWidth="1"/>
    <col min="2864" max="2865" width="9.453125" customWidth="1"/>
    <col min="2866" max="2866" width="8.7265625" customWidth="1"/>
    <col min="3111" max="3111" width="3.36328125" customWidth="1"/>
    <col min="3112" max="3112" width="8.36328125" customWidth="1"/>
    <col min="3113" max="3113" width="7" customWidth="1"/>
    <col min="3114" max="3114" width="5" customWidth="1"/>
    <col min="3115" max="3115" width="19.36328125" customWidth="1"/>
    <col min="3116" max="3116" width="5.26953125" bestFit="1" customWidth="1"/>
    <col min="3117" max="3117" width="5.26953125" customWidth="1"/>
    <col min="3118" max="3118" width="6.6328125" customWidth="1"/>
    <col min="3119" max="3119" width="6.90625" customWidth="1"/>
    <col min="3120" max="3121" width="9.453125" customWidth="1"/>
    <col min="3122" max="3122" width="8.7265625" customWidth="1"/>
    <col min="3367" max="3367" width="3.36328125" customWidth="1"/>
    <col min="3368" max="3368" width="8.36328125" customWidth="1"/>
    <col min="3369" max="3369" width="7" customWidth="1"/>
    <col min="3370" max="3370" width="5" customWidth="1"/>
    <col min="3371" max="3371" width="19.36328125" customWidth="1"/>
    <col min="3372" max="3372" width="5.26953125" bestFit="1" customWidth="1"/>
    <col min="3373" max="3373" width="5.26953125" customWidth="1"/>
    <col min="3374" max="3374" width="6.6328125" customWidth="1"/>
    <col min="3375" max="3375" width="6.90625" customWidth="1"/>
    <col min="3376" max="3377" width="9.453125" customWidth="1"/>
    <col min="3378" max="3378" width="8.7265625" customWidth="1"/>
    <col min="3623" max="3623" width="3.36328125" customWidth="1"/>
    <col min="3624" max="3624" width="8.36328125" customWidth="1"/>
    <col min="3625" max="3625" width="7" customWidth="1"/>
    <col min="3626" max="3626" width="5" customWidth="1"/>
    <col min="3627" max="3627" width="19.36328125" customWidth="1"/>
    <col min="3628" max="3628" width="5.26953125" bestFit="1" customWidth="1"/>
    <col min="3629" max="3629" width="5.26953125" customWidth="1"/>
    <col min="3630" max="3630" width="6.6328125" customWidth="1"/>
    <col min="3631" max="3631" width="6.90625" customWidth="1"/>
    <col min="3632" max="3633" width="9.453125" customWidth="1"/>
    <col min="3634" max="3634" width="8.7265625" customWidth="1"/>
    <col min="3879" max="3879" width="3.36328125" customWidth="1"/>
    <col min="3880" max="3880" width="8.36328125" customWidth="1"/>
    <col min="3881" max="3881" width="7" customWidth="1"/>
    <col min="3882" max="3882" width="5" customWidth="1"/>
    <col min="3883" max="3883" width="19.36328125" customWidth="1"/>
    <col min="3884" max="3884" width="5.26953125" bestFit="1" customWidth="1"/>
    <col min="3885" max="3885" width="5.26953125" customWidth="1"/>
    <col min="3886" max="3886" width="6.6328125" customWidth="1"/>
    <col min="3887" max="3887" width="6.90625" customWidth="1"/>
    <col min="3888" max="3889" width="9.453125" customWidth="1"/>
    <col min="3890" max="3890" width="8.7265625" customWidth="1"/>
    <col min="4135" max="4135" width="3.36328125" customWidth="1"/>
    <col min="4136" max="4136" width="8.36328125" customWidth="1"/>
    <col min="4137" max="4137" width="7" customWidth="1"/>
    <col min="4138" max="4138" width="5" customWidth="1"/>
    <col min="4139" max="4139" width="19.36328125" customWidth="1"/>
    <col min="4140" max="4140" width="5.26953125" bestFit="1" customWidth="1"/>
    <col min="4141" max="4141" width="5.26953125" customWidth="1"/>
    <col min="4142" max="4142" width="6.6328125" customWidth="1"/>
    <col min="4143" max="4143" width="6.90625" customWidth="1"/>
    <col min="4144" max="4145" width="9.453125" customWidth="1"/>
    <col min="4146" max="4146" width="8.7265625" customWidth="1"/>
    <col min="4391" max="4391" width="3.36328125" customWidth="1"/>
    <col min="4392" max="4392" width="8.36328125" customWidth="1"/>
    <col min="4393" max="4393" width="7" customWidth="1"/>
    <col min="4394" max="4394" width="5" customWidth="1"/>
    <col min="4395" max="4395" width="19.36328125" customWidth="1"/>
    <col min="4396" max="4396" width="5.26953125" bestFit="1" customWidth="1"/>
    <col min="4397" max="4397" width="5.26953125" customWidth="1"/>
    <col min="4398" max="4398" width="6.6328125" customWidth="1"/>
    <col min="4399" max="4399" width="6.90625" customWidth="1"/>
    <col min="4400" max="4401" width="9.453125" customWidth="1"/>
    <col min="4402" max="4402" width="8.7265625" customWidth="1"/>
    <col min="4647" max="4647" width="3.36328125" customWidth="1"/>
    <col min="4648" max="4648" width="8.36328125" customWidth="1"/>
    <col min="4649" max="4649" width="7" customWidth="1"/>
    <col min="4650" max="4650" width="5" customWidth="1"/>
    <col min="4651" max="4651" width="19.36328125" customWidth="1"/>
    <col min="4652" max="4652" width="5.26953125" bestFit="1" customWidth="1"/>
    <col min="4653" max="4653" width="5.26953125" customWidth="1"/>
    <col min="4654" max="4654" width="6.6328125" customWidth="1"/>
    <col min="4655" max="4655" width="6.90625" customWidth="1"/>
    <col min="4656" max="4657" width="9.453125" customWidth="1"/>
    <col min="4658" max="4658" width="8.7265625" customWidth="1"/>
    <col min="4903" max="4903" width="3.36328125" customWidth="1"/>
    <col min="4904" max="4904" width="8.36328125" customWidth="1"/>
    <col min="4905" max="4905" width="7" customWidth="1"/>
    <col min="4906" max="4906" width="5" customWidth="1"/>
    <col min="4907" max="4907" width="19.36328125" customWidth="1"/>
    <col min="4908" max="4908" width="5.26953125" bestFit="1" customWidth="1"/>
    <col min="4909" max="4909" width="5.26953125" customWidth="1"/>
    <col min="4910" max="4910" width="6.6328125" customWidth="1"/>
    <col min="4911" max="4911" width="6.90625" customWidth="1"/>
    <col min="4912" max="4913" width="9.453125" customWidth="1"/>
    <col min="4914" max="4914" width="8.7265625" customWidth="1"/>
    <col min="5159" max="5159" width="3.36328125" customWidth="1"/>
    <col min="5160" max="5160" width="8.36328125" customWidth="1"/>
    <col min="5161" max="5161" width="7" customWidth="1"/>
    <col min="5162" max="5162" width="5" customWidth="1"/>
    <col min="5163" max="5163" width="19.36328125" customWidth="1"/>
    <col min="5164" max="5164" width="5.26953125" bestFit="1" customWidth="1"/>
    <col min="5165" max="5165" width="5.26953125" customWidth="1"/>
    <col min="5166" max="5166" width="6.6328125" customWidth="1"/>
    <col min="5167" max="5167" width="6.90625" customWidth="1"/>
    <col min="5168" max="5169" width="9.453125" customWidth="1"/>
    <col min="5170" max="5170" width="8.7265625" customWidth="1"/>
    <col min="5415" max="5415" width="3.36328125" customWidth="1"/>
    <col min="5416" max="5416" width="8.36328125" customWidth="1"/>
    <col min="5417" max="5417" width="7" customWidth="1"/>
    <col min="5418" max="5418" width="5" customWidth="1"/>
    <col min="5419" max="5419" width="19.36328125" customWidth="1"/>
    <col min="5420" max="5420" width="5.26953125" bestFit="1" customWidth="1"/>
    <col min="5421" max="5421" width="5.26953125" customWidth="1"/>
    <col min="5422" max="5422" width="6.6328125" customWidth="1"/>
    <col min="5423" max="5423" width="6.90625" customWidth="1"/>
    <col min="5424" max="5425" width="9.453125" customWidth="1"/>
    <col min="5426" max="5426" width="8.7265625" customWidth="1"/>
    <col min="5671" max="5671" width="3.36328125" customWidth="1"/>
    <col min="5672" max="5672" width="8.36328125" customWidth="1"/>
    <col min="5673" max="5673" width="7" customWidth="1"/>
    <col min="5674" max="5674" width="5" customWidth="1"/>
    <col min="5675" max="5675" width="19.36328125" customWidth="1"/>
    <col min="5676" max="5676" width="5.26953125" bestFit="1" customWidth="1"/>
    <col min="5677" max="5677" width="5.26953125" customWidth="1"/>
    <col min="5678" max="5678" width="6.6328125" customWidth="1"/>
    <col min="5679" max="5679" width="6.90625" customWidth="1"/>
    <col min="5680" max="5681" width="9.453125" customWidth="1"/>
    <col min="5682" max="5682" width="8.7265625" customWidth="1"/>
    <col min="5927" max="5927" width="3.36328125" customWidth="1"/>
    <col min="5928" max="5928" width="8.36328125" customWidth="1"/>
    <col min="5929" max="5929" width="7" customWidth="1"/>
    <col min="5930" max="5930" width="5" customWidth="1"/>
    <col min="5931" max="5931" width="19.36328125" customWidth="1"/>
    <col min="5932" max="5932" width="5.26953125" bestFit="1" customWidth="1"/>
    <col min="5933" max="5933" width="5.26953125" customWidth="1"/>
    <col min="5934" max="5934" width="6.6328125" customWidth="1"/>
    <col min="5935" max="5935" width="6.90625" customWidth="1"/>
    <col min="5936" max="5937" width="9.453125" customWidth="1"/>
    <col min="5938" max="5938" width="8.7265625" customWidth="1"/>
    <col min="6183" max="6183" width="3.36328125" customWidth="1"/>
    <col min="6184" max="6184" width="8.36328125" customWidth="1"/>
    <col min="6185" max="6185" width="7" customWidth="1"/>
    <col min="6186" max="6186" width="5" customWidth="1"/>
    <col min="6187" max="6187" width="19.36328125" customWidth="1"/>
    <col min="6188" max="6188" width="5.26953125" bestFit="1" customWidth="1"/>
    <col min="6189" max="6189" width="5.26953125" customWidth="1"/>
    <col min="6190" max="6190" width="6.6328125" customWidth="1"/>
    <col min="6191" max="6191" width="6.90625" customWidth="1"/>
    <col min="6192" max="6193" width="9.453125" customWidth="1"/>
    <col min="6194" max="6194" width="8.7265625" customWidth="1"/>
    <col min="6439" max="6439" width="3.36328125" customWidth="1"/>
    <col min="6440" max="6440" width="8.36328125" customWidth="1"/>
    <col min="6441" max="6441" width="7" customWidth="1"/>
    <col min="6442" max="6442" width="5" customWidth="1"/>
    <col min="6443" max="6443" width="19.36328125" customWidth="1"/>
    <col min="6444" max="6444" width="5.26953125" bestFit="1" customWidth="1"/>
    <col min="6445" max="6445" width="5.26953125" customWidth="1"/>
    <col min="6446" max="6446" width="6.6328125" customWidth="1"/>
    <col min="6447" max="6447" width="6.90625" customWidth="1"/>
    <col min="6448" max="6449" width="9.453125" customWidth="1"/>
    <col min="6450" max="6450" width="8.7265625" customWidth="1"/>
    <col min="6695" max="6695" width="3.36328125" customWidth="1"/>
    <col min="6696" max="6696" width="8.36328125" customWidth="1"/>
    <col min="6697" max="6697" width="7" customWidth="1"/>
    <col min="6698" max="6698" width="5" customWidth="1"/>
    <col min="6699" max="6699" width="19.36328125" customWidth="1"/>
    <col min="6700" max="6700" width="5.26953125" bestFit="1" customWidth="1"/>
    <col min="6701" max="6701" width="5.26953125" customWidth="1"/>
    <col min="6702" max="6702" width="6.6328125" customWidth="1"/>
    <col min="6703" max="6703" width="6.90625" customWidth="1"/>
    <col min="6704" max="6705" width="9.453125" customWidth="1"/>
    <col min="6706" max="6706" width="8.7265625" customWidth="1"/>
    <col min="6951" max="6951" width="3.36328125" customWidth="1"/>
    <col min="6952" max="6952" width="8.36328125" customWidth="1"/>
    <col min="6953" max="6953" width="7" customWidth="1"/>
    <col min="6954" max="6954" width="5" customWidth="1"/>
    <col min="6955" max="6955" width="19.36328125" customWidth="1"/>
    <col min="6956" max="6956" width="5.26953125" bestFit="1" customWidth="1"/>
    <col min="6957" max="6957" width="5.26953125" customWidth="1"/>
    <col min="6958" max="6958" width="6.6328125" customWidth="1"/>
    <col min="6959" max="6959" width="6.90625" customWidth="1"/>
    <col min="6960" max="6961" width="9.453125" customWidth="1"/>
    <col min="6962" max="6962" width="8.7265625" customWidth="1"/>
    <col min="7207" max="7207" width="3.36328125" customWidth="1"/>
    <col min="7208" max="7208" width="8.36328125" customWidth="1"/>
    <col min="7209" max="7209" width="7" customWidth="1"/>
    <col min="7210" max="7210" width="5" customWidth="1"/>
    <col min="7211" max="7211" width="19.36328125" customWidth="1"/>
    <col min="7212" max="7212" width="5.26953125" bestFit="1" customWidth="1"/>
    <col min="7213" max="7213" width="5.26953125" customWidth="1"/>
    <col min="7214" max="7214" width="6.6328125" customWidth="1"/>
    <col min="7215" max="7215" width="6.90625" customWidth="1"/>
    <col min="7216" max="7217" width="9.453125" customWidth="1"/>
    <col min="7218" max="7218" width="8.7265625" customWidth="1"/>
    <col min="7463" max="7463" width="3.36328125" customWidth="1"/>
    <col min="7464" max="7464" width="8.36328125" customWidth="1"/>
    <col min="7465" max="7465" width="7" customWidth="1"/>
    <col min="7466" max="7466" width="5" customWidth="1"/>
    <col min="7467" max="7467" width="19.36328125" customWidth="1"/>
    <col min="7468" max="7468" width="5.26953125" bestFit="1" customWidth="1"/>
    <col min="7469" max="7469" width="5.26953125" customWidth="1"/>
    <col min="7470" max="7470" width="6.6328125" customWidth="1"/>
    <col min="7471" max="7471" width="6.90625" customWidth="1"/>
    <col min="7472" max="7473" width="9.453125" customWidth="1"/>
    <col min="7474" max="7474" width="8.7265625" customWidth="1"/>
    <col min="7719" max="7719" width="3.36328125" customWidth="1"/>
    <col min="7720" max="7720" width="8.36328125" customWidth="1"/>
    <col min="7721" max="7721" width="7" customWidth="1"/>
    <col min="7722" max="7722" width="5" customWidth="1"/>
    <col min="7723" max="7723" width="19.36328125" customWidth="1"/>
    <col min="7724" max="7724" width="5.26953125" bestFit="1" customWidth="1"/>
    <col min="7725" max="7725" width="5.26953125" customWidth="1"/>
    <col min="7726" max="7726" width="6.6328125" customWidth="1"/>
    <col min="7727" max="7727" width="6.90625" customWidth="1"/>
    <col min="7728" max="7729" width="9.453125" customWidth="1"/>
    <col min="7730" max="7730" width="8.7265625" customWidth="1"/>
    <col min="7975" max="7975" width="3.36328125" customWidth="1"/>
    <col min="7976" max="7976" width="8.36328125" customWidth="1"/>
    <col min="7977" max="7977" width="7" customWidth="1"/>
    <col min="7978" max="7978" width="5" customWidth="1"/>
    <col min="7979" max="7979" width="19.36328125" customWidth="1"/>
    <col min="7980" max="7980" width="5.26953125" bestFit="1" customWidth="1"/>
    <col min="7981" max="7981" width="5.26953125" customWidth="1"/>
    <col min="7982" max="7982" width="6.6328125" customWidth="1"/>
    <col min="7983" max="7983" width="6.90625" customWidth="1"/>
    <col min="7984" max="7985" width="9.453125" customWidth="1"/>
    <col min="7986" max="7986" width="8.7265625" customWidth="1"/>
    <col min="8231" max="8231" width="3.36328125" customWidth="1"/>
    <col min="8232" max="8232" width="8.36328125" customWidth="1"/>
    <col min="8233" max="8233" width="7" customWidth="1"/>
    <col min="8234" max="8234" width="5" customWidth="1"/>
    <col min="8235" max="8235" width="19.36328125" customWidth="1"/>
    <col min="8236" max="8236" width="5.26953125" bestFit="1" customWidth="1"/>
    <col min="8237" max="8237" width="5.26953125" customWidth="1"/>
    <col min="8238" max="8238" width="6.6328125" customWidth="1"/>
    <col min="8239" max="8239" width="6.90625" customWidth="1"/>
    <col min="8240" max="8241" width="9.453125" customWidth="1"/>
    <col min="8242" max="8242" width="8.7265625" customWidth="1"/>
    <col min="8487" max="8487" width="3.36328125" customWidth="1"/>
    <col min="8488" max="8488" width="8.36328125" customWidth="1"/>
    <col min="8489" max="8489" width="7" customWidth="1"/>
    <col min="8490" max="8490" width="5" customWidth="1"/>
    <col min="8491" max="8491" width="19.36328125" customWidth="1"/>
    <col min="8492" max="8492" width="5.26953125" bestFit="1" customWidth="1"/>
    <col min="8493" max="8493" width="5.26953125" customWidth="1"/>
    <col min="8494" max="8494" width="6.6328125" customWidth="1"/>
    <col min="8495" max="8495" width="6.90625" customWidth="1"/>
    <col min="8496" max="8497" width="9.453125" customWidth="1"/>
    <col min="8498" max="8498" width="8.7265625" customWidth="1"/>
    <col min="8743" max="8743" width="3.36328125" customWidth="1"/>
    <col min="8744" max="8744" width="8.36328125" customWidth="1"/>
    <col min="8745" max="8745" width="7" customWidth="1"/>
    <col min="8746" max="8746" width="5" customWidth="1"/>
    <col min="8747" max="8747" width="19.36328125" customWidth="1"/>
    <col min="8748" max="8748" width="5.26953125" bestFit="1" customWidth="1"/>
    <col min="8749" max="8749" width="5.26953125" customWidth="1"/>
    <col min="8750" max="8750" width="6.6328125" customWidth="1"/>
    <col min="8751" max="8751" width="6.90625" customWidth="1"/>
    <col min="8752" max="8753" width="9.453125" customWidth="1"/>
    <col min="8754" max="8754" width="8.7265625" customWidth="1"/>
    <col min="8999" max="8999" width="3.36328125" customWidth="1"/>
    <col min="9000" max="9000" width="8.36328125" customWidth="1"/>
    <col min="9001" max="9001" width="7" customWidth="1"/>
    <col min="9002" max="9002" width="5" customWidth="1"/>
    <col min="9003" max="9003" width="19.36328125" customWidth="1"/>
    <col min="9004" max="9004" width="5.26953125" bestFit="1" customWidth="1"/>
    <col min="9005" max="9005" width="5.26953125" customWidth="1"/>
    <col min="9006" max="9006" width="6.6328125" customWidth="1"/>
    <col min="9007" max="9007" width="6.90625" customWidth="1"/>
    <col min="9008" max="9009" width="9.453125" customWidth="1"/>
    <col min="9010" max="9010" width="8.7265625" customWidth="1"/>
    <col min="9255" max="9255" width="3.36328125" customWidth="1"/>
    <col min="9256" max="9256" width="8.36328125" customWidth="1"/>
    <col min="9257" max="9257" width="7" customWidth="1"/>
    <col min="9258" max="9258" width="5" customWidth="1"/>
    <col min="9259" max="9259" width="19.36328125" customWidth="1"/>
    <col min="9260" max="9260" width="5.26953125" bestFit="1" customWidth="1"/>
    <col min="9261" max="9261" width="5.26953125" customWidth="1"/>
    <col min="9262" max="9262" width="6.6328125" customWidth="1"/>
    <col min="9263" max="9263" width="6.90625" customWidth="1"/>
    <col min="9264" max="9265" width="9.453125" customWidth="1"/>
    <col min="9266" max="9266" width="8.7265625" customWidth="1"/>
    <col min="9511" max="9511" width="3.36328125" customWidth="1"/>
    <col min="9512" max="9512" width="8.36328125" customWidth="1"/>
    <col min="9513" max="9513" width="7" customWidth="1"/>
    <col min="9514" max="9514" width="5" customWidth="1"/>
    <col min="9515" max="9515" width="19.36328125" customWidth="1"/>
    <col min="9516" max="9516" width="5.26953125" bestFit="1" customWidth="1"/>
    <col min="9517" max="9517" width="5.26953125" customWidth="1"/>
    <col min="9518" max="9518" width="6.6328125" customWidth="1"/>
    <col min="9519" max="9519" width="6.90625" customWidth="1"/>
    <col min="9520" max="9521" width="9.453125" customWidth="1"/>
    <col min="9522" max="9522" width="8.7265625" customWidth="1"/>
    <col min="9767" max="9767" width="3.36328125" customWidth="1"/>
    <col min="9768" max="9768" width="8.36328125" customWidth="1"/>
    <col min="9769" max="9769" width="7" customWidth="1"/>
    <col min="9770" max="9770" width="5" customWidth="1"/>
    <col min="9771" max="9771" width="19.36328125" customWidth="1"/>
    <col min="9772" max="9772" width="5.26953125" bestFit="1" customWidth="1"/>
    <col min="9773" max="9773" width="5.26953125" customWidth="1"/>
    <col min="9774" max="9774" width="6.6328125" customWidth="1"/>
    <col min="9775" max="9775" width="6.90625" customWidth="1"/>
    <col min="9776" max="9777" width="9.453125" customWidth="1"/>
    <col min="9778" max="9778" width="8.7265625" customWidth="1"/>
    <col min="10023" max="10023" width="3.36328125" customWidth="1"/>
    <col min="10024" max="10024" width="8.36328125" customWidth="1"/>
    <col min="10025" max="10025" width="7" customWidth="1"/>
    <col min="10026" max="10026" width="5" customWidth="1"/>
    <col min="10027" max="10027" width="19.36328125" customWidth="1"/>
    <col min="10028" max="10028" width="5.26953125" bestFit="1" customWidth="1"/>
    <col min="10029" max="10029" width="5.26953125" customWidth="1"/>
    <col min="10030" max="10030" width="6.6328125" customWidth="1"/>
    <col min="10031" max="10031" width="6.90625" customWidth="1"/>
    <col min="10032" max="10033" width="9.453125" customWidth="1"/>
    <col min="10034" max="10034" width="8.7265625" customWidth="1"/>
    <col min="10279" max="10279" width="3.36328125" customWidth="1"/>
    <col min="10280" max="10280" width="8.36328125" customWidth="1"/>
    <col min="10281" max="10281" width="7" customWidth="1"/>
    <col min="10282" max="10282" width="5" customWidth="1"/>
    <col min="10283" max="10283" width="19.36328125" customWidth="1"/>
    <col min="10284" max="10284" width="5.26953125" bestFit="1" customWidth="1"/>
    <col min="10285" max="10285" width="5.26953125" customWidth="1"/>
    <col min="10286" max="10286" width="6.6328125" customWidth="1"/>
    <col min="10287" max="10287" width="6.90625" customWidth="1"/>
    <col min="10288" max="10289" width="9.453125" customWidth="1"/>
    <col min="10290" max="10290" width="8.7265625" customWidth="1"/>
    <col min="10535" max="10535" width="3.36328125" customWidth="1"/>
    <col min="10536" max="10536" width="8.36328125" customWidth="1"/>
    <col min="10537" max="10537" width="7" customWidth="1"/>
    <col min="10538" max="10538" width="5" customWidth="1"/>
    <col min="10539" max="10539" width="19.36328125" customWidth="1"/>
    <col min="10540" max="10540" width="5.26953125" bestFit="1" customWidth="1"/>
    <col min="10541" max="10541" width="5.26953125" customWidth="1"/>
    <col min="10542" max="10542" width="6.6328125" customWidth="1"/>
    <col min="10543" max="10543" width="6.90625" customWidth="1"/>
    <col min="10544" max="10545" width="9.453125" customWidth="1"/>
    <col min="10546" max="10546" width="8.7265625" customWidth="1"/>
    <col min="10791" max="10791" width="3.36328125" customWidth="1"/>
    <col min="10792" max="10792" width="8.36328125" customWidth="1"/>
    <col min="10793" max="10793" width="7" customWidth="1"/>
    <col min="10794" max="10794" width="5" customWidth="1"/>
    <col min="10795" max="10795" width="19.36328125" customWidth="1"/>
    <col min="10796" max="10796" width="5.26953125" bestFit="1" customWidth="1"/>
    <col min="10797" max="10797" width="5.26953125" customWidth="1"/>
    <col min="10798" max="10798" width="6.6328125" customWidth="1"/>
    <col min="10799" max="10799" width="6.90625" customWidth="1"/>
    <col min="10800" max="10801" width="9.453125" customWidth="1"/>
    <col min="10802" max="10802" width="8.7265625" customWidth="1"/>
    <col min="11047" max="11047" width="3.36328125" customWidth="1"/>
    <col min="11048" max="11048" width="8.36328125" customWidth="1"/>
    <col min="11049" max="11049" width="7" customWidth="1"/>
    <col min="11050" max="11050" width="5" customWidth="1"/>
    <col min="11051" max="11051" width="19.36328125" customWidth="1"/>
    <col min="11052" max="11052" width="5.26953125" bestFit="1" customWidth="1"/>
    <col min="11053" max="11053" width="5.26953125" customWidth="1"/>
    <col min="11054" max="11054" width="6.6328125" customWidth="1"/>
    <col min="11055" max="11055" width="6.90625" customWidth="1"/>
    <col min="11056" max="11057" width="9.453125" customWidth="1"/>
    <col min="11058" max="11058" width="8.7265625" customWidth="1"/>
    <col min="11303" max="11303" width="3.36328125" customWidth="1"/>
    <col min="11304" max="11304" width="8.36328125" customWidth="1"/>
    <col min="11305" max="11305" width="7" customWidth="1"/>
    <col min="11306" max="11306" width="5" customWidth="1"/>
    <col min="11307" max="11307" width="19.36328125" customWidth="1"/>
    <col min="11308" max="11308" width="5.26953125" bestFit="1" customWidth="1"/>
    <col min="11309" max="11309" width="5.26953125" customWidth="1"/>
    <col min="11310" max="11310" width="6.6328125" customWidth="1"/>
    <col min="11311" max="11311" width="6.90625" customWidth="1"/>
    <col min="11312" max="11313" width="9.453125" customWidth="1"/>
    <col min="11314" max="11314" width="8.7265625" customWidth="1"/>
    <col min="11559" max="11559" width="3.36328125" customWidth="1"/>
    <col min="11560" max="11560" width="8.36328125" customWidth="1"/>
    <col min="11561" max="11561" width="7" customWidth="1"/>
    <col min="11562" max="11562" width="5" customWidth="1"/>
    <col min="11563" max="11563" width="19.36328125" customWidth="1"/>
    <col min="11564" max="11564" width="5.26953125" bestFit="1" customWidth="1"/>
    <col min="11565" max="11565" width="5.26953125" customWidth="1"/>
    <col min="11566" max="11566" width="6.6328125" customWidth="1"/>
    <col min="11567" max="11567" width="6.90625" customWidth="1"/>
    <col min="11568" max="11569" width="9.453125" customWidth="1"/>
    <col min="11570" max="11570" width="8.7265625" customWidth="1"/>
    <col min="11815" max="11815" width="3.36328125" customWidth="1"/>
    <col min="11816" max="11816" width="8.36328125" customWidth="1"/>
    <col min="11817" max="11817" width="7" customWidth="1"/>
    <col min="11818" max="11818" width="5" customWidth="1"/>
    <col min="11819" max="11819" width="19.36328125" customWidth="1"/>
    <col min="11820" max="11820" width="5.26953125" bestFit="1" customWidth="1"/>
    <col min="11821" max="11821" width="5.26953125" customWidth="1"/>
    <col min="11822" max="11822" width="6.6328125" customWidth="1"/>
    <col min="11823" max="11823" width="6.90625" customWidth="1"/>
    <col min="11824" max="11825" width="9.453125" customWidth="1"/>
    <col min="11826" max="11826" width="8.7265625" customWidth="1"/>
    <col min="12071" max="12071" width="3.36328125" customWidth="1"/>
    <col min="12072" max="12072" width="8.36328125" customWidth="1"/>
    <col min="12073" max="12073" width="7" customWidth="1"/>
    <col min="12074" max="12074" width="5" customWidth="1"/>
    <col min="12075" max="12075" width="19.36328125" customWidth="1"/>
    <col min="12076" max="12076" width="5.26953125" bestFit="1" customWidth="1"/>
    <col min="12077" max="12077" width="5.26953125" customWidth="1"/>
    <col min="12078" max="12078" width="6.6328125" customWidth="1"/>
    <col min="12079" max="12079" width="6.90625" customWidth="1"/>
    <col min="12080" max="12081" width="9.453125" customWidth="1"/>
    <col min="12082" max="12082" width="8.7265625" customWidth="1"/>
    <col min="12327" max="12327" width="3.36328125" customWidth="1"/>
    <col min="12328" max="12328" width="8.36328125" customWidth="1"/>
    <col min="12329" max="12329" width="7" customWidth="1"/>
    <col min="12330" max="12330" width="5" customWidth="1"/>
    <col min="12331" max="12331" width="19.36328125" customWidth="1"/>
    <col min="12332" max="12332" width="5.26953125" bestFit="1" customWidth="1"/>
    <col min="12333" max="12333" width="5.26953125" customWidth="1"/>
    <col min="12334" max="12334" width="6.6328125" customWidth="1"/>
    <col min="12335" max="12335" width="6.90625" customWidth="1"/>
    <col min="12336" max="12337" width="9.453125" customWidth="1"/>
    <col min="12338" max="12338" width="8.7265625" customWidth="1"/>
    <col min="12583" max="12583" width="3.36328125" customWidth="1"/>
    <col min="12584" max="12584" width="8.36328125" customWidth="1"/>
    <col min="12585" max="12585" width="7" customWidth="1"/>
    <col min="12586" max="12586" width="5" customWidth="1"/>
    <col min="12587" max="12587" width="19.36328125" customWidth="1"/>
    <col min="12588" max="12588" width="5.26953125" bestFit="1" customWidth="1"/>
    <col min="12589" max="12589" width="5.26953125" customWidth="1"/>
    <col min="12590" max="12590" width="6.6328125" customWidth="1"/>
    <col min="12591" max="12591" width="6.90625" customWidth="1"/>
    <col min="12592" max="12593" width="9.453125" customWidth="1"/>
    <col min="12594" max="12594" width="8.7265625" customWidth="1"/>
    <col min="12839" max="12839" width="3.36328125" customWidth="1"/>
    <col min="12840" max="12840" width="8.36328125" customWidth="1"/>
    <col min="12841" max="12841" width="7" customWidth="1"/>
    <col min="12842" max="12842" width="5" customWidth="1"/>
    <col min="12843" max="12843" width="19.36328125" customWidth="1"/>
    <col min="12844" max="12844" width="5.26953125" bestFit="1" customWidth="1"/>
    <col min="12845" max="12845" width="5.26953125" customWidth="1"/>
    <col min="12846" max="12846" width="6.6328125" customWidth="1"/>
    <col min="12847" max="12847" width="6.90625" customWidth="1"/>
    <col min="12848" max="12849" width="9.453125" customWidth="1"/>
    <col min="12850" max="12850" width="8.7265625" customWidth="1"/>
    <col min="13095" max="13095" width="3.36328125" customWidth="1"/>
    <col min="13096" max="13096" width="8.36328125" customWidth="1"/>
    <col min="13097" max="13097" width="7" customWidth="1"/>
    <col min="13098" max="13098" width="5" customWidth="1"/>
    <col min="13099" max="13099" width="19.36328125" customWidth="1"/>
    <col min="13100" max="13100" width="5.26953125" bestFit="1" customWidth="1"/>
    <col min="13101" max="13101" width="5.26953125" customWidth="1"/>
    <col min="13102" max="13102" width="6.6328125" customWidth="1"/>
    <col min="13103" max="13103" width="6.90625" customWidth="1"/>
    <col min="13104" max="13105" width="9.453125" customWidth="1"/>
    <col min="13106" max="13106" width="8.7265625" customWidth="1"/>
    <col min="13351" max="13351" width="3.36328125" customWidth="1"/>
    <col min="13352" max="13352" width="8.36328125" customWidth="1"/>
    <col min="13353" max="13353" width="7" customWidth="1"/>
    <col min="13354" max="13354" width="5" customWidth="1"/>
    <col min="13355" max="13355" width="19.36328125" customWidth="1"/>
    <col min="13356" max="13356" width="5.26953125" bestFit="1" customWidth="1"/>
    <col min="13357" max="13357" width="5.26953125" customWidth="1"/>
    <col min="13358" max="13358" width="6.6328125" customWidth="1"/>
    <col min="13359" max="13359" width="6.90625" customWidth="1"/>
    <col min="13360" max="13361" width="9.453125" customWidth="1"/>
    <col min="13362" max="13362" width="8.7265625" customWidth="1"/>
    <col min="13607" max="13607" width="3.36328125" customWidth="1"/>
    <col min="13608" max="13608" width="8.36328125" customWidth="1"/>
    <col min="13609" max="13609" width="7" customWidth="1"/>
    <col min="13610" max="13610" width="5" customWidth="1"/>
    <col min="13611" max="13611" width="19.36328125" customWidth="1"/>
    <col min="13612" max="13612" width="5.26953125" bestFit="1" customWidth="1"/>
    <col min="13613" max="13613" width="5.26953125" customWidth="1"/>
    <col min="13614" max="13614" width="6.6328125" customWidth="1"/>
    <col min="13615" max="13615" width="6.90625" customWidth="1"/>
    <col min="13616" max="13617" width="9.453125" customWidth="1"/>
    <col min="13618" max="13618" width="8.7265625" customWidth="1"/>
    <col min="13863" max="13863" width="3.36328125" customWidth="1"/>
    <col min="13864" max="13864" width="8.36328125" customWidth="1"/>
    <col min="13865" max="13865" width="7" customWidth="1"/>
    <col min="13866" max="13866" width="5" customWidth="1"/>
    <col min="13867" max="13867" width="19.36328125" customWidth="1"/>
    <col min="13868" max="13868" width="5.26953125" bestFit="1" customWidth="1"/>
    <col min="13869" max="13869" width="5.26953125" customWidth="1"/>
    <col min="13870" max="13870" width="6.6328125" customWidth="1"/>
    <col min="13871" max="13871" width="6.90625" customWidth="1"/>
    <col min="13872" max="13873" width="9.453125" customWidth="1"/>
    <col min="13874" max="13874" width="8.7265625" customWidth="1"/>
    <col min="14119" max="14119" width="3.36328125" customWidth="1"/>
    <col min="14120" max="14120" width="8.36328125" customWidth="1"/>
    <col min="14121" max="14121" width="7" customWidth="1"/>
    <col min="14122" max="14122" width="5" customWidth="1"/>
    <col min="14123" max="14123" width="19.36328125" customWidth="1"/>
    <col min="14124" max="14124" width="5.26953125" bestFit="1" customWidth="1"/>
    <col min="14125" max="14125" width="5.26953125" customWidth="1"/>
    <col min="14126" max="14126" width="6.6328125" customWidth="1"/>
    <col min="14127" max="14127" width="6.90625" customWidth="1"/>
    <col min="14128" max="14129" width="9.453125" customWidth="1"/>
    <col min="14130" max="14130" width="8.7265625" customWidth="1"/>
    <col min="14375" max="14375" width="3.36328125" customWidth="1"/>
    <col min="14376" max="14376" width="8.36328125" customWidth="1"/>
    <col min="14377" max="14377" width="7" customWidth="1"/>
    <col min="14378" max="14378" width="5" customWidth="1"/>
    <col min="14379" max="14379" width="19.36328125" customWidth="1"/>
    <col min="14380" max="14380" width="5.26953125" bestFit="1" customWidth="1"/>
    <col min="14381" max="14381" width="5.26953125" customWidth="1"/>
    <col min="14382" max="14382" width="6.6328125" customWidth="1"/>
    <col min="14383" max="14383" width="6.90625" customWidth="1"/>
    <col min="14384" max="14385" width="9.453125" customWidth="1"/>
    <col min="14386" max="14386" width="8.7265625" customWidth="1"/>
    <col min="14631" max="14631" width="3.36328125" customWidth="1"/>
    <col min="14632" max="14632" width="8.36328125" customWidth="1"/>
    <col min="14633" max="14633" width="7" customWidth="1"/>
    <col min="14634" max="14634" width="5" customWidth="1"/>
    <col min="14635" max="14635" width="19.36328125" customWidth="1"/>
    <col min="14636" max="14636" width="5.26953125" bestFit="1" customWidth="1"/>
    <col min="14637" max="14637" width="5.26953125" customWidth="1"/>
    <col min="14638" max="14638" width="6.6328125" customWidth="1"/>
    <col min="14639" max="14639" width="6.90625" customWidth="1"/>
    <col min="14640" max="14641" width="9.453125" customWidth="1"/>
    <col min="14642" max="14642" width="8.7265625" customWidth="1"/>
    <col min="14887" max="14887" width="3.36328125" customWidth="1"/>
    <col min="14888" max="14888" width="8.36328125" customWidth="1"/>
    <col min="14889" max="14889" width="7" customWidth="1"/>
    <col min="14890" max="14890" width="5" customWidth="1"/>
    <col min="14891" max="14891" width="19.36328125" customWidth="1"/>
    <col min="14892" max="14892" width="5.26953125" bestFit="1" customWidth="1"/>
    <col min="14893" max="14893" width="5.26953125" customWidth="1"/>
    <col min="14894" max="14894" width="6.6328125" customWidth="1"/>
    <col min="14895" max="14895" width="6.90625" customWidth="1"/>
    <col min="14896" max="14897" width="9.453125" customWidth="1"/>
    <col min="14898" max="14898" width="8.7265625" customWidth="1"/>
    <col min="15143" max="15143" width="3.36328125" customWidth="1"/>
    <col min="15144" max="15144" width="8.36328125" customWidth="1"/>
    <col min="15145" max="15145" width="7" customWidth="1"/>
    <col min="15146" max="15146" width="5" customWidth="1"/>
    <col min="15147" max="15147" width="19.36328125" customWidth="1"/>
    <col min="15148" max="15148" width="5.26953125" bestFit="1" customWidth="1"/>
    <col min="15149" max="15149" width="5.26953125" customWidth="1"/>
    <col min="15150" max="15150" width="6.6328125" customWidth="1"/>
    <col min="15151" max="15151" width="6.90625" customWidth="1"/>
    <col min="15152" max="15153" width="9.453125" customWidth="1"/>
    <col min="15154" max="15154" width="8.7265625" customWidth="1"/>
    <col min="15399" max="15399" width="3.36328125" customWidth="1"/>
    <col min="15400" max="15400" width="8.36328125" customWidth="1"/>
    <col min="15401" max="15401" width="7" customWidth="1"/>
    <col min="15402" max="15402" width="5" customWidth="1"/>
    <col min="15403" max="15403" width="19.36328125" customWidth="1"/>
    <col min="15404" max="15404" width="5.26953125" bestFit="1" customWidth="1"/>
    <col min="15405" max="15405" width="5.26953125" customWidth="1"/>
    <col min="15406" max="15406" width="6.6328125" customWidth="1"/>
    <col min="15407" max="15407" width="6.90625" customWidth="1"/>
    <col min="15408" max="15409" width="9.453125" customWidth="1"/>
    <col min="15410" max="15410" width="8.7265625" customWidth="1"/>
    <col min="15655" max="15655" width="3.36328125" customWidth="1"/>
    <col min="15656" max="15656" width="8.36328125" customWidth="1"/>
    <col min="15657" max="15657" width="7" customWidth="1"/>
    <col min="15658" max="15658" width="5" customWidth="1"/>
    <col min="15659" max="15659" width="19.36328125" customWidth="1"/>
    <col min="15660" max="15660" width="5.26953125" bestFit="1" customWidth="1"/>
    <col min="15661" max="15661" width="5.26953125" customWidth="1"/>
    <col min="15662" max="15662" width="6.6328125" customWidth="1"/>
    <col min="15663" max="15663" width="6.90625" customWidth="1"/>
    <col min="15664" max="15665" width="9.453125" customWidth="1"/>
    <col min="15666" max="15666" width="8.7265625" customWidth="1"/>
    <col min="15911" max="15911" width="3.36328125" customWidth="1"/>
    <col min="15912" max="15912" width="8.36328125" customWidth="1"/>
    <col min="15913" max="15913" width="7" customWidth="1"/>
    <col min="15914" max="15914" width="5" customWidth="1"/>
    <col min="15915" max="15915" width="19.36328125" customWidth="1"/>
    <col min="15916" max="15916" width="5.26953125" bestFit="1" customWidth="1"/>
    <col min="15917" max="15917" width="5.26953125" customWidth="1"/>
    <col min="15918" max="15918" width="6.6328125" customWidth="1"/>
    <col min="15919" max="15919" width="6.90625" customWidth="1"/>
    <col min="15920" max="15921" width="9.453125" customWidth="1"/>
    <col min="15922" max="15922" width="8.7265625" customWidth="1"/>
    <col min="16167" max="16167" width="3.36328125" customWidth="1"/>
    <col min="16168" max="16168" width="8.36328125" customWidth="1"/>
    <col min="16169" max="16169" width="7" customWidth="1"/>
    <col min="16170" max="16170" width="5" customWidth="1"/>
    <col min="16171" max="16171" width="19.36328125" customWidth="1"/>
    <col min="16172" max="16172" width="5.26953125" bestFit="1" customWidth="1"/>
    <col min="16173" max="16173" width="5.26953125" customWidth="1"/>
    <col min="16174" max="16174" width="6.6328125" customWidth="1"/>
    <col min="16175" max="16175" width="6.90625" customWidth="1"/>
    <col min="16176" max="16177" width="9.453125" customWidth="1"/>
    <col min="16178" max="16178" width="8.7265625" customWidth="1"/>
  </cols>
  <sheetData>
    <row r="1" spans="1:79" ht="77.25" customHeight="1"/>
    <row r="2" spans="1:79" ht="30.75" customHeight="1"/>
    <row r="3" spans="1:79" s="329" customFormat="1" ht="38.25" hidden="1" customHeight="1">
      <c r="A3" s="673" t="s">
        <v>111</v>
      </c>
      <c r="B3" s="673"/>
      <c r="C3" s="673"/>
      <c r="D3" s="673"/>
      <c r="E3" s="673"/>
      <c r="F3" s="673"/>
      <c r="G3" s="673"/>
      <c r="H3" s="673"/>
      <c r="I3" s="673"/>
      <c r="J3" s="673"/>
      <c r="K3" s="673"/>
      <c r="L3" s="673"/>
      <c r="M3" s="673"/>
      <c r="N3" s="326"/>
      <c r="O3" s="326"/>
      <c r="P3" s="326"/>
      <c r="Q3" s="326"/>
      <c r="R3" s="326"/>
      <c r="S3" s="326"/>
      <c r="T3" s="326"/>
      <c r="U3" s="388"/>
      <c r="V3" s="641" t="s">
        <v>1460</v>
      </c>
      <c r="W3" s="642"/>
      <c r="X3" s="642"/>
      <c r="Y3" s="642"/>
      <c r="Z3" s="642"/>
      <c r="AA3" s="642"/>
      <c r="AB3" s="642"/>
      <c r="AC3" s="642"/>
      <c r="AD3" s="642"/>
      <c r="AE3" s="642"/>
      <c r="AF3" s="642"/>
      <c r="AG3" s="643"/>
      <c r="AH3" s="327"/>
      <c r="AI3" s="327"/>
      <c r="AJ3" s="327"/>
      <c r="AK3" s="327"/>
      <c r="AL3" s="647" t="s">
        <v>1460</v>
      </c>
      <c r="AM3" s="648"/>
      <c r="AN3" s="648"/>
      <c r="AO3" s="648"/>
      <c r="AP3" s="648"/>
      <c r="AQ3" s="648"/>
      <c r="AR3" s="648"/>
      <c r="AS3" s="648"/>
      <c r="AT3" s="648"/>
      <c r="AU3" s="648"/>
      <c r="AV3" s="648"/>
      <c r="AW3" s="649"/>
      <c r="AX3" s="389"/>
      <c r="AY3" s="668"/>
      <c r="AZ3" s="668"/>
      <c r="BA3" s="668"/>
      <c r="BB3" s="668"/>
      <c r="BC3" s="668"/>
      <c r="BD3" s="668"/>
      <c r="BE3" s="668"/>
      <c r="BF3" s="668"/>
      <c r="BG3" s="668"/>
      <c r="BH3" s="668"/>
      <c r="BI3" s="668"/>
      <c r="BJ3" s="668"/>
      <c r="BK3" s="328"/>
      <c r="BL3" s="328"/>
      <c r="BM3" s="328"/>
    </row>
    <row r="4" spans="1:79" s="329" customFormat="1" ht="19" hidden="1">
      <c r="A4" s="326"/>
      <c r="B4" s="326"/>
      <c r="C4" s="326"/>
      <c r="D4" s="326"/>
      <c r="E4" s="326"/>
      <c r="F4" s="326"/>
      <c r="G4" s="326"/>
      <c r="H4" s="326"/>
      <c r="I4" s="326"/>
      <c r="J4" s="326"/>
      <c r="K4" s="326"/>
      <c r="L4" s="326"/>
      <c r="M4" s="326"/>
      <c r="N4" s="326"/>
      <c r="O4" s="326"/>
      <c r="P4" s="326"/>
      <c r="Q4" s="326"/>
      <c r="R4" s="326"/>
      <c r="S4" s="326"/>
      <c r="T4" s="326"/>
      <c r="U4" s="388"/>
      <c r="V4" s="330" t="e">
        <f>VLOOKUP($L$5,補助金用基本データ!$D$5:$AD$313,21)</f>
        <v>#N/A</v>
      </c>
      <c r="W4" s="330" t="e">
        <f>VLOOKUP($L$5,補助金用基本データ!$D$5:$AD$313,22)</f>
        <v>#N/A</v>
      </c>
      <c r="X4" s="330" t="e">
        <f>VLOOKUP($L$5,補助金用基本データ!$D$5:$AD$313,23)</f>
        <v>#N/A</v>
      </c>
      <c r="Y4" s="330" t="e">
        <f>VLOOKUP($L$5,補助金用基本データ!$D$5:$AD$313,24)</f>
        <v>#N/A</v>
      </c>
      <c r="Z4" s="330" t="e">
        <f>VLOOKUP($L$5,補助金用基本データ!$D$5:$AD$313,25)</f>
        <v>#N/A</v>
      </c>
      <c r="AA4" s="330" t="e">
        <f>VLOOKUP($L$5,補助金用基本データ!$D$5:$AD$313,26)</f>
        <v>#N/A</v>
      </c>
      <c r="AB4" s="330" t="e">
        <f>VLOOKUP($L$5,補助金用基本データ!$D$5:$AD$313,27)</f>
        <v>#N/A</v>
      </c>
      <c r="AC4" s="644"/>
      <c r="AD4" s="645"/>
      <c r="AE4" s="645"/>
      <c r="AF4" s="645"/>
      <c r="AG4" s="646"/>
      <c r="AH4" s="327"/>
      <c r="AI4" s="327"/>
      <c r="AJ4" s="327"/>
      <c r="AK4" s="327"/>
      <c r="AL4" s="331" t="e">
        <f>VLOOKUP($L$5,補助金用基本データ!$D$5:$AD$313,21)</f>
        <v>#N/A</v>
      </c>
      <c r="AM4" s="331" t="e">
        <f>VLOOKUP($L$5,補助金用基本データ!$D$5:$AD$313,22)</f>
        <v>#N/A</v>
      </c>
      <c r="AN4" s="331" t="e">
        <f>VLOOKUP($L$5,補助金用基本データ!$D$5:$AD$313,23)</f>
        <v>#N/A</v>
      </c>
      <c r="AO4" s="331" t="e">
        <f>VLOOKUP($L$5,補助金用基本データ!$D$5:$AD$313,24)</f>
        <v>#N/A</v>
      </c>
      <c r="AP4" s="331" t="e">
        <f>VLOOKUP($L$5,補助金用基本データ!$D$5:$AD$313,25)</f>
        <v>#N/A</v>
      </c>
      <c r="AQ4" s="331" t="e">
        <f>VLOOKUP($L$5,補助金用基本データ!$D$5:$AD$313,26)</f>
        <v>#N/A</v>
      </c>
      <c r="AR4" s="331" t="e">
        <f>VLOOKUP($L$5,補助金用基本データ!$D$5:$AD$313,27)</f>
        <v>#N/A</v>
      </c>
      <c r="AS4" s="650"/>
      <c r="AT4" s="651"/>
      <c r="AU4" s="651"/>
      <c r="AV4" s="651"/>
      <c r="AW4" s="652"/>
      <c r="AX4" s="390"/>
      <c r="AY4" s="391"/>
      <c r="AZ4" s="391"/>
      <c r="BA4" s="391"/>
      <c r="BB4" s="391"/>
      <c r="BC4" s="391"/>
      <c r="BD4" s="391"/>
      <c r="BE4" s="391"/>
      <c r="BF4" s="669"/>
      <c r="BG4" s="669"/>
      <c r="BH4" s="669"/>
      <c r="BI4" s="669"/>
      <c r="BJ4" s="669"/>
      <c r="BK4" s="328"/>
      <c r="BL4" s="328"/>
      <c r="BM4" s="328"/>
    </row>
    <row r="5" spans="1:79" ht="27.75" customHeight="1">
      <c r="A5" s="332" t="s">
        <v>2327</v>
      </c>
      <c r="B5" s="332"/>
      <c r="C5" s="332"/>
      <c r="D5" s="332"/>
      <c r="E5" s="333"/>
      <c r="F5" s="674"/>
      <c r="G5" s="674"/>
      <c r="H5" s="674"/>
      <c r="I5" s="334"/>
      <c r="J5" s="333"/>
      <c r="K5" s="333"/>
      <c r="L5" s="333" t="e">
        <f>①基本情報【名簿入力前に必須入力】!P5</f>
        <v>#N/A</v>
      </c>
      <c r="M5" s="333"/>
      <c r="N5" s="333"/>
      <c r="O5" s="333"/>
      <c r="P5" s="333"/>
      <c r="Q5" s="333"/>
      <c r="R5" s="333"/>
      <c r="S5" s="333"/>
      <c r="T5" s="333"/>
      <c r="U5" s="387"/>
      <c r="V5" s="219" t="s">
        <v>31</v>
      </c>
      <c r="W5" s="219" t="s">
        <v>32</v>
      </c>
      <c r="X5" s="219" t="s">
        <v>33</v>
      </c>
      <c r="Y5" s="219" t="s">
        <v>34</v>
      </c>
      <c r="Z5" s="219" t="s">
        <v>35</v>
      </c>
      <c r="AA5" s="219" t="s">
        <v>36</v>
      </c>
      <c r="AB5" s="219" t="s">
        <v>37</v>
      </c>
      <c r="AC5" s="219" t="s">
        <v>38</v>
      </c>
      <c r="AD5" s="219" t="s">
        <v>39</v>
      </c>
      <c r="AE5" s="219" t="s">
        <v>40</v>
      </c>
      <c r="AF5" s="219" t="s">
        <v>41</v>
      </c>
      <c r="AG5" s="219" t="s">
        <v>42</v>
      </c>
      <c r="AI5" s="683"/>
      <c r="AJ5" s="683"/>
      <c r="AK5" s="683"/>
      <c r="AL5" s="322"/>
      <c r="AM5" s="322"/>
      <c r="AN5" s="322"/>
      <c r="AO5" s="322"/>
      <c r="AP5" s="322"/>
      <c r="AQ5" s="322"/>
      <c r="AR5" s="322"/>
      <c r="AS5" s="322"/>
      <c r="AT5" s="322"/>
      <c r="AU5" s="322"/>
      <c r="AV5" s="322"/>
      <c r="AW5" s="322"/>
      <c r="BK5" s="335"/>
      <c r="BL5" s="335"/>
    </row>
    <row r="6" spans="1:79" ht="18" customHeight="1">
      <c r="A6" s="332"/>
      <c r="B6" s="682"/>
      <c r="C6" s="682"/>
      <c r="D6" s="682"/>
      <c r="E6" s="682"/>
      <c r="F6" s="682"/>
      <c r="G6" s="682"/>
      <c r="H6" s="682"/>
      <c r="I6" s="682"/>
      <c r="J6" s="682"/>
      <c r="K6" s="336" t="s">
        <v>1435</v>
      </c>
      <c r="L6" s="675">
        <f>①基本情報【名簿入力前に必須入力】!D5</f>
        <v>0</v>
      </c>
      <c r="M6" s="675"/>
      <c r="N6" s="337"/>
      <c r="O6" s="337"/>
      <c r="P6" s="337"/>
      <c r="Q6" s="337"/>
      <c r="R6" s="337"/>
      <c r="S6" s="337"/>
      <c r="T6" s="337"/>
      <c r="U6" s="320">
        <v>1</v>
      </c>
      <c r="V6" s="156">
        <f>COUNTIF(AY$14:AY$88,$U6)</f>
        <v>0</v>
      </c>
      <c r="W6" s="156">
        <f t="shared" ref="W6:AG9" si="0">COUNTIF(AZ$14:AZ$88,$U6)</f>
        <v>0</v>
      </c>
      <c r="X6" s="156">
        <f t="shared" si="0"/>
        <v>0</v>
      </c>
      <c r="Y6" s="156">
        <f t="shared" si="0"/>
        <v>0</v>
      </c>
      <c r="Z6" s="156">
        <f t="shared" si="0"/>
        <v>0</v>
      </c>
      <c r="AA6" s="156">
        <f t="shared" si="0"/>
        <v>0</v>
      </c>
      <c r="AB6" s="156">
        <f t="shared" si="0"/>
        <v>0</v>
      </c>
      <c r="AC6" s="156">
        <f t="shared" si="0"/>
        <v>0</v>
      </c>
      <c r="AD6" s="156">
        <f t="shared" si="0"/>
        <v>0</v>
      </c>
      <c r="AE6" s="156">
        <f t="shared" si="0"/>
        <v>0</v>
      </c>
      <c r="AF6" s="156">
        <f t="shared" si="0"/>
        <v>0</v>
      </c>
      <c r="AG6" s="156">
        <f t="shared" si="0"/>
        <v>0</v>
      </c>
      <c r="AI6" s="683"/>
      <c r="AJ6" s="683"/>
      <c r="AK6" s="683"/>
      <c r="AL6" s="323"/>
      <c r="AM6" s="323"/>
      <c r="AN6" s="323"/>
      <c r="AO6" s="323"/>
      <c r="AP6" s="323"/>
      <c r="AQ6" s="323"/>
      <c r="AR6" s="323"/>
      <c r="AS6" s="323"/>
      <c r="AT6" s="323"/>
      <c r="AU6" s="323"/>
      <c r="AV6" s="323"/>
      <c r="AW6" s="323"/>
    </row>
    <row r="7" spans="1:79" ht="18" customHeight="1">
      <c r="A7" s="332"/>
      <c r="B7" s="338"/>
      <c r="C7" s="338"/>
      <c r="D7" s="338"/>
      <c r="E7" s="338"/>
      <c r="F7" s="338"/>
      <c r="G7" s="338"/>
      <c r="H7" s="338"/>
      <c r="I7" s="338"/>
      <c r="J7" s="338"/>
      <c r="K7" s="339"/>
      <c r="L7" s="340"/>
      <c r="M7" s="340"/>
      <c r="N7" s="337"/>
      <c r="O7" s="337"/>
      <c r="P7" s="340"/>
      <c r="Q7" s="340"/>
      <c r="R7" s="340"/>
      <c r="S7" s="340"/>
      <c r="T7" s="340"/>
      <c r="U7" s="320">
        <v>2</v>
      </c>
      <c r="V7" s="156">
        <f>COUNTIF(AY$14:AY$88,$U7)</f>
        <v>0</v>
      </c>
      <c r="W7" s="156">
        <f t="shared" si="0"/>
        <v>0</v>
      </c>
      <c r="X7" s="156">
        <f t="shared" si="0"/>
        <v>0</v>
      </c>
      <c r="Y7" s="156">
        <f t="shared" si="0"/>
        <v>0</v>
      </c>
      <c r="Z7" s="156">
        <f t="shared" si="0"/>
        <v>0</v>
      </c>
      <c r="AA7" s="156">
        <f t="shared" si="0"/>
        <v>0</v>
      </c>
      <c r="AB7" s="156">
        <f t="shared" si="0"/>
        <v>0</v>
      </c>
      <c r="AC7" s="156">
        <f t="shared" si="0"/>
        <v>0</v>
      </c>
      <c r="AD7" s="156">
        <f t="shared" si="0"/>
        <v>0</v>
      </c>
      <c r="AE7" s="156">
        <f t="shared" si="0"/>
        <v>0</v>
      </c>
      <c r="AF7" s="156">
        <f t="shared" si="0"/>
        <v>0</v>
      </c>
      <c r="AG7" s="156">
        <f t="shared" si="0"/>
        <v>0</v>
      </c>
      <c r="AI7" s="683"/>
      <c r="AJ7" s="683"/>
      <c r="AK7" s="683"/>
      <c r="AL7" s="323"/>
      <c r="AM7" s="323"/>
      <c r="AN7" s="323"/>
      <c r="AO7" s="323"/>
      <c r="AP7" s="323"/>
      <c r="AQ7" s="323"/>
      <c r="AR7" s="323"/>
      <c r="AS7" s="323"/>
      <c r="AT7" s="323"/>
      <c r="AU7" s="323"/>
      <c r="AV7" s="323"/>
      <c r="AW7" s="323"/>
    </row>
    <row r="8" spans="1:79" ht="18" customHeight="1">
      <c r="A8" s="332"/>
      <c r="B8" s="338"/>
      <c r="C8" s="338"/>
      <c r="D8" s="338"/>
      <c r="E8" s="338"/>
      <c r="F8" s="338"/>
      <c r="G8" s="338"/>
      <c r="H8" s="338"/>
      <c r="I8" s="338"/>
      <c r="J8" s="338"/>
      <c r="K8" s="339"/>
      <c r="L8" s="340"/>
      <c r="M8" s="340"/>
      <c r="N8" s="337"/>
      <c r="O8" s="337"/>
      <c r="P8" s="340"/>
      <c r="Q8" s="340"/>
      <c r="R8" s="340"/>
      <c r="S8" s="340"/>
      <c r="T8" s="340"/>
      <c r="U8" s="320">
        <v>3</v>
      </c>
      <c r="V8" s="156">
        <f t="shared" ref="V8:V9" si="1">COUNTIF(AY$14:AY$88,$U8)</f>
        <v>0</v>
      </c>
      <c r="W8" s="156">
        <f t="shared" si="0"/>
        <v>0</v>
      </c>
      <c r="X8" s="156">
        <f t="shared" si="0"/>
        <v>0</v>
      </c>
      <c r="Y8" s="156">
        <f t="shared" si="0"/>
        <v>0</v>
      </c>
      <c r="Z8" s="156">
        <f t="shared" si="0"/>
        <v>0</v>
      </c>
      <c r="AA8" s="156">
        <f t="shared" si="0"/>
        <v>0</v>
      </c>
      <c r="AB8" s="156">
        <f t="shared" si="0"/>
        <v>0</v>
      </c>
      <c r="AC8" s="156">
        <f t="shared" si="0"/>
        <v>0</v>
      </c>
      <c r="AD8" s="156">
        <f t="shared" si="0"/>
        <v>0</v>
      </c>
      <c r="AE8" s="156">
        <f t="shared" si="0"/>
        <v>0</v>
      </c>
      <c r="AF8" s="156">
        <f t="shared" si="0"/>
        <v>0</v>
      </c>
      <c r="AG8" s="156">
        <f t="shared" si="0"/>
        <v>0</v>
      </c>
      <c r="AI8" s="683"/>
      <c r="AJ8" s="683"/>
      <c r="AK8" s="683"/>
      <c r="AL8" s="323"/>
      <c r="AM8" s="323"/>
      <c r="AN8" s="323"/>
      <c r="AO8" s="323"/>
      <c r="AP8" s="323"/>
      <c r="AQ8" s="323"/>
      <c r="AR8" s="323"/>
      <c r="AS8" s="323"/>
      <c r="AT8" s="323"/>
      <c r="AU8" s="323"/>
      <c r="AV8" s="323"/>
      <c r="AW8" s="323"/>
    </row>
    <row r="9" spans="1:79" ht="18" customHeight="1">
      <c r="A9" s="332"/>
      <c r="B9" s="338"/>
      <c r="C9" s="338"/>
      <c r="D9" s="338"/>
      <c r="E9" s="338"/>
      <c r="F9" s="338"/>
      <c r="G9" s="338"/>
      <c r="H9" s="338"/>
      <c r="I9" s="338"/>
      <c r="J9" s="338"/>
      <c r="K9" s="339"/>
      <c r="L9" s="340"/>
      <c r="M9" s="340"/>
      <c r="N9" s="337"/>
      <c r="O9" s="337"/>
      <c r="P9" s="340"/>
      <c r="Q9" s="340"/>
      <c r="R9" s="340"/>
      <c r="S9" s="340"/>
      <c r="T9" s="340"/>
      <c r="U9" s="320">
        <v>4</v>
      </c>
      <c r="V9" s="156">
        <f t="shared" si="1"/>
        <v>0</v>
      </c>
      <c r="W9" s="156">
        <f t="shared" si="0"/>
        <v>0</v>
      </c>
      <c r="X9" s="156">
        <f t="shared" si="0"/>
        <v>0</v>
      </c>
      <c r="Y9" s="156">
        <f t="shared" si="0"/>
        <v>0</v>
      </c>
      <c r="Z9" s="156">
        <f t="shared" si="0"/>
        <v>0</v>
      </c>
      <c r="AA9" s="156">
        <f t="shared" si="0"/>
        <v>0</v>
      </c>
      <c r="AB9" s="156">
        <f t="shared" si="0"/>
        <v>0</v>
      </c>
      <c r="AC9" s="156">
        <f t="shared" si="0"/>
        <v>0</v>
      </c>
      <c r="AD9" s="156">
        <f t="shared" si="0"/>
        <v>0</v>
      </c>
      <c r="AE9" s="156">
        <f t="shared" si="0"/>
        <v>0</v>
      </c>
      <c r="AF9" s="156">
        <f t="shared" si="0"/>
        <v>0</v>
      </c>
      <c r="AG9" s="156">
        <f t="shared" si="0"/>
        <v>0</v>
      </c>
      <c r="AI9" s="683"/>
      <c r="AJ9" s="683"/>
      <c r="AK9" s="683"/>
      <c r="AL9" s="323"/>
      <c r="AM9" s="323"/>
      <c r="AN9" s="323"/>
      <c r="AO9" s="323"/>
      <c r="AP9" s="323"/>
      <c r="AQ9" s="323"/>
      <c r="AR9" s="323"/>
      <c r="AS9" s="323"/>
      <c r="AT9" s="323"/>
      <c r="AU9" s="323"/>
      <c r="AV9" s="323"/>
      <c r="AW9" s="323"/>
    </row>
    <row r="10" spans="1:79" ht="18.75" customHeight="1" thickBot="1">
      <c r="A10" s="332"/>
      <c r="B10" s="332"/>
      <c r="C10" s="332"/>
      <c r="D10" s="332"/>
      <c r="E10" s="333"/>
      <c r="F10" s="341"/>
      <c r="G10" s="333"/>
      <c r="H10" s="333"/>
      <c r="I10" s="333"/>
      <c r="J10" s="333"/>
      <c r="K10" s="333"/>
      <c r="L10" s="333"/>
      <c r="M10" s="333"/>
      <c r="N10" s="333"/>
      <c r="O10" s="333"/>
      <c r="P10" s="333"/>
      <c r="Q10" s="333"/>
      <c r="R10" s="333"/>
      <c r="S10" s="333"/>
      <c r="T10" s="333"/>
      <c r="U10" s="321"/>
      <c r="V10" s="158">
        <f>SUM(V6:V9)</f>
        <v>0</v>
      </c>
      <c r="W10" s="158">
        <f t="shared" ref="W10:AG10" si="2">SUM(W6:W9)</f>
        <v>0</v>
      </c>
      <c r="X10" s="158">
        <f t="shared" si="2"/>
        <v>0</v>
      </c>
      <c r="Y10" s="158">
        <f t="shared" si="2"/>
        <v>0</v>
      </c>
      <c r="Z10" s="158">
        <f t="shared" si="2"/>
        <v>0</v>
      </c>
      <c r="AA10" s="158">
        <f t="shared" si="2"/>
        <v>0</v>
      </c>
      <c r="AB10" s="158">
        <f t="shared" si="2"/>
        <v>0</v>
      </c>
      <c r="AC10" s="158">
        <f t="shared" si="2"/>
        <v>0</v>
      </c>
      <c r="AD10" s="158">
        <f t="shared" si="2"/>
        <v>0</v>
      </c>
      <c r="AE10" s="158">
        <f t="shared" si="2"/>
        <v>0</v>
      </c>
      <c r="AF10" s="158">
        <f t="shared" si="2"/>
        <v>0</v>
      </c>
      <c r="AG10" s="158">
        <f t="shared" si="2"/>
        <v>0</v>
      </c>
      <c r="AI10" s="672"/>
      <c r="AJ10" s="672"/>
      <c r="AK10" s="672"/>
      <c r="AL10" s="324"/>
      <c r="AM10" s="324"/>
      <c r="AN10" s="324"/>
      <c r="AO10" s="324"/>
      <c r="AP10" s="324"/>
      <c r="AQ10" s="324"/>
      <c r="AR10" s="324"/>
      <c r="AS10" s="324"/>
      <c r="AT10" s="324"/>
      <c r="AU10" s="324"/>
      <c r="AV10" s="324"/>
      <c r="AW10" s="324"/>
    </row>
    <row r="11" spans="1:79" s="343" customFormat="1" ht="18" customHeight="1">
      <c r="A11" s="656"/>
      <c r="B11" s="658" t="s">
        <v>2</v>
      </c>
      <c r="C11" s="658" t="s">
        <v>3</v>
      </c>
      <c r="D11" s="658"/>
      <c r="E11" s="658" t="s">
        <v>4</v>
      </c>
      <c r="F11" s="658" t="s">
        <v>5</v>
      </c>
      <c r="G11" s="658" t="s">
        <v>6</v>
      </c>
      <c r="H11" s="663" t="s">
        <v>7</v>
      </c>
      <c r="I11" s="658" t="s">
        <v>8</v>
      </c>
      <c r="J11" s="665" t="s">
        <v>58</v>
      </c>
      <c r="K11" s="658" t="s">
        <v>63</v>
      </c>
      <c r="L11" s="658" t="s">
        <v>30</v>
      </c>
      <c r="M11" s="670" t="s">
        <v>9</v>
      </c>
      <c r="N11" s="679" t="s">
        <v>179</v>
      </c>
      <c r="O11" s="676" t="s">
        <v>159</v>
      </c>
      <c r="P11" s="653" t="s">
        <v>61</v>
      </c>
      <c r="Q11" s="393"/>
      <c r="R11" s="342"/>
      <c r="S11" s="342"/>
      <c r="T11" s="342"/>
      <c r="U11" s="342"/>
      <c r="AH11" s="344"/>
      <c r="AI11" s="345"/>
      <c r="AJ11" s="345"/>
      <c r="AK11" s="345"/>
      <c r="AL11" s="345"/>
      <c r="AM11" s="345"/>
      <c r="AN11" s="345"/>
      <c r="AO11" s="345"/>
      <c r="AP11" s="345"/>
      <c r="AQ11" s="345"/>
      <c r="AR11" s="345"/>
      <c r="AS11" s="345"/>
      <c r="AT11" s="345"/>
      <c r="AU11" s="345"/>
      <c r="AV11" s="345"/>
      <c r="AW11" s="345"/>
      <c r="AX11" s="345"/>
    </row>
    <row r="12" spans="1:79" s="343" customFormat="1" ht="13.5" customHeight="1">
      <c r="A12" s="657"/>
      <c r="B12" s="659"/>
      <c r="C12" s="659"/>
      <c r="D12" s="659"/>
      <c r="E12" s="659"/>
      <c r="F12" s="659"/>
      <c r="G12" s="659"/>
      <c r="H12" s="664"/>
      <c r="I12" s="659"/>
      <c r="J12" s="666"/>
      <c r="K12" s="659"/>
      <c r="L12" s="659"/>
      <c r="M12" s="671"/>
      <c r="N12" s="680"/>
      <c r="O12" s="677"/>
      <c r="P12" s="654"/>
      <c r="Q12" s="393"/>
      <c r="R12" s="342"/>
      <c r="S12" s="342"/>
      <c r="T12" s="342"/>
      <c r="U12" s="342"/>
      <c r="V12" s="346">
        <v>45748</v>
      </c>
      <c r="W12" s="346">
        <f>EDATE(V12,1)</f>
        <v>45778</v>
      </c>
      <c r="X12" s="346">
        <f t="shared" ref="X12:AG12" si="3">EDATE(W12,1)</f>
        <v>45809</v>
      </c>
      <c r="Y12" s="346">
        <f t="shared" si="3"/>
        <v>45839</v>
      </c>
      <c r="Z12" s="346">
        <f t="shared" si="3"/>
        <v>45870</v>
      </c>
      <c r="AA12" s="346">
        <f t="shared" si="3"/>
        <v>45901</v>
      </c>
      <c r="AB12" s="346">
        <f t="shared" si="3"/>
        <v>45931</v>
      </c>
      <c r="AC12" s="346">
        <f t="shared" si="3"/>
        <v>45962</v>
      </c>
      <c r="AD12" s="346">
        <f t="shared" si="3"/>
        <v>45992</v>
      </c>
      <c r="AE12" s="346">
        <f t="shared" si="3"/>
        <v>46023</v>
      </c>
      <c r="AF12" s="346">
        <f t="shared" si="3"/>
        <v>46054</v>
      </c>
      <c r="AG12" s="346">
        <f t="shared" si="3"/>
        <v>46082</v>
      </c>
      <c r="AH12" s="345"/>
      <c r="AI12" s="345"/>
      <c r="AJ12" s="345"/>
      <c r="AK12" s="345"/>
      <c r="AL12" s="347">
        <f>V12</f>
        <v>45748</v>
      </c>
      <c r="AM12" s="347">
        <f t="shared" ref="AM12:AW12" si="4">W12</f>
        <v>45778</v>
      </c>
      <c r="AN12" s="347">
        <f t="shared" si="4"/>
        <v>45809</v>
      </c>
      <c r="AO12" s="347">
        <f t="shared" si="4"/>
        <v>45839</v>
      </c>
      <c r="AP12" s="347">
        <f t="shared" si="4"/>
        <v>45870</v>
      </c>
      <c r="AQ12" s="347">
        <f t="shared" si="4"/>
        <v>45901</v>
      </c>
      <c r="AR12" s="347">
        <f t="shared" si="4"/>
        <v>45931</v>
      </c>
      <c r="AS12" s="347">
        <f t="shared" si="4"/>
        <v>45962</v>
      </c>
      <c r="AT12" s="347">
        <f t="shared" si="4"/>
        <v>45992</v>
      </c>
      <c r="AU12" s="347">
        <f t="shared" si="4"/>
        <v>46023</v>
      </c>
      <c r="AV12" s="347">
        <f t="shared" si="4"/>
        <v>46054</v>
      </c>
      <c r="AW12" s="347">
        <f t="shared" si="4"/>
        <v>46082</v>
      </c>
      <c r="AX12" s="347"/>
      <c r="AY12" s="346">
        <f>V12</f>
        <v>45748</v>
      </c>
      <c r="AZ12" s="346">
        <f t="shared" ref="AZ12:BJ12" si="5">W12</f>
        <v>45778</v>
      </c>
      <c r="BA12" s="346">
        <f t="shared" si="5"/>
        <v>45809</v>
      </c>
      <c r="BB12" s="346">
        <f t="shared" si="5"/>
        <v>45839</v>
      </c>
      <c r="BC12" s="346">
        <f t="shared" si="5"/>
        <v>45870</v>
      </c>
      <c r="BD12" s="346">
        <f t="shared" si="5"/>
        <v>45901</v>
      </c>
      <c r="BE12" s="346">
        <f t="shared" si="5"/>
        <v>45931</v>
      </c>
      <c r="BF12" s="346">
        <f t="shared" si="5"/>
        <v>45962</v>
      </c>
      <c r="BG12" s="346">
        <f t="shared" si="5"/>
        <v>45992</v>
      </c>
      <c r="BH12" s="346">
        <f t="shared" si="5"/>
        <v>46023</v>
      </c>
      <c r="BI12" s="346">
        <f t="shared" si="5"/>
        <v>46054</v>
      </c>
      <c r="BJ12" s="346">
        <f t="shared" si="5"/>
        <v>46082</v>
      </c>
      <c r="BK12" s="348" t="s">
        <v>185</v>
      </c>
      <c r="BL12" s="348"/>
      <c r="BM12" s="346"/>
    </row>
    <row r="13" spans="1:79" s="343" customFormat="1" ht="22">
      <c r="A13" s="657"/>
      <c r="B13" s="659"/>
      <c r="C13" s="659"/>
      <c r="D13" s="659"/>
      <c r="E13" s="659"/>
      <c r="F13" s="659"/>
      <c r="G13" s="659"/>
      <c r="H13" s="664"/>
      <c r="I13" s="659"/>
      <c r="J13" s="667"/>
      <c r="K13" s="659"/>
      <c r="L13" s="659"/>
      <c r="M13" s="671"/>
      <c r="N13" s="681"/>
      <c r="O13" s="678"/>
      <c r="P13" s="654"/>
      <c r="Q13" s="393"/>
      <c r="R13" s="342"/>
      <c r="S13" s="342"/>
      <c r="T13" s="342"/>
      <c r="U13" s="342"/>
      <c r="V13" s="349">
        <v>4</v>
      </c>
      <c r="W13" s="349">
        <v>5</v>
      </c>
      <c r="X13" s="349">
        <v>6</v>
      </c>
      <c r="Y13" s="349">
        <v>7</v>
      </c>
      <c r="Z13" s="349">
        <v>8</v>
      </c>
      <c r="AA13" s="349">
        <v>9</v>
      </c>
      <c r="AB13" s="349">
        <v>10</v>
      </c>
      <c r="AC13" s="349">
        <v>11</v>
      </c>
      <c r="AD13" s="349">
        <v>12</v>
      </c>
      <c r="AE13" s="349">
        <v>1</v>
      </c>
      <c r="AF13" s="349">
        <v>2</v>
      </c>
      <c r="AG13" s="349">
        <v>3</v>
      </c>
      <c r="AH13" s="135" t="s">
        <v>50</v>
      </c>
      <c r="AI13" s="135" t="s">
        <v>51</v>
      </c>
      <c r="AJ13" s="135" t="s">
        <v>52</v>
      </c>
      <c r="AK13" s="135"/>
      <c r="AL13" s="349">
        <v>4</v>
      </c>
      <c r="AM13" s="349">
        <v>5</v>
      </c>
      <c r="AN13" s="349">
        <v>6</v>
      </c>
      <c r="AO13" s="349">
        <v>7</v>
      </c>
      <c r="AP13" s="349">
        <v>8</v>
      </c>
      <c r="AQ13" s="349">
        <v>9</v>
      </c>
      <c r="AR13" s="349">
        <v>10</v>
      </c>
      <c r="AS13" s="349">
        <v>11</v>
      </c>
      <c r="AT13" s="349">
        <v>12</v>
      </c>
      <c r="AU13" s="349">
        <v>1</v>
      </c>
      <c r="AV13" s="349">
        <v>2</v>
      </c>
      <c r="AW13" s="349">
        <v>3</v>
      </c>
      <c r="AX13" s="350"/>
      <c r="AY13" s="349">
        <v>4</v>
      </c>
      <c r="AZ13" s="349">
        <v>5</v>
      </c>
      <c r="BA13" s="349">
        <v>6</v>
      </c>
      <c r="BB13" s="349">
        <v>7</v>
      </c>
      <c r="BC13" s="349">
        <v>8</v>
      </c>
      <c r="BD13" s="349">
        <v>9</v>
      </c>
      <c r="BE13" s="349">
        <v>10</v>
      </c>
      <c r="BF13" s="349">
        <v>11</v>
      </c>
      <c r="BG13" s="349">
        <v>12</v>
      </c>
      <c r="BH13" s="349">
        <v>1</v>
      </c>
      <c r="BI13" s="349">
        <v>2</v>
      </c>
      <c r="BJ13" s="349">
        <v>3</v>
      </c>
      <c r="BK13" s="351" t="s">
        <v>184</v>
      </c>
      <c r="BL13" s="351" t="s">
        <v>1459</v>
      </c>
      <c r="BM13" s="352" t="s">
        <v>183</v>
      </c>
      <c r="BO13" s="343">
        <v>4</v>
      </c>
      <c r="BP13" s="343">
        <v>5</v>
      </c>
      <c r="BQ13" s="343">
        <v>6</v>
      </c>
      <c r="BR13" s="343">
        <v>7</v>
      </c>
      <c r="BS13" s="343">
        <v>8</v>
      </c>
      <c r="BT13" s="343">
        <v>9</v>
      </c>
      <c r="BU13" s="343">
        <v>10</v>
      </c>
      <c r="BV13" s="343">
        <v>11</v>
      </c>
      <c r="BW13" s="343">
        <v>12</v>
      </c>
      <c r="BX13" s="343">
        <v>1</v>
      </c>
      <c r="BY13" s="343">
        <v>2</v>
      </c>
      <c r="BZ13" s="343">
        <v>3</v>
      </c>
      <c r="CA13" s="353" t="s">
        <v>182</v>
      </c>
    </row>
    <row r="14" spans="1:79" s="273" customFormat="1" ht="24" customHeight="1">
      <c r="A14" s="354">
        <v>1</v>
      </c>
      <c r="B14" s="14"/>
      <c r="C14" s="180"/>
      <c r="D14" s="181"/>
      <c r="E14" s="182"/>
      <c r="F14" s="183"/>
      <c r="G14" s="184"/>
      <c r="H14" s="185"/>
      <c r="I14" s="186"/>
      <c r="J14" s="187"/>
      <c r="K14" s="187"/>
      <c r="L14" s="187"/>
      <c r="M14" s="431"/>
      <c r="N14" s="111"/>
      <c r="O14" s="189"/>
      <c r="P14" s="392" t="str">
        <f>IF(AND(AL14="",AM14="",AN14="",AO14="",AP14="",AQ14="",AR14="",AS14="",AT14="",AU14="",AV14="",AW14=""),"","○")</f>
        <v/>
      </c>
      <c r="Q14" s="394"/>
      <c r="R14" s="366"/>
      <c r="S14" s="366"/>
      <c r="T14" s="366"/>
      <c r="U14" s="366"/>
      <c r="V14" s="395" t="str">
        <f>IF(AND($P14="○",V$12&gt;=$K14,OR($L14&gt;=V$12,$L14="")),"●","")</f>
        <v/>
      </c>
      <c r="W14" s="408" t="str">
        <f t="shared" ref="W14:AG29" si="6">IF(AND($P14="○",W$12&gt;=$K14,OR($L14&gt;=W$12,$L14="")),"●","")</f>
        <v/>
      </c>
      <c r="X14" s="395" t="str">
        <f t="shared" si="6"/>
        <v/>
      </c>
      <c r="Y14" s="408" t="str">
        <f t="shared" si="6"/>
        <v/>
      </c>
      <c r="Z14" s="395" t="str">
        <f t="shared" si="6"/>
        <v/>
      </c>
      <c r="AA14" s="408" t="str">
        <f t="shared" si="6"/>
        <v/>
      </c>
      <c r="AB14" s="395" t="str">
        <f>IF(AND($P14="○",AB$12&gt;=$K14,OR($L14&gt;=AB$12,$L14="")),"●","")</f>
        <v/>
      </c>
      <c r="AC14" s="408" t="str">
        <f>IF(AND($P14="○",AC$12&gt;=$K14,OR($L14&gt;=AC$12,$L14="")),"●","")</f>
        <v/>
      </c>
      <c r="AD14" s="395" t="str">
        <f>IF(AND($P14="○",AD$12&gt;=$K14,OR($L14&gt;=AD$12,$L14="")),"●","")</f>
        <v/>
      </c>
      <c r="AE14" s="408" t="str">
        <f>IF(AND($P14="○",AE$12&gt;=$K14,OR($L14&gt;=AE$12,$L14="")),"●","")</f>
        <v/>
      </c>
      <c r="AF14" s="395" t="str">
        <f t="shared" si="6"/>
        <v/>
      </c>
      <c r="AG14" s="408" t="str">
        <f>IF(AND($P14="○",AG$12&gt;=$K14,OR($L14&gt;=AG$12,$L14="")),"●","")</f>
        <v/>
      </c>
      <c r="AH14" s="135" t="str">
        <f>IF(H14="有",IF(OR(B14="園長",B14="施設長",B14="管理者",B14="主任保育士",B14="保育士",B14="家庭的保育者"),1,IF(OR(B14="準保育士",B14="短時間保育士"),2,0)),IF(H14="無",IF(OR(B14="要件緩和対象",B14="保健師（みなし保育士）",B14="看護師（みなし保育士）",B14="准看護師（みなし保育士）"),3,""),""))</f>
        <v/>
      </c>
      <c r="AI14" s="135" t="str">
        <f>IF(AND(C14="正",D14="常"),1,IF(AND(C14="パート",D14="常"),2,""))</f>
        <v/>
      </c>
      <c r="AJ14" s="135" t="str">
        <f>IF(AND(AH14=1,AI14=1),1,IF(AND(AH14=2,AI14=2),2,IF(AND(AH14=3,AI14=1),3,IF(AND(AH14=3,AI14=2),3,IF(AND(AH14=1,AI14=2),1,"")))))</f>
        <v/>
      </c>
      <c r="AK14" s="135" t="str">
        <f>IF(AND(AI14=2,N14="派遣"),4,IF(AI14=1,"",""))</f>
        <v/>
      </c>
      <c r="AL14" s="396" t="str">
        <f>IF($AK14="",IF($K14="","",IF(AL$12&gt;=$K14,IF($L14="",$AJ14,IF(AL$12&gt;$L14,"",$AJ14)),"")),$AK14)</f>
        <v/>
      </c>
      <c r="AM14" s="396" t="str">
        <f t="shared" ref="AM14:AV14" si="7">IF($AK14="",IF($K14="","",IF(AM$12&gt;=$K14,IF($L14="",$AJ14,IF(AM$12&gt;$L14,"",$AJ14)),"")),$AK14)</f>
        <v/>
      </c>
      <c r="AN14" s="396" t="str">
        <f t="shared" si="7"/>
        <v/>
      </c>
      <c r="AO14" s="396" t="str">
        <f t="shared" si="7"/>
        <v/>
      </c>
      <c r="AP14" s="396" t="str">
        <f t="shared" si="7"/>
        <v/>
      </c>
      <c r="AQ14" s="396" t="str">
        <f t="shared" si="7"/>
        <v/>
      </c>
      <c r="AR14" s="396" t="str">
        <f t="shared" si="7"/>
        <v/>
      </c>
      <c r="AS14" s="275" t="str">
        <f t="shared" si="7"/>
        <v/>
      </c>
      <c r="AT14" s="275" t="str">
        <f t="shared" si="7"/>
        <v/>
      </c>
      <c r="AU14" s="275" t="str">
        <f t="shared" si="7"/>
        <v/>
      </c>
      <c r="AV14" s="275" t="str">
        <f t="shared" si="7"/>
        <v/>
      </c>
      <c r="AW14" s="396" t="str">
        <f t="shared" ref="AW14:AW45" si="8">IF($AK14="",IF($K14="","",IF(AW$12&gt;=$K14,IF($L14="",$AJ14,IF(AW$12&gt;$L14,"",$AJ14)),"")),IF(AND(AW$12&gt;=$K14,OR($L14&gt;=AW$12,$L14="")),$AK14,""))</f>
        <v/>
      </c>
      <c r="AX14" s="355"/>
      <c r="AY14" s="356" t="str">
        <f t="shared" ref="AY14:AY45" si="9">IF(V14="●",AL14,"")</f>
        <v/>
      </c>
      <c r="AZ14" s="356" t="str">
        <f t="shared" ref="AZ14:AZ45" si="10">IF(W14="●",AM14,"")</f>
        <v/>
      </c>
      <c r="BA14" s="356" t="str">
        <f t="shared" ref="BA14:BA45" si="11">IF(X14="●",AN14,"")</f>
        <v/>
      </c>
      <c r="BB14" s="356" t="str">
        <f t="shared" ref="BB14:BB45" si="12">IF(Y14="●",AO14,"")</f>
        <v/>
      </c>
      <c r="BC14" s="356" t="str">
        <f t="shared" ref="BC14:BC45" si="13">IF(Z14="●",AP14,"")</f>
        <v/>
      </c>
      <c r="BD14" s="356" t="str">
        <f t="shared" ref="BD14:BD45" si="14">IF(AA14="●",AQ14,"")</f>
        <v/>
      </c>
      <c r="BE14" s="356" t="str">
        <f t="shared" ref="BE14:BE45" si="15">IF(AB14="●",AR14,"")</f>
        <v/>
      </c>
      <c r="BF14" s="356" t="str">
        <f t="shared" ref="BF14:BF45" si="16">IF(AC14="●",AS14,"")</f>
        <v/>
      </c>
      <c r="BG14" s="356" t="str">
        <f t="shared" ref="BG14:BG45" si="17">IF(AD14="●",AT14,"")</f>
        <v/>
      </c>
      <c r="BH14" s="356" t="str">
        <f t="shared" ref="BH14:BH45" si="18">IF(AE14="●",AU14,"")</f>
        <v/>
      </c>
      <c r="BI14" s="356" t="str">
        <f t="shared" ref="BI14:BI45" si="19">IF(AF14="●",AV14,"")</f>
        <v/>
      </c>
      <c r="BJ14" s="356" t="str">
        <f t="shared" ref="BJ14:BJ45" si="20">IF(AG14="●",AW14,"")</f>
        <v/>
      </c>
      <c r="BK14" s="274">
        <f t="shared" ref="BK14:BK45" si="21">COUNT(AY14:BJ14)</f>
        <v>0</v>
      </c>
      <c r="BL14" s="274">
        <f>$L$6</f>
        <v>0</v>
      </c>
      <c r="BM14" s="275">
        <f t="shared" ref="BM14:BM45" si="22">IF(AND(H14="有",N14=""),COUNT(AY14:BJ14),0)</f>
        <v>0</v>
      </c>
      <c r="BN14" s="273" t="str">
        <f t="shared" ref="BN14:BN45" si="23">IF(E14="","",E14)</f>
        <v/>
      </c>
      <c r="BO14" s="273" t="str">
        <f t="shared" ref="BO14:BO45" si="24">IF(AY14="","","○")</f>
        <v/>
      </c>
      <c r="BP14" s="273" t="str">
        <f t="shared" ref="BP14:BP45" si="25">IF(AZ14="","","○")</f>
        <v/>
      </c>
      <c r="BQ14" s="273" t="str">
        <f t="shared" ref="BQ14:BQ45" si="26">IF(BA14="","","○")</f>
        <v/>
      </c>
      <c r="BR14" s="273" t="str">
        <f t="shared" ref="BR14:BR45" si="27">IF(BB14="","","○")</f>
        <v/>
      </c>
      <c r="BS14" s="273" t="str">
        <f t="shared" ref="BS14:BS45" si="28">IF(BC14="","","○")</f>
        <v/>
      </c>
      <c r="BT14" s="273" t="str">
        <f t="shared" ref="BT14:BT45" si="29">IF(BD14="","","○")</f>
        <v/>
      </c>
      <c r="BU14" s="273" t="str">
        <f t="shared" ref="BU14:BU45" si="30">IF(BE14="","","○")</f>
        <v/>
      </c>
      <c r="BV14" s="273" t="str">
        <f t="shared" ref="BV14:BV45" si="31">IF(BF14="","","○")</f>
        <v/>
      </c>
      <c r="BW14" s="273" t="str">
        <f t="shared" ref="BW14:BW45" si="32">IF(BG14="","","○")</f>
        <v/>
      </c>
      <c r="BX14" s="273" t="str">
        <f t="shared" ref="BX14:BX45" si="33">IF(BH14="","","○")</f>
        <v/>
      </c>
      <c r="BY14" s="273" t="str">
        <f t="shared" ref="BY14:BY45" si="34">IF(BI14="","","○")</f>
        <v/>
      </c>
      <c r="BZ14" s="273" t="str">
        <f t="shared" ref="BZ14:BZ45" si="35">IF(BJ14="","","○")</f>
        <v/>
      </c>
      <c r="CA14" s="273">
        <f>COUNTIF(BO14:BZ14,"○")</f>
        <v>0</v>
      </c>
    </row>
    <row r="15" spans="1:79" s="273" customFormat="1" ht="23.15" customHeight="1">
      <c r="A15" s="354">
        <v>2</v>
      </c>
      <c r="B15" s="14"/>
      <c r="C15" s="180"/>
      <c r="D15" s="181"/>
      <c r="E15" s="182"/>
      <c r="F15" s="183"/>
      <c r="G15" s="184"/>
      <c r="H15" s="185"/>
      <c r="I15" s="186"/>
      <c r="J15" s="187"/>
      <c r="K15" s="187"/>
      <c r="L15" s="187"/>
      <c r="M15" s="431"/>
      <c r="N15" s="110"/>
      <c r="O15" s="189"/>
      <c r="P15" s="392" t="str">
        <f t="shared" ref="P15:P78" si="36">IF(AND(AL15="",AM15="",AN15="",AO15="",AP15="",AQ15="",AR15="",AS15="",AT15="",AU15="",AV15="",AW15=""),"","○")</f>
        <v/>
      </c>
      <c r="Q15" s="394"/>
      <c r="R15" s="366"/>
      <c r="S15" s="366"/>
      <c r="T15" s="366"/>
      <c r="U15" s="366"/>
      <c r="V15" s="395" t="str">
        <f t="shared" ref="V15:AG46" si="37">IF(AND($P15="○",V$12&gt;=$K15,OR($L15&gt;=V$12,$L15="")),"●","")</f>
        <v/>
      </c>
      <c r="W15" s="408" t="str">
        <f t="shared" si="6"/>
        <v/>
      </c>
      <c r="X15" s="395" t="str">
        <f t="shared" si="6"/>
        <v/>
      </c>
      <c r="Y15" s="408" t="str">
        <f t="shared" si="6"/>
        <v/>
      </c>
      <c r="Z15" s="395" t="str">
        <f t="shared" si="6"/>
        <v/>
      </c>
      <c r="AA15" s="408" t="str">
        <f t="shared" si="6"/>
        <v/>
      </c>
      <c r="AB15" s="395" t="str">
        <f t="shared" si="6"/>
        <v/>
      </c>
      <c r="AC15" s="408" t="str">
        <f t="shared" si="6"/>
        <v/>
      </c>
      <c r="AD15" s="395" t="str">
        <f t="shared" si="6"/>
        <v/>
      </c>
      <c r="AE15" s="408" t="str">
        <f t="shared" si="6"/>
        <v/>
      </c>
      <c r="AF15" s="395" t="str">
        <f t="shared" si="6"/>
        <v/>
      </c>
      <c r="AG15" s="408" t="str">
        <f t="shared" si="6"/>
        <v/>
      </c>
      <c r="AH15" s="135" t="str">
        <f t="shared" ref="AH15:AH45" si="38">IF(H15="有",IF(OR(B15="園長",B15="施設長",B15="管理者",B15="主任保育士",B15="保育士",B15="家庭的保育者"),1,IF(OR(B15="準保育士",B15="短時間保育士"),2,0)),IF(H15="無",IF(OR(B15="要件緩和対象",B15="保健師（みなし保育士）",B15="看護師（みなし保育士）",B15="准看護師（みなし保育士）"),3,""),""))</f>
        <v/>
      </c>
      <c r="AI15" s="135" t="str">
        <f t="shared" ref="AI15:AI45" si="39">IF(AND(C15="正",D15="常"),1,IF(AND(C15="パート",D15="常"),2,""))</f>
        <v/>
      </c>
      <c r="AJ15" s="135" t="str">
        <f t="shared" ref="AJ15:AJ78" si="40">IF(AND(AH15=1,AI15=1),1,IF(AND(AH15=2,AI15=2),2,IF(AND(AH15=3,AI15=1),3,IF(AND(AH15=3,AI15=2),3,IF(AND(AH15=1,AI15=2),1,"")))))</f>
        <v/>
      </c>
      <c r="AK15" s="135" t="str">
        <f t="shared" ref="AK15:AK78" si="41">IF(AND(AI15=2,N15="派遣"),4,IF(AI15=1,"",""))</f>
        <v/>
      </c>
      <c r="AL15" s="396" t="str">
        <f t="shared" ref="AL15:AV24" si="42">IF($AK15="",IF($K15="","",IF(AL$12&gt;=$K15,IF($L15="",$AJ15,IF(AL$12&gt;$L15,"",$AJ15)),"")),IF(AND(AL$12&gt;=$K15,OR($L15&gt;=AL$12,$L15="")),$AK15,""))</f>
        <v/>
      </c>
      <c r="AM15" s="396" t="str">
        <f t="shared" si="42"/>
        <v/>
      </c>
      <c r="AN15" s="396" t="str">
        <f t="shared" si="42"/>
        <v/>
      </c>
      <c r="AO15" s="396" t="str">
        <f t="shared" si="42"/>
        <v/>
      </c>
      <c r="AP15" s="396" t="str">
        <f t="shared" si="42"/>
        <v/>
      </c>
      <c r="AQ15" s="396" t="str">
        <f t="shared" si="42"/>
        <v/>
      </c>
      <c r="AR15" s="396" t="str">
        <f t="shared" si="42"/>
        <v/>
      </c>
      <c r="AS15" s="396" t="str">
        <f t="shared" si="42"/>
        <v/>
      </c>
      <c r="AT15" s="396" t="str">
        <f t="shared" si="42"/>
        <v/>
      </c>
      <c r="AU15" s="396" t="str">
        <f t="shared" si="42"/>
        <v/>
      </c>
      <c r="AV15" s="396" t="str">
        <f t="shared" si="42"/>
        <v/>
      </c>
      <c r="AW15" s="396" t="str">
        <f t="shared" si="8"/>
        <v/>
      </c>
      <c r="AX15" s="355"/>
      <c r="AY15" s="356" t="str">
        <f t="shared" si="9"/>
        <v/>
      </c>
      <c r="AZ15" s="356" t="str">
        <f t="shared" si="10"/>
        <v/>
      </c>
      <c r="BA15" s="356" t="str">
        <f t="shared" si="11"/>
        <v/>
      </c>
      <c r="BB15" s="356" t="str">
        <f t="shared" si="12"/>
        <v/>
      </c>
      <c r="BC15" s="356" t="str">
        <f t="shared" si="13"/>
        <v/>
      </c>
      <c r="BD15" s="356" t="str">
        <f t="shared" si="14"/>
        <v/>
      </c>
      <c r="BE15" s="356" t="str">
        <f t="shared" si="15"/>
        <v/>
      </c>
      <c r="BF15" s="356" t="str">
        <f t="shared" si="16"/>
        <v/>
      </c>
      <c r="BG15" s="356" t="str">
        <f t="shared" si="17"/>
        <v/>
      </c>
      <c r="BH15" s="356" t="str">
        <f t="shared" si="18"/>
        <v/>
      </c>
      <c r="BI15" s="356" t="str">
        <f t="shared" si="19"/>
        <v/>
      </c>
      <c r="BJ15" s="356" t="str">
        <f t="shared" si="20"/>
        <v/>
      </c>
      <c r="BK15" s="274">
        <f t="shared" si="21"/>
        <v>0</v>
      </c>
      <c r="BL15" s="274">
        <f t="shared" ref="BL15:BL78" si="43">$L$6</f>
        <v>0</v>
      </c>
      <c r="BM15" s="275">
        <f t="shared" si="22"/>
        <v>0</v>
      </c>
      <c r="BN15" s="273" t="str">
        <f t="shared" si="23"/>
        <v/>
      </c>
      <c r="BO15" s="273" t="str">
        <f t="shared" si="24"/>
        <v/>
      </c>
      <c r="BP15" s="273" t="str">
        <f t="shared" si="25"/>
        <v/>
      </c>
      <c r="BQ15" s="273" t="str">
        <f t="shared" si="26"/>
        <v/>
      </c>
      <c r="BR15" s="273" t="str">
        <f t="shared" si="27"/>
        <v/>
      </c>
      <c r="BS15" s="273" t="str">
        <f t="shared" si="28"/>
        <v/>
      </c>
      <c r="BT15" s="273" t="str">
        <f t="shared" si="29"/>
        <v/>
      </c>
      <c r="BU15" s="273" t="str">
        <f t="shared" si="30"/>
        <v/>
      </c>
      <c r="BV15" s="273" t="str">
        <f t="shared" si="31"/>
        <v/>
      </c>
      <c r="BW15" s="273" t="str">
        <f t="shared" si="32"/>
        <v/>
      </c>
      <c r="BX15" s="273" t="str">
        <f t="shared" si="33"/>
        <v/>
      </c>
      <c r="BY15" s="273" t="str">
        <f t="shared" si="34"/>
        <v/>
      </c>
      <c r="BZ15" s="273" t="str">
        <f t="shared" si="35"/>
        <v/>
      </c>
      <c r="CA15" s="273">
        <f t="shared" ref="CA15:CA78" si="44">COUNTIF(BO15:BZ15,"○")</f>
        <v>0</v>
      </c>
    </row>
    <row r="16" spans="1:79" s="273" customFormat="1" ht="23.15" customHeight="1">
      <c r="A16" s="354">
        <v>3</v>
      </c>
      <c r="B16" s="14"/>
      <c r="C16" s="180"/>
      <c r="D16" s="181"/>
      <c r="E16" s="182"/>
      <c r="F16" s="183"/>
      <c r="G16" s="184"/>
      <c r="H16" s="185"/>
      <c r="I16" s="186"/>
      <c r="J16" s="187"/>
      <c r="K16" s="187"/>
      <c r="L16" s="187"/>
      <c r="M16" s="431"/>
      <c r="N16" s="110"/>
      <c r="O16" s="189"/>
      <c r="P16" s="392" t="str">
        <f t="shared" si="36"/>
        <v/>
      </c>
      <c r="Q16" s="394"/>
      <c r="R16" s="366"/>
      <c r="S16" s="366"/>
      <c r="T16" s="366"/>
      <c r="U16" s="366"/>
      <c r="V16" s="395" t="str">
        <f t="shared" si="37"/>
        <v/>
      </c>
      <c r="W16" s="408" t="str">
        <f t="shared" si="6"/>
        <v/>
      </c>
      <c r="X16" s="395" t="str">
        <f t="shared" si="6"/>
        <v/>
      </c>
      <c r="Y16" s="408" t="str">
        <f t="shared" si="6"/>
        <v/>
      </c>
      <c r="Z16" s="395" t="str">
        <f t="shared" si="6"/>
        <v/>
      </c>
      <c r="AA16" s="408" t="str">
        <f t="shared" si="6"/>
        <v/>
      </c>
      <c r="AB16" s="395" t="str">
        <f t="shared" si="6"/>
        <v/>
      </c>
      <c r="AC16" s="408" t="str">
        <f t="shared" si="6"/>
        <v/>
      </c>
      <c r="AD16" s="395" t="str">
        <f t="shared" si="6"/>
        <v/>
      </c>
      <c r="AE16" s="408" t="str">
        <f t="shared" si="6"/>
        <v/>
      </c>
      <c r="AF16" s="395" t="str">
        <f t="shared" si="6"/>
        <v/>
      </c>
      <c r="AG16" s="408" t="str">
        <f t="shared" si="6"/>
        <v/>
      </c>
      <c r="AH16" s="135" t="str">
        <f t="shared" si="38"/>
        <v/>
      </c>
      <c r="AI16" s="135" t="str">
        <f t="shared" si="39"/>
        <v/>
      </c>
      <c r="AJ16" s="135" t="str">
        <f t="shared" si="40"/>
        <v/>
      </c>
      <c r="AK16" s="135" t="str">
        <f t="shared" si="41"/>
        <v/>
      </c>
      <c r="AL16" s="396" t="str">
        <f t="shared" si="42"/>
        <v/>
      </c>
      <c r="AM16" s="396" t="str">
        <f t="shared" si="42"/>
        <v/>
      </c>
      <c r="AN16" s="396" t="str">
        <f t="shared" si="42"/>
        <v/>
      </c>
      <c r="AO16" s="396" t="str">
        <f t="shared" si="42"/>
        <v/>
      </c>
      <c r="AP16" s="396" t="str">
        <f t="shared" si="42"/>
        <v/>
      </c>
      <c r="AQ16" s="396" t="str">
        <f t="shared" si="42"/>
        <v/>
      </c>
      <c r="AR16" s="396" t="str">
        <f t="shared" si="42"/>
        <v/>
      </c>
      <c r="AS16" s="396" t="str">
        <f t="shared" si="42"/>
        <v/>
      </c>
      <c r="AT16" s="396" t="str">
        <f t="shared" si="42"/>
        <v/>
      </c>
      <c r="AU16" s="396" t="str">
        <f t="shared" si="42"/>
        <v/>
      </c>
      <c r="AV16" s="396" t="str">
        <f t="shared" si="42"/>
        <v/>
      </c>
      <c r="AW16" s="396" t="str">
        <f t="shared" si="8"/>
        <v/>
      </c>
      <c r="AX16" s="355"/>
      <c r="AY16" s="356" t="str">
        <f t="shared" si="9"/>
        <v/>
      </c>
      <c r="AZ16" s="356" t="str">
        <f t="shared" si="10"/>
        <v/>
      </c>
      <c r="BA16" s="356" t="str">
        <f t="shared" si="11"/>
        <v/>
      </c>
      <c r="BB16" s="356" t="str">
        <f t="shared" si="12"/>
        <v/>
      </c>
      <c r="BC16" s="356" t="str">
        <f t="shared" si="13"/>
        <v/>
      </c>
      <c r="BD16" s="356" t="str">
        <f t="shared" si="14"/>
        <v/>
      </c>
      <c r="BE16" s="356" t="str">
        <f t="shared" si="15"/>
        <v/>
      </c>
      <c r="BF16" s="356" t="str">
        <f t="shared" si="16"/>
        <v/>
      </c>
      <c r="BG16" s="356" t="str">
        <f t="shared" si="17"/>
        <v/>
      </c>
      <c r="BH16" s="356" t="str">
        <f t="shared" si="18"/>
        <v/>
      </c>
      <c r="BI16" s="356" t="str">
        <f t="shared" si="19"/>
        <v/>
      </c>
      <c r="BJ16" s="356" t="str">
        <f t="shared" si="20"/>
        <v/>
      </c>
      <c r="BK16" s="274">
        <f t="shared" si="21"/>
        <v>0</v>
      </c>
      <c r="BL16" s="274">
        <f t="shared" si="43"/>
        <v>0</v>
      </c>
      <c r="BM16" s="275">
        <f t="shared" si="22"/>
        <v>0</v>
      </c>
      <c r="BN16" s="273" t="str">
        <f t="shared" si="23"/>
        <v/>
      </c>
      <c r="BO16" s="273" t="str">
        <f t="shared" si="24"/>
        <v/>
      </c>
      <c r="BP16" s="273" t="str">
        <f t="shared" si="25"/>
        <v/>
      </c>
      <c r="BQ16" s="273" t="str">
        <f t="shared" si="26"/>
        <v/>
      </c>
      <c r="BR16" s="273" t="str">
        <f t="shared" si="27"/>
        <v/>
      </c>
      <c r="BS16" s="273" t="str">
        <f t="shared" si="28"/>
        <v/>
      </c>
      <c r="BT16" s="273" t="str">
        <f t="shared" si="29"/>
        <v/>
      </c>
      <c r="BU16" s="273" t="str">
        <f t="shared" si="30"/>
        <v/>
      </c>
      <c r="BV16" s="273" t="str">
        <f t="shared" si="31"/>
        <v/>
      </c>
      <c r="BW16" s="273" t="str">
        <f t="shared" si="32"/>
        <v/>
      </c>
      <c r="BX16" s="273" t="str">
        <f t="shared" si="33"/>
        <v/>
      </c>
      <c r="BY16" s="273" t="str">
        <f t="shared" si="34"/>
        <v/>
      </c>
      <c r="BZ16" s="273" t="str">
        <f t="shared" si="35"/>
        <v/>
      </c>
      <c r="CA16" s="273">
        <f t="shared" si="44"/>
        <v>0</v>
      </c>
    </row>
    <row r="17" spans="1:79" s="273" customFormat="1" ht="23.15" customHeight="1">
      <c r="A17" s="354">
        <v>4</v>
      </c>
      <c r="B17" s="14"/>
      <c r="C17" s="180"/>
      <c r="D17" s="181"/>
      <c r="E17" s="182"/>
      <c r="F17" s="183"/>
      <c r="G17" s="184"/>
      <c r="H17" s="185"/>
      <c r="I17" s="186"/>
      <c r="J17" s="187"/>
      <c r="K17" s="187"/>
      <c r="L17" s="187"/>
      <c r="M17" s="431"/>
      <c r="N17" s="110"/>
      <c r="O17" s="189"/>
      <c r="P17" s="392" t="str">
        <f t="shared" si="36"/>
        <v/>
      </c>
      <c r="Q17" s="394"/>
      <c r="R17" s="366"/>
      <c r="S17" s="366"/>
      <c r="T17" s="366"/>
      <c r="U17" s="366"/>
      <c r="V17" s="395" t="str">
        <f t="shared" si="37"/>
        <v/>
      </c>
      <c r="W17" s="408" t="str">
        <f t="shared" si="6"/>
        <v/>
      </c>
      <c r="X17" s="395" t="str">
        <f t="shared" si="6"/>
        <v/>
      </c>
      <c r="Y17" s="408" t="str">
        <f t="shared" si="6"/>
        <v/>
      </c>
      <c r="Z17" s="395" t="str">
        <f t="shared" si="6"/>
        <v/>
      </c>
      <c r="AA17" s="408" t="str">
        <f t="shared" si="6"/>
        <v/>
      </c>
      <c r="AB17" s="395" t="str">
        <f t="shared" si="6"/>
        <v/>
      </c>
      <c r="AC17" s="408" t="str">
        <f t="shared" si="6"/>
        <v/>
      </c>
      <c r="AD17" s="395" t="str">
        <f t="shared" si="6"/>
        <v/>
      </c>
      <c r="AE17" s="408" t="str">
        <f t="shared" si="6"/>
        <v/>
      </c>
      <c r="AF17" s="395" t="str">
        <f t="shared" si="6"/>
        <v/>
      </c>
      <c r="AG17" s="408" t="str">
        <f t="shared" si="6"/>
        <v/>
      </c>
      <c r="AH17" s="135" t="str">
        <f t="shared" si="38"/>
        <v/>
      </c>
      <c r="AI17" s="135" t="str">
        <f t="shared" si="39"/>
        <v/>
      </c>
      <c r="AJ17" s="135" t="str">
        <f t="shared" si="40"/>
        <v/>
      </c>
      <c r="AK17" s="135" t="str">
        <f t="shared" si="41"/>
        <v/>
      </c>
      <c r="AL17" s="396" t="str">
        <f t="shared" si="42"/>
        <v/>
      </c>
      <c r="AM17" s="396" t="str">
        <f t="shared" si="42"/>
        <v/>
      </c>
      <c r="AN17" s="396" t="str">
        <f t="shared" si="42"/>
        <v/>
      </c>
      <c r="AO17" s="396" t="str">
        <f t="shared" si="42"/>
        <v/>
      </c>
      <c r="AP17" s="396" t="str">
        <f t="shared" si="42"/>
        <v/>
      </c>
      <c r="AQ17" s="396" t="str">
        <f t="shared" si="42"/>
        <v/>
      </c>
      <c r="AR17" s="396" t="str">
        <f t="shared" si="42"/>
        <v/>
      </c>
      <c r="AS17" s="396" t="str">
        <f t="shared" si="42"/>
        <v/>
      </c>
      <c r="AT17" s="396" t="str">
        <f t="shared" si="42"/>
        <v/>
      </c>
      <c r="AU17" s="396" t="str">
        <f t="shared" si="42"/>
        <v/>
      </c>
      <c r="AV17" s="396" t="str">
        <f t="shared" si="42"/>
        <v/>
      </c>
      <c r="AW17" s="396" t="str">
        <f t="shared" si="8"/>
        <v/>
      </c>
      <c r="AX17" s="355"/>
      <c r="AY17" s="356" t="str">
        <f t="shared" si="9"/>
        <v/>
      </c>
      <c r="AZ17" s="356" t="str">
        <f t="shared" si="10"/>
        <v/>
      </c>
      <c r="BA17" s="356" t="str">
        <f t="shared" si="11"/>
        <v/>
      </c>
      <c r="BB17" s="356" t="str">
        <f t="shared" si="12"/>
        <v/>
      </c>
      <c r="BC17" s="356" t="str">
        <f t="shared" si="13"/>
        <v/>
      </c>
      <c r="BD17" s="356" t="str">
        <f t="shared" si="14"/>
        <v/>
      </c>
      <c r="BE17" s="356" t="str">
        <f t="shared" si="15"/>
        <v/>
      </c>
      <c r="BF17" s="356" t="str">
        <f t="shared" si="16"/>
        <v/>
      </c>
      <c r="BG17" s="356" t="str">
        <f t="shared" si="17"/>
        <v/>
      </c>
      <c r="BH17" s="356" t="str">
        <f t="shared" si="18"/>
        <v/>
      </c>
      <c r="BI17" s="356" t="str">
        <f t="shared" si="19"/>
        <v/>
      </c>
      <c r="BJ17" s="356" t="str">
        <f t="shared" si="20"/>
        <v/>
      </c>
      <c r="BK17" s="274">
        <f t="shared" si="21"/>
        <v>0</v>
      </c>
      <c r="BL17" s="274">
        <f t="shared" si="43"/>
        <v>0</v>
      </c>
      <c r="BM17" s="275">
        <f t="shared" si="22"/>
        <v>0</v>
      </c>
      <c r="BN17" s="273" t="str">
        <f t="shared" si="23"/>
        <v/>
      </c>
      <c r="BO17" s="273" t="str">
        <f t="shared" si="24"/>
        <v/>
      </c>
      <c r="BP17" s="273" t="str">
        <f t="shared" si="25"/>
        <v/>
      </c>
      <c r="BQ17" s="273" t="str">
        <f t="shared" si="26"/>
        <v/>
      </c>
      <c r="BR17" s="273" t="str">
        <f t="shared" si="27"/>
        <v/>
      </c>
      <c r="BS17" s="273" t="str">
        <f t="shared" si="28"/>
        <v/>
      </c>
      <c r="BT17" s="273" t="str">
        <f t="shared" si="29"/>
        <v/>
      </c>
      <c r="BU17" s="273" t="str">
        <f t="shared" si="30"/>
        <v/>
      </c>
      <c r="BV17" s="273" t="str">
        <f t="shared" si="31"/>
        <v/>
      </c>
      <c r="BW17" s="273" t="str">
        <f t="shared" si="32"/>
        <v/>
      </c>
      <c r="BX17" s="273" t="str">
        <f t="shared" si="33"/>
        <v/>
      </c>
      <c r="BY17" s="273" t="str">
        <f t="shared" si="34"/>
        <v/>
      </c>
      <c r="BZ17" s="273" t="str">
        <f t="shared" si="35"/>
        <v/>
      </c>
      <c r="CA17" s="273">
        <f t="shared" si="44"/>
        <v>0</v>
      </c>
    </row>
    <row r="18" spans="1:79" s="273" customFormat="1" ht="23.15" customHeight="1">
      <c r="A18" s="354">
        <v>5</v>
      </c>
      <c r="B18" s="14"/>
      <c r="C18" s="180"/>
      <c r="D18" s="181"/>
      <c r="E18" s="182"/>
      <c r="F18" s="183"/>
      <c r="G18" s="184"/>
      <c r="H18" s="185"/>
      <c r="I18" s="186"/>
      <c r="J18" s="187"/>
      <c r="K18" s="187"/>
      <c r="L18" s="187"/>
      <c r="M18" s="431"/>
      <c r="N18" s="110"/>
      <c r="O18" s="189"/>
      <c r="P18" s="392" t="str">
        <f t="shared" si="36"/>
        <v/>
      </c>
      <c r="Q18" s="394"/>
      <c r="R18" s="366"/>
      <c r="S18" s="366"/>
      <c r="T18" s="366"/>
      <c r="U18" s="366"/>
      <c r="V18" s="395" t="str">
        <f t="shared" si="37"/>
        <v/>
      </c>
      <c r="W18" s="408" t="str">
        <f t="shared" si="6"/>
        <v/>
      </c>
      <c r="X18" s="395" t="str">
        <f t="shared" si="6"/>
        <v/>
      </c>
      <c r="Y18" s="408" t="str">
        <f t="shared" si="6"/>
        <v/>
      </c>
      <c r="Z18" s="395" t="str">
        <f t="shared" si="6"/>
        <v/>
      </c>
      <c r="AA18" s="408" t="str">
        <f t="shared" si="6"/>
        <v/>
      </c>
      <c r="AB18" s="395" t="str">
        <f t="shared" si="6"/>
        <v/>
      </c>
      <c r="AC18" s="408" t="str">
        <f t="shared" si="6"/>
        <v/>
      </c>
      <c r="AD18" s="395" t="str">
        <f t="shared" si="6"/>
        <v/>
      </c>
      <c r="AE18" s="408" t="str">
        <f t="shared" si="6"/>
        <v/>
      </c>
      <c r="AF18" s="395" t="str">
        <f t="shared" si="6"/>
        <v/>
      </c>
      <c r="AG18" s="408" t="str">
        <f t="shared" si="6"/>
        <v/>
      </c>
      <c r="AH18" s="135" t="str">
        <f t="shared" si="38"/>
        <v/>
      </c>
      <c r="AI18" s="135" t="str">
        <f t="shared" si="39"/>
        <v/>
      </c>
      <c r="AJ18" s="135" t="str">
        <f t="shared" si="40"/>
        <v/>
      </c>
      <c r="AK18" s="135" t="str">
        <f t="shared" si="41"/>
        <v/>
      </c>
      <c r="AL18" s="396" t="str">
        <f t="shared" si="42"/>
        <v/>
      </c>
      <c r="AM18" s="396" t="str">
        <f t="shared" si="42"/>
        <v/>
      </c>
      <c r="AN18" s="396" t="str">
        <f t="shared" si="42"/>
        <v/>
      </c>
      <c r="AO18" s="396" t="str">
        <f t="shared" si="42"/>
        <v/>
      </c>
      <c r="AP18" s="396" t="str">
        <f t="shared" si="42"/>
        <v/>
      </c>
      <c r="AQ18" s="396" t="str">
        <f t="shared" si="42"/>
        <v/>
      </c>
      <c r="AR18" s="396" t="str">
        <f t="shared" si="42"/>
        <v/>
      </c>
      <c r="AS18" s="396" t="str">
        <f t="shared" si="42"/>
        <v/>
      </c>
      <c r="AT18" s="396" t="str">
        <f t="shared" si="42"/>
        <v/>
      </c>
      <c r="AU18" s="396" t="str">
        <f t="shared" si="42"/>
        <v/>
      </c>
      <c r="AV18" s="396" t="str">
        <f t="shared" si="42"/>
        <v/>
      </c>
      <c r="AW18" s="396" t="str">
        <f t="shared" si="8"/>
        <v/>
      </c>
      <c r="AX18" s="355"/>
      <c r="AY18" s="356" t="str">
        <f t="shared" si="9"/>
        <v/>
      </c>
      <c r="AZ18" s="356" t="str">
        <f t="shared" si="10"/>
        <v/>
      </c>
      <c r="BA18" s="356" t="str">
        <f t="shared" si="11"/>
        <v/>
      </c>
      <c r="BB18" s="356" t="str">
        <f t="shared" si="12"/>
        <v/>
      </c>
      <c r="BC18" s="356" t="str">
        <f t="shared" si="13"/>
        <v/>
      </c>
      <c r="BD18" s="356" t="str">
        <f t="shared" si="14"/>
        <v/>
      </c>
      <c r="BE18" s="356" t="str">
        <f t="shared" si="15"/>
        <v/>
      </c>
      <c r="BF18" s="356" t="str">
        <f t="shared" si="16"/>
        <v/>
      </c>
      <c r="BG18" s="356" t="str">
        <f t="shared" si="17"/>
        <v/>
      </c>
      <c r="BH18" s="356" t="str">
        <f t="shared" si="18"/>
        <v/>
      </c>
      <c r="BI18" s="356" t="str">
        <f t="shared" si="19"/>
        <v/>
      </c>
      <c r="BJ18" s="356" t="str">
        <f t="shared" si="20"/>
        <v/>
      </c>
      <c r="BK18" s="274">
        <f t="shared" si="21"/>
        <v>0</v>
      </c>
      <c r="BL18" s="274">
        <f t="shared" si="43"/>
        <v>0</v>
      </c>
      <c r="BM18" s="275">
        <f t="shared" si="22"/>
        <v>0</v>
      </c>
      <c r="BN18" s="273" t="str">
        <f t="shared" si="23"/>
        <v/>
      </c>
      <c r="BO18" s="273" t="str">
        <f t="shared" si="24"/>
        <v/>
      </c>
      <c r="BP18" s="273" t="str">
        <f t="shared" si="25"/>
        <v/>
      </c>
      <c r="BQ18" s="273" t="str">
        <f t="shared" si="26"/>
        <v/>
      </c>
      <c r="BR18" s="273" t="str">
        <f t="shared" si="27"/>
        <v/>
      </c>
      <c r="BS18" s="273" t="str">
        <f t="shared" si="28"/>
        <v/>
      </c>
      <c r="BT18" s="273" t="str">
        <f t="shared" si="29"/>
        <v/>
      </c>
      <c r="BU18" s="273" t="str">
        <f t="shared" si="30"/>
        <v/>
      </c>
      <c r="BV18" s="273" t="str">
        <f t="shared" si="31"/>
        <v/>
      </c>
      <c r="BW18" s="273" t="str">
        <f t="shared" si="32"/>
        <v/>
      </c>
      <c r="BX18" s="273" t="str">
        <f t="shared" si="33"/>
        <v/>
      </c>
      <c r="BY18" s="273" t="str">
        <f t="shared" si="34"/>
        <v/>
      </c>
      <c r="BZ18" s="273" t="str">
        <f t="shared" si="35"/>
        <v/>
      </c>
      <c r="CA18" s="273">
        <f t="shared" si="44"/>
        <v>0</v>
      </c>
    </row>
    <row r="19" spans="1:79" s="273" customFormat="1" ht="23.15" customHeight="1">
      <c r="A19" s="354">
        <v>6</v>
      </c>
      <c r="B19" s="14"/>
      <c r="C19" s="180"/>
      <c r="D19" s="181"/>
      <c r="E19" s="182"/>
      <c r="F19" s="183"/>
      <c r="G19" s="184"/>
      <c r="H19" s="185"/>
      <c r="I19" s="186"/>
      <c r="J19" s="187"/>
      <c r="K19" s="187"/>
      <c r="L19" s="187"/>
      <c r="M19" s="431"/>
      <c r="N19" s="110"/>
      <c r="O19" s="189"/>
      <c r="P19" s="392" t="str">
        <f t="shared" si="36"/>
        <v/>
      </c>
      <c r="Q19" s="394"/>
      <c r="R19" s="366"/>
      <c r="S19" s="366"/>
      <c r="T19" s="366"/>
      <c r="U19" s="366"/>
      <c r="V19" s="395" t="str">
        <f t="shared" si="37"/>
        <v/>
      </c>
      <c r="W19" s="408" t="str">
        <f t="shared" si="6"/>
        <v/>
      </c>
      <c r="X19" s="395" t="str">
        <f t="shared" si="6"/>
        <v/>
      </c>
      <c r="Y19" s="408" t="str">
        <f t="shared" si="6"/>
        <v/>
      </c>
      <c r="Z19" s="395" t="str">
        <f t="shared" si="6"/>
        <v/>
      </c>
      <c r="AA19" s="408" t="str">
        <f t="shared" si="6"/>
        <v/>
      </c>
      <c r="AB19" s="395" t="str">
        <f t="shared" si="6"/>
        <v/>
      </c>
      <c r="AC19" s="408" t="str">
        <f t="shared" si="6"/>
        <v/>
      </c>
      <c r="AD19" s="395" t="str">
        <f t="shared" si="6"/>
        <v/>
      </c>
      <c r="AE19" s="408" t="str">
        <f t="shared" si="6"/>
        <v/>
      </c>
      <c r="AF19" s="395" t="str">
        <f t="shared" si="6"/>
        <v/>
      </c>
      <c r="AG19" s="408" t="str">
        <f t="shared" si="6"/>
        <v/>
      </c>
      <c r="AH19" s="135" t="str">
        <f t="shared" si="38"/>
        <v/>
      </c>
      <c r="AI19" s="135" t="str">
        <f t="shared" si="39"/>
        <v/>
      </c>
      <c r="AJ19" s="135" t="str">
        <f t="shared" si="40"/>
        <v/>
      </c>
      <c r="AK19" s="135" t="str">
        <f t="shared" si="41"/>
        <v/>
      </c>
      <c r="AL19" s="396" t="str">
        <f t="shared" si="42"/>
        <v/>
      </c>
      <c r="AM19" s="396" t="str">
        <f t="shared" si="42"/>
        <v/>
      </c>
      <c r="AN19" s="396" t="str">
        <f t="shared" si="42"/>
        <v/>
      </c>
      <c r="AO19" s="396" t="str">
        <f t="shared" si="42"/>
        <v/>
      </c>
      <c r="AP19" s="396" t="str">
        <f t="shared" si="42"/>
        <v/>
      </c>
      <c r="AQ19" s="396" t="str">
        <f t="shared" si="42"/>
        <v/>
      </c>
      <c r="AR19" s="396" t="str">
        <f t="shared" si="42"/>
        <v/>
      </c>
      <c r="AS19" s="396" t="str">
        <f t="shared" si="42"/>
        <v/>
      </c>
      <c r="AT19" s="396" t="str">
        <f t="shared" si="42"/>
        <v/>
      </c>
      <c r="AU19" s="396" t="str">
        <f t="shared" si="42"/>
        <v/>
      </c>
      <c r="AV19" s="396" t="str">
        <f t="shared" si="42"/>
        <v/>
      </c>
      <c r="AW19" s="396" t="str">
        <f t="shared" si="8"/>
        <v/>
      </c>
      <c r="AX19" s="355"/>
      <c r="AY19" s="356" t="str">
        <f t="shared" si="9"/>
        <v/>
      </c>
      <c r="AZ19" s="356" t="str">
        <f t="shared" si="10"/>
        <v/>
      </c>
      <c r="BA19" s="356" t="str">
        <f t="shared" si="11"/>
        <v/>
      </c>
      <c r="BB19" s="356" t="str">
        <f t="shared" si="12"/>
        <v/>
      </c>
      <c r="BC19" s="356" t="str">
        <f t="shared" si="13"/>
        <v/>
      </c>
      <c r="BD19" s="356" t="str">
        <f t="shared" si="14"/>
        <v/>
      </c>
      <c r="BE19" s="356" t="str">
        <f t="shared" si="15"/>
        <v/>
      </c>
      <c r="BF19" s="356" t="str">
        <f t="shared" si="16"/>
        <v/>
      </c>
      <c r="BG19" s="356" t="str">
        <f t="shared" si="17"/>
        <v/>
      </c>
      <c r="BH19" s="356" t="str">
        <f t="shared" si="18"/>
        <v/>
      </c>
      <c r="BI19" s="356" t="str">
        <f t="shared" si="19"/>
        <v/>
      </c>
      <c r="BJ19" s="356" t="str">
        <f t="shared" si="20"/>
        <v/>
      </c>
      <c r="BK19" s="274">
        <f t="shared" si="21"/>
        <v>0</v>
      </c>
      <c r="BL19" s="274">
        <f t="shared" si="43"/>
        <v>0</v>
      </c>
      <c r="BM19" s="275">
        <f t="shared" si="22"/>
        <v>0</v>
      </c>
      <c r="BN19" s="273" t="str">
        <f t="shared" si="23"/>
        <v/>
      </c>
      <c r="BO19" s="273" t="str">
        <f t="shared" si="24"/>
        <v/>
      </c>
      <c r="BP19" s="273" t="str">
        <f t="shared" si="25"/>
        <v/>
      </c>
      <c r="BQ19" s="273" t="str">
        <f t="shared" si="26"/>
        <v/>
      </c>
      <c r="BR19" s="273" t="str">
        <f t="shared" si="27"/>
        <v/>
      </c>
      <c r="BS19" s="273" t="str">
        <f t="shared" si="28"/>
        <v/>
      </c>
      <c r="BT19" s="273" t="str">
        <f t="shared" si="29"/>
        <v/>
      </c>
      <c r="BU19" s="273" t="str">
        <f t="shared" si="30"/>
        <v/>
      </c>
      <c r="BV19" s="273" t="str">
        <f t="shared" si="31"/>
        <v/>
      </c>
      <c r="BW19" s="273" t="str">
        <f t="shared" si="32"/>
        <v/>
      </c>
      <c r="BX19" s="273" t="str">
        <f t="shared" si="33"/>
        <v/>
      </c>
      <c r="BY19" s="273" t="str">
        <f t="shared" si="34"/>
        <v/>
      </c>
      <c r="BZ19" s="273" t="str">
        <f t="shared" si="35"/>
        <v/>
      </c>
      <c r="CA19" s="273">
        <f t="shared" si="44"/>
        <v>0</v>
      </c>
    </row>
    <row r="20" spans="1:79" s="273" customFormat="1" ht="23.15" customHeight="1">
      <c r="A20" s="354">
        <v>7</v>
      </c>
      <c r="B20" s="14"/>
      <c r="C20" s="180"/>
      <c r="D20" s="181"/>
      <c r="E20" s="182"/>
      <c r="F20" s="183"/>
      <c r="G20" s="184"/>
      <c r="H20" s="185"/>
      <c r="I20" s="186"/>
      <c r="J20" s="187"/>
      <c r="K20" s="187"/>
      <c r="L20" s="187"/>
      <c r="M20" s="431"/>
      <c r="N20" s="110"/>
      <c r="O20" s="189"/>
      <c r="P20" s="392" t="str">
        <f t="shared" si="36"/>
        <v/>
      </c>
      <c r="Q20" s="394"/>
      <c r="R20" s="366"/>
      <c r="S20" s="366"/>
      <c r="T20" s="366"/>
      <c r="U20" s="366"/>
      <c r="V20" s="395" t="str">
        <f t="shared" si="37"/>
        <v/>
      </c>
      <c r="W20" s="408" t="str">
        <f t="shared" si="6"/>
        <v/>
      </c>
      <c r="X20" s="395" t="str">
        <f t="shared" si="6"/>
        <v/>
      </c>
      <c r="Y20" s="408" t="str">
        <f t="shared" si="6"/>
        <v/>
      </c>
      <c r="Z20" s="395" t="str">
        <f t="shared" si="6"/>
        <v/>
      </c>
      <c r="AA20" s="408" t="str">
        <f t="shared" si="6"/>
        <v/>
      </c>
      <c r="AB20" s="395" t="str">
        <f t="shared" si="6"/>
        <v/>
      </c>
      <c r="AC20" s="408" t="str">
        <f t="shared" si="6"/>
        <v/>
      </c>
      <c r="AD20" s="395" t="str">
        <f t="shared" si="6"/>
        <v/>
      </c>
      <c r="AE20" s="408" t="str">
        <f t="shared" si="6"/>
        <v/>
      </c>
      <c r="AF20" s="395" t="str">
        <f t="shared" si="6"/>
        <v/>
      </c>
      <c r="AG20" s="408" t="str">
        <f t="shared" si="6"/>
        <v/>
      </c>
      <c r="AH20" s="135" t="str">
        <f t="shared" si="38"/>
        <v/>
      </c>
      <c r="AI20" s="135" t="str">
        <f t="shared" si="39"/>
        <v/>
      </c>
      <c r="AJ20" s="135" t="str">
        <f t="shared" si="40"/>
        <v/>
      </c>
      <c r="AK20" s="135" t="str">
        <f t="shared" si="41"/>
        <v/>
      </c>
      <c r="AL20" s="396" t="str">
        <f t="shared" si="42"/>
        <v/>
      </c>
      <c r="AM20" s="396" t="str">
        <f t="shared" si="42"/>
        <v/>
      </c>
      <c r="AN20" s="396" t="str">
        <f t="shared" si="42"/>
        <v/>
      </c>
      <c r="AO20" s="396" t="str">
        <f t="shared" si="42"/>
        <v/>
      </c>
      <c r="AP20" s="396" t="str">
        <f t="shared" si="42"/>
        <v/>
      </c>
      <c r="AQ20" s="396" t="str">
        <f t="shared" si="42"/>
        <v/>
      </c>
      <c r="AR20" s="396" t="str">
        <f t="shared" si="42"/>
        <v/>
      </c>
      <c r="AS20" s="396" t="str">
        <f t="shared" si="42"/>
        <v/>
      </c>
      <c r="AT20" s="396" t="str">
        <f t="shared" si="42"/>
        <v/>
      </c>
      <c r="AU20" s="396" t="str">
        <f t="shared" si="42"/>
        <v/>
      </c>
      <c r="AV20" s="396" t="str">
        <f t="shared" si="42"/>
        <v/>
      </c>
      <c r="AW20" s="396" t="str">
        <f t="shared" si="8"/>
        <v/>
      </c>
      <c r="AX20" s="355"/>
      <c r="AY20" s="356" t="str">
        <f t="shared" si="9"/>
        <v/>
      </c>
      <c r="AZ20" s="356" t="str">
        <f t="shared" si="10"/>
        <v/>
      </c>
      <c r="BA20" s="356" t="str">
        <f t="shared" si="11"/>
        <v/>
      </c>
      <c r="BB20" s="356" t="str">
        <f t="shared" si="12"/>
        <v/>
      </c>
      <c r="BC20" s="356" t="str">
        <f t="shared" si="13"/>
        <v/>
      </c>
      <c r="BD20" s="356" t="str">
        <f t="shared" si="14"/>
        <v/>
      </c>
      <c r="BE20" s="356" t="str">
        <f t="shared" si="15"/>
        <v/>
      </c>
      <c r="BF20" s="356" t="str">
        <f t="shared" si="16"/>
        <v/>
      </c>
      <c r="BG20" s="356" t="str">
        <f t="shared" si="17"/>
        <v/>
      </c>
      <c r="BH20" s="356" t="str">
        <f t="shared" si="18"/>
        <v/>
      </c>
      <c r="BI20" s="356" t="str">
        <f t="shared" si="19"/>
        <v/>
      </c>
      <c r="BJ20" s="356" t="str">
        <f t="shared" si="20"/>
        <v/>
      </c>
      <c r="BK20" s="274">
        <f t="shared" si="21"/>
        <v>0</v>
      </c>
      <c r="BL20" s="274">
        <f t="shared" si="43"/>
        <v>0</v>
      </c>
      <c r="BM20" s="275">
        <f t="shared" si="22"/>
        <v>0</v>
      </c>
      <c r="BN20" s="273" t="str">
        <f t="shared" si="23"/>
        <v/>
      </c>
      <c r="BO20" s="273" t="str">
        <f t="shared" si="24"/>
        <v/>
      </c>
      <c r="BP20" s="273" t="str">
        <f t="shared" si="25"/>
        <v/>
      </c>
      <c r="BQ20" s="273" t="str">
        <f t="shared" si="26"/>
        <v/>
      </c>
      <c r="BR20" s="273" t="str">
        <f t="shared" si="27"/>
        <v/>
      </c>
      <c r="BS20" s="273" t="str">
        <f t="shared" si="28"/>
        <v/>
      </c>
      <c r="BT20" s="273" t="str">
        <f t="shared" si="29"/>
        <v/>
      </c>
      <c r="BU20" s="273" t="str">
        <f t="shared" si="30"/>
        <v/>
      </c>
      <c r="BV20" s="273" t="str">
        <f t="shared" si="31"/>
        <v/>
      </c>
      <c r="BW20" s="273" t="str">
        <f t="shared" si="32"/>
        <v/>
      </c>
      <c r="BX20" s="273" t="str">
        <f t="shared" si="33"/>
        <v/>
      </c>
      <c r="BY20" s="273" t="str">
        <f t="shared" si="34"/>
        <v/>
      </c>
      <c r="BZ20" s="273" t="str">
        <f t="shared" si="35"/>
        <v/>
      </c>
      <c r="CA20" s="273">
        <f t="shared" si="44"/>
        <v>0</v>
      </c>
    </row>
    <row r="21" spans="1:79" s="273" customFormat="1" ht="23.15" customHeight="1">
      <c r="A21" s="354">
        <v>8</v>
      </c>
      <c r="B21" s="14"/>
      <c r="C21" s="180"/>
      <c r="D21" s="181"/>
      <c r="E21" s="182"/>
      <c r="F21" s="183"/>
      <c r="G21" s="184"/>
      <c r="H21" s="185"/>
      <c r="I21" s="186"/>
      <c r="J21" s="187"/>
      <c r="K21" s="187"/>
      <c r="L21" s="187"/>
      <c r="M21" s="431"/>
      <c r="N21" s="110"/>
      <c r="O21" s="189"/>
      <c r="P21" s="392" t="str">
        <f t="shared" si="36"/>
        <v/>
      </c>
      <c r="Q21" s="394"/>
      <c r="R21" s="366"/>
      <c r="S21" s="366"/>
      <c r="T21" s="366"/>
      <c r="U21" s="366"/>
      <c r="V21" s="395" t="str">
        <f t="shared" si="37"/>
        <v/>
      </c>
      <c r="W21" s="408" t="str">
        <f t="shared" si="6"/>
        <v/>
      </c>
      <c r="X21" s="395" t="str">
        <f t="shared" si="6"/>
        <v/>
      </c>
      <c r="Y21" s="408" t="str">
        <f t="shared" si="6"/>
        <v/>
      </c>
      <c r="Z21" s="395" t="str">
        <f t="shared" si="6"/>
        <v/>
      </c>
      <c r="AA21" s="408" t="str">
        <f t="shared" si="6"/>
        <v/>
      </c>
      <c r="AB21" s="395" t="str">
        <f t="shared" si="6"/>
        <v/>
      </c>
      <c r="AC21" s="408" t="str">
        <f t="shared" si="6"/>
        <v/>
      </c>
      <c r="AD21" s="395" t="str">
        <f t="shared" si="6"/>
        <v/>
      </c>
      <c r="AE21" s="408" t="str">
        <f t="shared" si="6"/>
        <v/>
      </c>
      <c r="AF21" s="395" t="str">
        <f t="shared" si="6"/>
        <v/>
      </c>
      <c r="AG21" s="408" t="str">
        <f t="shared" si="6"/>
        <v/>
      </c>
      <c r="AH21" s="135" t="str">
        <f t="shared" si="38"/>
        <v/>
      </c>
      <c r="AI21" s="135" t="str">
        <f t="shared" si="39"/>
        <v/>
      </c>
      <c r="AJ21" s="135" t="str">
        <f t="shared" si="40"/>
        <v/>
      </c>
      <c r="AK21" s="135" t="str">
        <f t="shared" si="41"/>
        <v/>
      </c>
      <c r="AL21" s="396" t="str">
        <f t="shared" si="42"/>
        <v/>
      </c>
      <c r="AM21" s="396" t="str">
        <f t="shared" si="42"/>
        <v/>
      </c>
      <c r="AN21" s="396" t="str">
        <f t="shared" si="42"/>
        <v/>
      </c>
      <c r="AO21" s="396" t="str">
        <f t="shared" si="42"/>
        <v/>
      </c>
      <c r="AP21" s="396" t="str">
        <f t="shared" si="42"/>
        <v/>
      </c>
      <c r="AQ21" s="396" t="str">
        <f t="shared" si="42"/>
        <v/>
      </c>
      <c r="AR21" s="396" t="str">
        <f t="shared" si="42"/>
        <v/>
      </c>
      <c r="AS21" s="396" t="str">
        <f t="shared" si="42"/>
        <v/>
      </c>
      <c r="AT21" s="396" t="str">
        <f t="shared" si="42"/>
        <v/>
      </c>
      <c r="AU21" s="396" t="str">
        <f t="shared" si="42"/>
        <v/>
      </c>
      <c r="AV21" s="396" t="str">
        <f t="shared" si="42"/>
        <v/>
      </c>
      <c r="AW21" s="396" t="str">
        <f t="shared" si="8"/>
        <v/>
      </c>
      <c r="AX21" s="355"/>
      <c r="AY21" s="356" t="str">
        <f t="shared" si="9"/>
        <v/>
      </c>
      <c r="AZ21" s="356" t="str">
        <f t="shared" si="10"/>
        <v/>
      </c>
      <c r="BA21" s="356" t="str">
        <f t="shared" si="11"/>
        <v/>
      </c>
      <c r="BB21" s="356" t="str">
        <f t="shared" si="12"/>
        <v/>
      </c>
      <c r="BC21" s="356" t="str">
        <f t="shared" si="13"/>
        <v/>
      </c>
      <c r="BD21" s="356" t="str">
        <f t="shared" si="14"/>
        <v/>
      </c>
      <c r="BE21" s="356" t="str">
        <f t="shared" si="15"/>
        <v/>
      </c>
      <c r="BF21" s="356" t="str">
        <f t="shared" si="16"/>
        <v/>
      </c>
      <c r="BG21" s="356" t="str">
        <f t="shared" si="17"/>
        <v/>
      </c>
      <c r="BH21" s="356" t="str">
        <f t="shared" si="18"/>
        <v/>
      </c>
      <c r="BI21" s="356" t="str">
        <f t="shared" si="19"/>
        <v/>
      </c>
      <c r="BJ21" s="356" t="str">
        <f t="shared" si="20"/>
        <v/>
      </c>
      <c r="BK21" s="274">
        <f t="shared" si="21"/>
        <v>0</v>
      </c>
      <c r="BL21" s="274">
        <f t="shared" si="43"/>
        <v>0</v>
      </c>
      <c r="BM21" s="275">
        <f t="shared" si="22"/>
        <v>0</v>
      </c>
      <c r="BN21" s="273" t="str">
        <f t="shared" si="23"/>
        <v/>
      </c>
      <c r="BO21" s="273" t="str">
        <f t="shared" si="24"/>
        <v/>
      </c>
      <c r="BP21" s="273" t="str">
        <f t="shared" si="25"/>
        <v/>
      </c>
      <c r="BQ21" s="273" t="str">
        <f t="shared" si="26"/>
        <v/>
      </c>
      <c r="BR21" s="273" t="str">
        <f t="shared" si="27"/>
        <v/>
      </c>
      <c r="BS21" s="273" t="str">
        <f t="shared" si="28"/>
        <v/>
      </c>
      <c r="BT21" s="273" t="str">
        <f t="shared" si="29"/>
        <v/>
      </c>
      <c r="BU21" s="273" t="str">
        <f t="shared" si="30"/>
        <v/>
      </c>
      <c r="BV21" s="273" t="str">
        <f t="shared" si="31"/>
        <v/>
      </c>
      <c r="BW21" s="273" t="str">
        <f t="shared" si="32"/>
        <v/>
      </c>
      <c r="BX21" s="273" t="str">
        <f t="shared" si="33"/>
        <v/>
      </c>
      <c r="BY21" s="273" t="str">
        <f t="shared" si="34"/>
        <v/>
      </c>
      <c r="BZ21" s="273" t="str">
        <f t="shared" si="35"/>
        <v/>
      </c>
      <c r="CA21" s="273">
        <f t="shared" si="44"/>
        <v>0</v>
      </c>
    </row>
    <row r="22" spans="1:79" s="273" customFormat="1" ht="23.15" customHeight="1">
      <c r="A22" s="354">
        <v>9</v>
      </c>
      <c r="B22" s="14"/>
      <c r="C22" s="180"/>
      <c r="D22" s="181"/>
      <c r="E22" s="182"/>
      <c r="F22" s="183"/>
      <c r="G22" s="184"/>
      <c r="H22" s="185"/>
      <c r="I22" s="186"/>
      <c r="J22" s="187"/>
      <c r="K22" s="187"/>
      <c r="L22" s="187"/>
      <c r="M22" s="431"/>
      <c r="N22" s="110"/>
      <c r="O22" s="189"/>
      <c r="P22" s="392" t="str">
        <f t="shared" si="36"/>
        <v/>
      </c>
      <c r="Q22" s="394"/>
      <c r="R22" s="366"/>
      <c r="S22" s="366"/>
      <c r="T22" s="366"/>
      <c r="U22" s="366"/>
      <c r="V22" s="395" t="str">
        <f t="shared" si="37"/>
        <v/>
      </c>
      <c r="W22" s="408" t="str">
        <f t="shared" si="6"/>
        <v/>
      </c>
      <c r="X22" s="395" t="str">
        <f t="shared" si="6"/>
        <v/>
      </c>
      <c r="Y22" s="408" t="str">
        <f t="shared" si="6"/>
        <v/>
      </c>
      <c r="Z22" s="395" t="str">
        <f t="shared" si="6"/>
        <v/>
      </c>
      <c r="AA22" s="408" t="str">
        <f t="shared" si="6"/>
        <v/>
      </c>
      <c r="AB22" s="395" t="str">
        <f t="shared" si="6"/>
        <v/>
      </c>
      <c r="AC22" s="408" t="str">
        <f t="shared" si="6"/>
        <v/>
      </c>
      <c r="AD22" s="395" t="str">
        <f t="shared" si="6"/>
        <v/>
      </c>
      <c r="AE22" s="408" t="str">
        <f t="shared" si="6"/>
        <v/>
      </c>
      <c r="AF22" s="395" t="str">
        <f t="shared" si="6"/>
        <v/>
      </c>
      <c r="AG22" s="408" t="str">
        <f t="shared" si="6"/>
        <v/>
      </c>
      <c r="AH22" s="135" t="str">
        <f t="shared" si="38"/>
        <v/>
      </c>
      <c r="AI22" s="135" t="str">
        <f t="shared" si="39"/>
        <v/>
      </c>
      <c r="AJ22" s="135" t="str">
        <f t="shared" si="40"/>
        <v/>
      </c>
      <c r="AK22" s="135" t="str">
        <f t="shared" si="41"/>
        <v/>
      </c>
      <c r="AL22" s="396" t="str">
        <f t="shared" si="42"/>
        <v/>
      </c>
      <c r="AM22" s="396" t="str">
        <f t="shared" si="42"/>
        <v/>
      </c>
      <c r="AN22" s="396" t="str">
        <f t="shared" si="42"/>
        <v/>
      </c>
      <c r="AO22" s="396" t="str">
        <f t="shared" si="42"/>
        <v/>
      </c>
      <c r="AP22" s="396" t="str">
        <f t="shared" si="42"/>
        <v/>
      </c>
      <c r="AQ22" s="396" t="str">
        <f t="shared" si="42"/>
        <v/>
      </c>
      <c r="AR22" s="396" t="str">
        <f t="shared" si="42"/>
        <v/>
      </c>
      <c r="AS22" s="396" t="str">
        <f t="shared" si="42"/>
        <v/>
      </c>
      <c r="AT22" s="396" t="str">
        <f t="shared" si="42"/>
        <v/>
      </c>
      <c r="AU22" s="396" t="str">
        <f t="shared" si="42"/>
        <v/>
      </c>
      <c r="AV22" s="396" t="str">
        <f t="shared" si="42"/>
        <v/>
      </c>
      <c r="AW22" s="396" t="str">
        <f t="shared" si="8"/>
        <v/>
      </c>
      <c r="AX22" s="355"/>
      <c r="AY22" s="356" t="str">
        <f t="shared" si="9"/>
        <v/>
      </c>
      <c r="AZ22" s="356" t="str">
        <f t="shared" si="10"/>
        <v/>
      </c>
      <c r="BA22" s="356" t="str">
        <f t="shared" si="11"/>
        <v/>
      </c>
      <c r="BB22" s="356" t="str">
        <f t="shared" si="12"/>
        <v/>
      </c>
      <c r="BC22" s="356" t="str">
        <f t="shared" si="13"/>
        <v/>
      </c>
      <c r="BD22" s="356" t="str">
        <f t="shared" si="14"/>
        <v/>
      </c>
      <c r="BE22" s="356" t="str">
        <f t="shared" si="15"/>
        <v/>
      </c>
      <c r="BF22" s="356" t="str">
        <f t="shared" si="16"/>
        <v/>
      </c>
      <c r="BG22" s="356" t="str">
        <f t="shared" si="17"/>
        <v/>
      </c>
      <c r="BH22" s="356" t="str">
        <f t="shared" si="18"/>
        <v/>
      </c>
      <c r="BI22" s="356" t="str">
        <f t="shared" si="19"/>
        <v/>
      </c>
      <c r="BJ22" s="356" t="str">
        <f t="shared" si="20"/>
        <v/>
      </c>
      <c r="BK22" s="274">
        <f t="shared" si="21"/>
        <v>0</v>
      </c>
      <c r="BL22" s="274">
        <f t="shared" si="43"/>
        <v>0</v>
      </c>
      <c r="BM22" s="275">
        <f t="shared" si="22"/>
        <v>0</v>
      </c>
      <c r="BN22" s="273" t="str">
        <f t="shared" si="23"/>
        <v/>
      </c>
      <c r="BO22" s="273" t="str">
        <f t="shared" si="24"/>
        <v/>
      </c>
      <c r="BP22" s="273" t="str">
        <f t="shared" si="25"/>
        <v/>
      </c>
      <c r="BQ22" s="273" t="str">
        <f t="shared" si="26"/>
        <v/>
      </c>
      <c r="BR22" s="273" t="str">
        <f t="shared" si="27"/>
        <v/>
      </c>
      <c r="BS22" s="273" t="str">
        <f t="shared" si="28"/>
        <v/>
      </c>
      <c r="BT22" s="273" t="str">
        <f t="shared" si="29"/>
        <v/>
      </c>
      <c r="BU22" s="273" t="str">
        <f t="shared" si="30"/>
        <v/>
      </c>
      <c r="BV22" s="273" t="str">
        <f t="shared" si="31"/>
        <v/>
      </c>
      <c r="BW22" s="273" t="str">
        <f t="shared" si="32"/>
        <v/>
      </c>
      <c r="BX22" s="273" t="str">
        <f t="shared" si="33"/>
        <v/>
      </c>
      <c r="BY22" s="273" t="str">
        <f t="shared" si="34"/>
        <v/>
      </c>
      <c r="BZ22" s="273" t="str">
        <f t="shared" si="35"/>
        <v/>
      </c>
      <c r="CA22" s="273">
        <f t="shared" si="44"/>
        <v>0</v>
      </c>
    </row>
    <row r="23" spans="1:79" s="273" customFormat="1" ht="23.15" customHeight="1">
      <c r="A23" s="354">
        <v>10</v>
      </c>
      <c r="B23" s="14"/>
      <c r="C23" s="180"/>
      <c r="D23" s="181"/>
      <c r="E23" s="182"/>
      <c r="F23" s="183"/>
      <c r="G23" s="184"/>
      <c r="H23" s="185"/>
      <c r="I23" s="186"/>
      <c r="J23" s="187"/>
      <c r="K23" s="187"/>
      <c r="L23" s="187"/>
      <c r="M23" s="431"/>
      <c r="N23" s="110"/>
      <c r="O23" s="189"/>
      <c r="P23" s="392" t="str">
        <f t="shared" si="36"/>
        <v/>
      </c>
      <c r="Q23" s="394"/>
      <c r="R23" s="366"/>
      <c r="S23" s="366"/>
      <c r="T23" s="366"/>
      <c r="U23" s="366"/>
      <c r="V23" s="395" t="str">
        <f t="shared" si="37"/>
        <v/>
      </c>
      <c r="W23" s="408" t="str">
        <f t="shared" si="6"/>
        <v/>
      </c>
      <c r="X23" s="395" t="str">
        <f t="shared" si="6"/>
        <v/>
      </c>
      <c r="Y23" s="408" t="str">
        <f t="shared" si="6"/>
        <v/>
      </c>
      <c r="Z23" s="395" t="str">
        <f t="shared" si="6"/>
        <v/>
      </c>
      <c r="AA23" s="408" t="str">
        <f t="shared" si="6"/>
        <v/>
      </c>
      <c r="AB23" s="395" t="str">
        <f t="shared" si="6"/>
        <v/>
      </c>
      <c r="AC23" s="408" t="str">
        <f t="shared" si="6"/>
        <v/>
      </c>
      <c r="AD23" s="395" t="str">
        <f t="shared" si="6"/>
        <v/>
      </c>
      <c r="AE23" s="408" t="str">
        <f t="shared" si="6"/>
        <v/>
      </c>
      <c r="AF23" s="395" t="str">
        <f t="shared" si="6"/>
        <v/>
      </c>
      <c r="AG23" s="408" t="str">
        <f t="shared" si="6"/>
        <v/>
      </c>
      <c r="AH23" s="135" t="str">
        <f t="shared" si="38"/>
        <v/>
      </c>
      <c r="AI23" s="135" t="str">
        <f t="shared" si="39"/>
        <v/>
      </c>
      <c r="AJ23" s="135" t="str">
        <f t="shared" si="40"/>
        <v/>
      </c>
      <c r="AK23" s="135" t="str">
        <f t="shared" si="41"/>
        <v/>
      </c>
      <c r="AL23" s="396" t="str">
        <f t="shared" si="42"/>
        <v/>
      </c>
      <c r="AM23" s="396" t="str">
        <f t="shared" si="42"/>
        <v/>
      </c>
      <c r="AN23" s="396" t="str">
        <f t="shared" si="42"/>
        <v/>
      </c>
      <c r="AO23" s="396" t="str">
        <f t="shared" si="42"/>
        <v/>
      </c>
      <c r="AP23" s="396" t="str">
        <f t="shared" si="42"/>
        <v/>
      </c>
      <c r="AQ23" s="396" t="str">
        <f t="shared" si="42"/>
        <v/>
      </c>
      <c r="AR23" s="396" t="str">
        <f t="shared" si="42"/>
        <v/>
      </c>
      <c r="AS23" s="396" t="str">
        <f t="shared" si="42"/>
        <v/>
      </c>
      <c r="AT23" s="396" t="str">
        <f t="shared" si="42"/>
        <v/>
      </c>
      <c r="AU23" s="396" t="str">
        <f t="shared" si="42"/>
        <v/>
      </c>
      <c r="AV23" s="396" t="str">
        <f t="shared" si="42"/>
        <v/>
      </c>
      <c r="AW23" s="396" t="str">
        <f t="shared" si="8"/>
        <v/>
      </c>
      <c r="AX23" s="355"/>
      <c r="AY23" s="356" t="str">
        <f t="shared" si="9"/>
        <v/>
      </c>
      <c r="AZ23" s="356" t="str">
        <f t="shared" si="10"/>
        <v/>
      </c>
      <c r="BA23" s="356" t="str">
        <f t="shared" si="11"/>
        <v/>
      </c>
      <c r="BB23" s="356" t="str">
        <f t="shared" si="12"/>
        <v/>
      </c>
      <c r="BC23" s="356" t="str">
        <f t="shared" si="13"/>
        <v/>
      </c>
      <c r="BD23" s="356" t="str">
        <f t="shared" si="14"/>
        <v/>
      </c>
      <c r="BE23" s="356" t="str">
        <f t="shared" si="15"/>
        <v/>
      </c>
      <c r="BF23" s="356" t="str">
        <f t="shared" si="16"/>
        <v/>
      </c>
      <c r="BG23" s="356" t="str">
        <f t="shared" si="17"/>
        <v/>
      </c>
      <c r="BH23" s="356" t="str">
        <f t="shared" si="18"/>
        <v/>
      </c>
      <c r="BI23" s="356" t="str">
        <f t="shared" si="19"/>
        <v/>
      </c>
      <c r="BJ23" s="356" t="str">
        <f t="shared" si="20"/>
        <v/>
      </c>
      <c r="BK23" s="274">
        <f t="shared" si="21"/>
        <v>0</v>
      </c>
      <c r="BL23" s="274">
        <f t="shared" si="43"/>
        <v>0</v>
      </c>
      <c r="BM23" s="275">
        <f t="shared" si="22"/>
        <v>0</v>
      </c>
      <c r="BN23" s="273" t="str">
        <f t="shared" si="23"/>
        <v/>
      </c>
      <c r="BO23" s="273" t="str">
        <f t="shared" si="24"/>
        <v/>
      </c>
      <c r="BP23" s="273" t="str">
        <f t="shared" si="25"/>
        <v/>
      </c>
      <c r="BQ23" s="273" t="str">
        <f t="shared" si="26"/>
        <v/>
      </c>
      <c r="BR23" s="273" t="str">
        <f t="shared" si="27"/>
        <v/>
      </c>
      <c r="BS23" s="273" t="str">
        <f t="shared" si="28"/>
        <v/>
      </c>
      <c r="BT23" s="273" t="str">
        <f t="shared" si="29"/>
        <v/>
      </c>
      <c r="BU23" s="273" t="str">
        <f t="shared" si="30"/>
        <v/>
      </c>
      <c r="BV23" s="273" t="str">
        <f t="shared" si="31"/>
        <v/>
      </c>
      <c r="BW23" s="273" t="str">
        <f t="shared" si="32"/>
        <v/>
      </c>
      <c r="BX23" s="273" t="str">
        <f t="shared" si="33"/>
        <v/>
      </c>
      <c r="BY23" s="273" t="str">
        <f t="shared" si="34"/>
        <v/>
      </c>
      <c r="BZ23" s="273" t="str">
        <f t="shared" si="35"/>
        <v/>
      </c>
      <c r="CA23" s="273">
        <f t="shared" si="44"/>
        <v>0</v>
      </c>
    </row>
    <row r="24" spans="1:79" s="273" customFormat="1" ht="23.15" customHeight="1">
      <c r="A24" s="354">
        <v>11</v>
      </c>
      <c r="B24" s="14"/>
      <c r="C24" s="180"/>
      <c r="D24" s="181"/>
      <c r="E24" s="182"/>
      <c r="F24" s="183"/>
      <c r="G24" s="184"/>
      <c r="H24" s="185"/>
      <c r="I24" s="186"/>
      <c r="J24" s="187"/>
      <c r="K24" s="187"/>
      <c r="L24" s="187"/>
      <c r="M24" s="431"/>
      <c r="N24" s="110"/>
      <c r="O24" s="189"/>
      <c r="P24" s="392" t="str">
        <f t="shared" si="36"/>
        <v/>
      </c>
      <c r="Q24" s="394"/>
      <c r="R24" s="366"/>
      <c r="S24" s="366"/>
      <c r="T24" s="366"/>
      <c r="U24" s="366"/>
      <c r="V24" s="395" t="str">
        <f t="shared" si="37"/>
        <v/>
      </c>
      <c r="W24" s="408" t="str">
        <f t="shared" si="6"/>
        <v/>
      </c>
      <c r="X24" s="395" t="str">
        <f t="shared" si="6"/>
        <v/>
      </c>
      <c r="Y24" s="408" t="str">
        <f t="shared" si="6"/>
        <v/>
      </c>
      <c r="Z24" s="395" t="str">
        <f t="shared" si="6"/>
        <v/>
      </c>
      <c r="AA24" s="408" t="str">
        <f t="shared" si="6"/>
        <v/>
      </c>
      <c r="AB24" s="395" t="str">
        <f t="shared" si="6"/>
        <v/>
      </c>
      <c r="AC24" s="408" t="str">
        <f t="shared" si="6"/>
        <v/>
      </c>
      <c r="AD24" s="395" t="str">
        <f t="shared" si="6"/>
        <v/>
      </c>
      <c r="AE24" s="408" t="str">
        <f t="shared" si="6"/>
        <v/>
      </c>
      <c r="AF24" s="395" t="str">
        <f t="shared" si="6"/>
        <v/>
      </c>
      <c r="AG24" s="408" t="str">
        <f t="shared" si="6"/>
        <v/>
      </c>
      <c r="AH24" s="135" t="str">
        <f t="shared" si="38"/>
        <v/>
      </c>
      <c r="AI24" s="135" t="str">
        <f t="shared" si="39"/>
        <v/>
      </c>
      <c r="AJ24" s="135" t="str">
        <f t="shared" si="40"/>
        <v/>
      </c>
      <c r="AK24" s="135" t="str">
        <f t="shared" si="41"/>
        <v/>
      </c>
      <c r="AL24" s="396" t="str">
        <f t="shared" si="42"/>
        <v/>
      </c>
      <c r="AM24" s="396" t="str">
        <f t="shared" si="42"/>
        <v/>
      </c>
      <c r="AN24" s="396" t="str">
        <f t="shared" si="42"/>
        <v/>
      </c>
      <c r="AO24" s="396" t="str">
        <f t="shared" si="42"/>
        <v/>
      </c>
      <c r="AP24" s="396" t="str">
        <f t="shared" si="42"/>
        <v/>
      </c>
      <c r="AQ24" s="396" t="str">
        <f t="shared" si="42"/>
        <v/>
      </c>
      <c r="AR24" s="396" t="str">
        <f t="shared" si="42"/>
        <v/>
      </c>
      <c r="AS24" s="396" t="str">
        <f t="shared" si="42"/>
        <v/>
      </c>
      <c r="AT24" s="396" t="str">
        <f t="shared" si="42"/>
        <v/>
      </c>
      <c r="AU24" s="396" t="str">
        <f t="shared" si="42"/>
        <v/>
      </c>
      <c r="AV24" s="396" t="str">
        <f t="shared" si="42"/>
        <v/>
      </c>
      <c r="AW24" s="396" t="str">
        <f t="shared" si="8"/>
        <v/>
      </c>
      <c r="AX24" s="355"/>
      <c r="AY24" s="356" t="str">
        <f t="shared" si="9"/>
        <v/>
      </c>
      <c r="AZ24" s="356" t="str">
        <f t="shared" si="10"/>
        <v/>
      </c>
      <c r="BA24" s="356" t="str">
        <f t="shared" si="11"/>
        <v/>
      </c>
      <c r="BB24" s="356" t="str">
        <f t="shared" si="12"/>
        <v/>
      </c>
      <c r="BC24" s="356" t="str">
        <f t="shared" si="13"/>
        <v/>
      </c>
      <c r="BD24" s="356" t="str">
        <f t="shared" si="14"/>
        <v/>
      </c>
      <c r="BE24" s="356" t="str">
        <f t="shared" si="15"/>
        <v/>
      </c>
      <c r="BF24" s="356" t="str">
        <f t="shared" si="16"/>
        <v/>
      </c>
      <c r="BG24" s="356" t="str">
        <f t="shared" si="17"/>
        <v/>
      </c>
      <c r="BH24" s="356" t="str">
        <f t="shared" si="18"/>
        <v/>
      </c>
      <c r="BI24" s="356" t="str">
        <f t="shared" si="19"/>
        <v/>
      </c>
      <c r="BJ24" s="356" t="str">
        <f t="shared" si="20"/>
        <v/>
      </c>
      <c r="BK24" s="274">
        <f t="shared" si="21"/>
        <v>0</v>
      </c>
      <c r="BL24" s="274">
        <f t="shared" si="43"/>
        <v>0</v>
      </c>
      <c r="BM24" s="275">
        <f t="shared" si="22"/>
        <v>0</v>
      </c>
      <c r="BN24" s="273" t="str">
        <f t="shared" si="23"/>
        <v/>
      </c>
      <c r="BO24" s="273" t="str">
        <f t="shared" si="24"/>
        <v/>
      </c>
      <c r="BP24" s="273" t="str">
        <f t="shared" si="25"/>
        <v/>
      </c>
      <c r="BQ24" s="273" t="str">
        <f t="shared" si="26"/>
        <v/>
      </c>
      <c r="BR24" s="273" t="str">
        <f t="shared" si="27"/>
        <v/>
      </c>
      <c r="BS24" s="273" t="str">
        <f t="shared" si="28"/>
        <v/>
      </c>
      <c r="BT24" s="273" t="str">
        <f t="shared" si="29"/>
        <v/>
      </c>
      <c r="BU24" s="273" t="str">
        <f t="shared" si="30"/>
        <v/>
      </c>
      <c r="BV24" s="273" t="str">
        <f t="shared" si="31"/>
        <v/>
      </c>
      <c r="BW24" s="273" t="str">
        <f t="shared" si="32"/>
        <v/>
      </c>
      <c r="BX24" s="273" t="str">
        <f t="shared" si="33"/>
        <v/>
      </c>
      <c r="BY24" s="273" t="str">
        <f t="shared" si="34"/>
        <v/>
      </c>
      <c r="BZ24" s="273" t="str">
        <f t="shared" si="35"/>
        <v/>
      </c>
      <c r="CA24" s="273">
        <f t="shared" si="44"/>
        <v>0</v>
      </c>
    </row>
    <row r="25" spans="1:79" s="273" customFormat="1" ht="23.15" customHeight="1">
      <c r="A25" s="354">
        <v>12</v>
      </c>
      <c r="B25" s="14"/>
      <c r="C25" s="180"/>
      <c r="D25" s="181"/>
      <c r="E25" s="182"/>
      <c r="F25" s="183"/>
      <c r="G25" s="184"/>
      <c r="H25" s="185"/>
      <c r="I25" s="186"/>
      <c r="J25" s="187"/>
      <c r="K25" s="187"/>
      <c r="L25" s="187"/>
      <c r="M25" s="431"/>
      <c r="N25" s="110"/>
      <c r="O25" s="189"/>
      <c r="P25" s="392" t="str">
        <f t="shared" si="36"/>
        <v/>
      </c>
      <c r="Q25" s="394"/>
      <c r="R25" s="366"/>
      <c r="S25" s="366"/>
      <c r="T25" s="366"/>
      <c r="U25" s="366"/>
      <c r="V25" s="395" t="str">
        <f t="shared" si="37"/>
        <v/>
      </c>
      <c r="W25" s="408" t="str">
        <f t="shared" si="6"/>
        <v/>
      </c>
      <c r="X25" s="395" t="str">
        <f t="shared" si="6"/>
        <v/>
      </c>
      <c r="Y25" s="408" t="str">
        <f t="shared" si="6"/>
        <v/>
      </c>
      <c r="Z25" s="395" t="str">
        <f t="shared" si="6"/>
        <v/>
      </c>
      <c r="AA25" s="408" t="str">
        <f t="shared" si="6"/>
        <v/>
      </c>
      <c r="AB25" s="395" t="str">
        <f t="shared" si="6"/>
        <v/>
      </c>
      <c r="AC25" s="408" t="str">
        <f t="shared" si="6"/>
        <v/>
      </c>
      <c r="AD25" s="395" t="str">
        <f t="shared" si="6"/>
        <v/>
      </c>
      <c r="AE25" s="408" t="str">
        <f t="shared" si="6"/>
        <v/>
      </c>
      <c r="AF25" s="395" t="str">
        <f t="shared" si="6"/>
        <v/>
      </c>
      <c r="AG25" s="408" t="str">
        <f t="shared" si="6"/>
        <v/>
      </c>
      <c r="AH25" s="135" t="str">
        <f t="shared" si="38"/>
        <v/>
      </c>
      <c r="AI25" s="135" t="str">
        <f t="shared" si="39"/>
        <v/>
      </c>
      <c r="AJ25" s="135" t="str">
        <f t="shared" si="40"/>
        <v/>
      </c>
      <c r="AK25" s="135" t="str">
        <f t="shared" si="41"/>
        <v/>
      </c>
      <c r="AL25" s="396" t="str">
        <f t="shared" ref="AL25:AV34" si="45">IF($AK25="",IF($K25="","",IF(AL$12&gt;=$K25,IF($L25="",$AJ25,IF(AL$12&gt;$L25,"",$AJ25)),"")),IF(AND(AL$12&gt;=$K25,OR($L25&gt;=AL$12,$L25="")),$AK25,""))</f>
        <v/>
      </c>
      <c r="AM25" s="396" t="str">
        <f t="shared" si="45"/>
        <v/>
      </c>
      <c r="AN25" s="396" t="str">
        <f t="shared" si="45"/>
        <v/>
      </c>
      <c r="AO25" s="396" t="str">
        <f t="shared" si="45"/>
        <v/>
      </c>
      <c r="AP25" s="396" t="str">
        <f t="shared" si="45"/>
        <v/>
      </c>
      <c r="AQ25" s="396" t="str">
        <f t="shared" si="45"/>
        <v/>
      </c>
      <c r="AR25" s="396" t="str">
        <f t="shared" si="45"/>
        <v/>
      </c>
      <c r="AS25" s="396" t="str">
        <f t="shared" si="45"/>
        <v/>
      </c>
      <c r="AT25" s="396" t="str">
        <f t="shared" si="45"/>
        <v/>
      </c>
      <c r="AU25" s="396" t="str">
        <f t="shared" si="45"/>
        <v/>
      </c>
      <c r="AV25" s="396" t="str">
        <f t="shared" si="45"/>
        <v/>
      </c>
      <c r="AW25" s="396" t="str">
        <f t="shared" si="8"/>
        <v/>
      </c>
      <c r="AX25" s="355"/>
      <c r="AY25" s="356" t="str">
        <f t="shared" si="9"/>
        <v/>
      </c>
      <c r="AZ25" s="356" t="str">
        <f t="shared" si="10"/>
        <v/>
      </c>
      <c r="BA25" s="356" t="str">
        <f t="shared" si="11"/>
        <v/>
      </c>
      <c r="BB25" s="356" t="str">
        <f t="shared" si="12"/>
        <v/>
      </c>
      <c r="BC25" s="356" t="str">
        <f t="shared" si="13"/>
        <v/>
      </c>
      <c r="BD25" s="356" t="str">
        <f t="shared" si="14"/>
        <v/>
      </c>
      <c r="BE25" s="356" t="str">
        <f t="shared" si="15"/>
        <v/>
      </c>
      <c r="BF25" s="356" t="str">
        <f t="shared" si="16"/>
        <v/>
      </c>
      <c r="BG25" s="356" t="str">
        <f t="shared" si="17"/>
        <v/>
      </c>
      <c r="BH25" s="356" t="str">
        <f t="shared" si="18"/>
        <v/>
      </c>
      <c r="BI25" s="356" t="str">
        <f t="shared" si="19"/>
        <v/>
      </c>
      <c r="BJ25" s="356" t="str">
        <f t="shared" si="20"/>
        <v/>
      </c>
      <c r="BK25" s="274">
        <f t="shared" si="21"/>
        <v>0</v>
      </c>
      <c r="BL25" s="274">
        <f t="shared" si="43"/>
        <v>0</v>
      </c>
      <c r="BM25" s="275">
        <f t="shared" si="22"/>
        <v>0</v>
      </c>
      <c r="BN25" s="273" t="str">
        <f t="shared" si="23"/>
        <v/>
      </c>
      <c r="BO25" s="273" t="str">
        <f t="shared" si="24"/>
        <v/>
      </c>
      <c r="BP25" s="273" t="str">
        <f t="shared" si="25"/>
        <v/>
      </c>
      <c r="BQ25" s="273" t="str">
        <f t="shared" si="26"/>
        <v/>
      </c>
      <c r="BR25" s="273" t="str">
        <f t="shared" si="27"/>
        <v/>
      </c>
      <c r="BS25" s="273" t="str">
        <f t="shared" si="28"/>
        <v/>
      </c>
      <c r="BT25" s="273" t="str">
        <f t="shared" si="29"/>
        <v/>
      </c>
      <c r="BU25" s="273" t="str">
        <f t="shared" si="30"/>
        <v/>
      </c>
      <c r="BV25" s="273" t="str">
        <f t="shared" si="31"/>
        <v/>
      </c>
      <c r="BW25" s="273" t="str">
        <f t="shared" si="32"/>
        <v/>
      </c>
      <c r="BX25" s="273" t="str">
        <f t="shared" si="33"/>
        <v/>
      </c>
      <c r="BY25" s="273" t="str">
        <f t="shared" si="34"/>
        <v/>
      </c>
      <c r="BZ25" s="273" t="str">
        <f t="shared" si="35"/>
        <v/>
      </c>
      <c r="CA25" s="273">
        <f t="shared" si="44"/>
        <v>0</v>
      </c>
    </row>
    <row r="26" spans="1:79" s="273" customFormat="1" ht="23.15" customHeight="1">
      <c r="A26" s="354">
        <v>13</v>
      </c>
      <c r="B26" s="14"/>
      <c r="C26" s="180"/>
      <c r="D26" s="181"/>
      <c r="E26" s="182"/>
      <c r="F26" s="183"/>
      <c r="G26" s="184"/>
      <c r="H26" s="185"/>
      <c r="I26" s="186"/>
      <c r="J26" s="187"/>
      <c r="K26" s="187"/>
      <c r="L26" s="187"/>
      <c r="M26" s="431"/>
      <c r="N26" s="110"/>
      <c r="O26" s="189"/>
      <c r="P26" s="392" t="str">
        <f t="shared" si="36"/>
        <v/>
      </c>
      <c r="Q26" s="394"/>
      <c r="R26" s="366"/>
      <c r="S26" s="366"/>
      <c r="T26" s="366"/>
      <c r="U26" s="366"/>
      <c r="V26" s="395" t="str">
        <f t="shared" si="37"/>
        <v/>
      </c>
      <c r="W26" s="408" t="str">
        <f t="shared" si="6"/>
        <v/>
      </c>
      <c r="X26" s="395" t="str">
        <f t="shared" si="6"/>
        <v/>
      </c>
      <c r="Y26" s="408" t="str">
        <f t="shared" si="6"/>
        <v/>
      </c>
      <c r="Z26" s="395" t="str">
        <f t="shared" si="6"/>
        <v/>
      </c>
      <c r="AA26" s="408" t="str">
        <f t="shared" si="6"/>
        <v/>
      </c>
      <c r="AB26" s="395" t="str">
        <f t="shared" si="6"/>
        <v/>
      </c>
      <c r="AC26" s="408" t="str">
        <f t="shared" si="6"/>
        <v/>
      </c>
      <c r="AD26" s="395" t="str">
        <f t="shared" si="6"/>
        <v/>
      </c>
      <c r="AE26" s="408" t="str">
        <f t="shared" si="6"/>
        <v/>
      </c>
      <c r="AF26" s="395" t="str">
        <f t="shared" si="6"/>
        <v/>
      </c>
      <c r="AG26" s="408" t="str">
        <f t="shared" si="6"/>
        <v/>
      </c>
      <c r="AH26" s="135" t="str">
        <f t="shared" si="38"/>
        <v/>
      </c>
      <c r="AI26" s="135" t="str">
        <f t="shared" si="39"/>
        <v/>
      </c>
      <c r="AJ26" s="135" t="str">
        <f t="shared" si="40"/>
        <v/>
      </c>
      <c r="AK26" s="135" t="str">
        <f t="shared" si="41"/>
        <v/>
      </c>
      <c r="AL26" s="396" t="str">
        <f t="shared" si="45"/>
        <v/>
      </c>
      <c r="AM26" s="396" t="str">
        <f t="shared" si="45"/>
        <v/>
      </c>
      <c r="AN26" s="396" t="str">
        <f t="shared" si="45"/>
        <v/>
      </c>
      <c r="AO26" s="396" t="str">
        <f t="shared" si="45"/>
        <v/>
      </c>
      <c r="AP26" s="396" t="str">
        <f t="shared" si="45"/>
        <v/>
      </c>
      <c r="AQ26" s="396" t="str">
        <f t="shared" si="45"/>
        <v/>
      </c>
      <c r="AR26" s="396" t="str">
        <f t="shared" si="45"/>
        <v/>
      </c>
      <c r="AS26" s="396" t="str">
        <f t="shared" si="45"/>
        <v/>
      </c>
      <c r="AT26" s="396" t="str">
        <f t="shared" si="45"/>
        <v/>
      </c>
      <c r="AU26" s="396" t="str">
        <f t="shared" si="45"/>
        <v/>
      </c>
      <c r="AV26" s="396" t="str">
        <f t="shared" si="45"/>
        <v/>
      </c>
      <c r="AW26" s="396" t="str">
        <f t="shared" si="8"/>
        <v/>
      </c>
      <c r="AX26" s="355"/>
      <c r="AY26" s="356" t="str">
        <f t="shared" si="9"/>
        <v/>
      </c>
      <c r="AZ26" s="356" t="str">
        <f t="shared" si="10"/>
        <v/>
      </c>
      <c r="BA26" s="356" t="str">
        <f t="shared" si="11"/>
        <v/>
      </c>
      <c r="BB26" s="356" t="str">
        <f t="shared" si="12"/>
        <v/>
      </c>
      <c r="BC26" s="356" t="str">
        <f t="shared" si="13"/>
        <v/>
      </c>
      <c r="BD26" s="356" t="str">
        <f t="shared" si="14"/>
        <v/>
      </c>
      <c r="BE26" s="356" t="str">
        <f t="shared" si="15"/>
        <v/>
      </c>
      <c r="BF26" s="356" t="str">
        <f t="shared" si="16"/>
        <v/>
      </c>
      <c r="BG26" s="356" t="str">
        <f t="shared" si="17"/>
        <v/>
      </c>
      <c r="BH26" s="356" t="str">
        <f t="shared" si="18"/>
        <v/>
      </c>
      <c r="BI26" s="356" t="str">
        <f t="shared" si="19"/>
        <v/>
      </c>
      <c r="BJ26" s="356" t="str">
        <f t="shared" si="20"/>
        <v/>
      </c>
      <c r="BK26" s="274">
        <f t="shared" si="21"/>
        <v>0</v>
      </c>
      <c r="BL26" s="274">
        <f t="shared" si="43"/>
        <v>0</v>
      </c>
      <c r="BM26" s="275">
        <f t="shared" si="22"/>
        <v>0</v>
      </c>
      <c r="BN26" s="273" t="str">
        <f t="shared" si="23"/>
        <v/>
      </c>
      <c r="BO26" s="273" t="str">
        <f t="shared" si="24"/>
        <v/>
      </c>
      <c r="BP26" s="273" t="str">
        <f t="shared" si="25"/>
        <v/>
      </c>
      <c r="BQ26" s="273" t="str">
        <f t="shared" si="26"/>
        <v/>
      </c>
      <c r="BR26" s="273" t="str">
        <f t="shared" si="27"/>
        <v/>
      </c>
      <c r="BS26" s="273" t="str">
        <f t="shared" si="28"/>
        <v/>
      </c>
      <c r="BT26" s="273" t="str">
        <f t="shared" si="29"/>
        <v/>
      </c>
      <c r="BU26" s="273" t="str">
        <f t="shared" si="30"/>
        <v/>
      </c>
      <c r="BV26" s="273" t="str">
        <f t="shared" si="31"/>
        <v/>
      </c>
      <c r="BW26" s="273" t="str">
        <f t="shared" si="32"/>
        <v/>
      </c>
      <c r="BX26" s="273" t="str">
        <f t="shared" si="33"/>
        <v/>
      </c>
      <c r="BY26" s="273" t="str">
        <f t="shared" si="34"/>
        <v/>
      </c>
      <c r="BZ26" s="273" t="str">
        <f t="shared" si="35"/>
        <v/>
      </c>
      <c r="CA26" s="273">
        <f t="shared" si="44"/>
        <v>0</v>
      </c>
    </row>
    <row r="27" spans="1:79" s="273" customFormat="1" ht="23.15" customHeight="1">
      <c r="A27" s="354">
        <v>14</v>
      </c>
      <c r="B27" s="14"/>
      <c r="C27" s="180"/>
      <c r="D27" s="181"/>
      <c r="E27" s="182"/>
      <c r="F27" s="183"/>
      <c r="G27" s="184"/>
      <c r="H27" s="185"/>
      <c r="I27" s="186"/>
      <c r="J27" s="187"/>
      <c r="K27" s="187"/>
      <c r="L27" s="187"/>
      <c r="M27" s="431"/>
      <c r="N27" s="110"/>
      <c r="O27" s="189"/>
      <c r="P27" s="392" t="str">
        <f t="shared" si="36"/>
        <v/>
      </c>
      <c r="Q27" s="394"/>
      <c r="R27" s="366"/>
      <c r="S27" s="366"/>
      <c r="T27" s="366"/>
      <c r="U27" s="366"/>
      <c r="V27" s="395" t="str">
        <f t="shared" si="37"/>
        <v/>
      </c>
      <c r="W27" s="408" t="str">
        <f t="shared" si="6"/>
        <v/>
      </c>
      <c r="X27" s="395" t="str">
        <f t="shared" si="6"/>
        <v/>
      </c>
      <c r="Y27" s="408" t="str">
        <f t="shared" si="6"/>
        <v/>
      </c>
      <c r="Z27" s="395" t="str">
        <f t="shared" si="6"/>
        <v/>
      </c>
      <c r="AA27" s="408" t="str">
        <f t="shared" si="6"/>
        <v/>
      </c>
      <c r="AB27" s="395" t="str">
        <f t="shared" si="6"/>
        <v/>
      </c>
      <c r="AC27" s="408" t="str">
        <f t="shared" si="6"/>
        <v/>
      </c>
      <c r="AD27" s="395" t="str">
        <f t="shared" si="6"/>
        <v/>
      </c>
      <c r="AE27" s="408" t="str">
        <f t="shared" si="6"/>
        <v/>
      </c>
      <c r="AF27" s="395" t="str">
        <f t="shared" si="6"/>
        <v/>
      </c>
      <c r="AG27" s="408" t="str">
        <f t="shared" si="6"/>
        <v/>
      </c>
      <c r="AH27" s="135" t="str">
        <f t="shared" si="38"/>
        <v/>
      </c>
      <c r="AI27" s="135" t="str">
        <f t="shared" si="39"/>
        <v/>
      </c>
      <c r="AJ27" s="135" t="str">
        <f t="shared" si="40"/>
        <v/>
      </c>
      <c r="AK27" s="135" t="str">
        <f t="shared" si="41"/>
        <v/>
      </c>
      <c r="AL27" s="396" t="str">
        <f t="shared" si="45"/>
        <v/>
      </c>
      <c r="AM27" s="396" t="str">
        <f t="shared" si="45"/>
        <v/>
      </c>
      <c r="AN27" s="396" t="str">
        <f t="shared" si="45"/>
        <v/>
      </c>
      <c r="AO27" s="396" t="str">
        <f t="shared" si="45"/>
        <v/>
      </c>
      <c r="AP27" s="396" t="str">
        <f t="shared" si="45"/>
        <v/>
      </c>
      <c r="AQ27" s="396" t="str">
        <f t="shared" si="45"/>
        <v/>
      </c>
      <c r="AR27" s="396" t="str">
        <f t="shared" si="45"/>
        <v/>
      </c>
      <c r="AS27" s="396" t="str">
        <f t="shared" si="45"/>
        <v/>
      </c>
      <c r="AT27" s="396" t="str">
        <f t="shared" si="45"/>
        <v/>
      </c>
      <c r="AU27" s="396" t="str">
        <f t="shared" si="45"/>
        <v/>
      </c>
      <c r="AV27" s="396" t="str">
        <f t="shared" si="45"/>
        <v/>
      </c>
      <c r="AW27" s="396" t="str">
        <f t="shared" si="8"/>
        <v/>
      </c>
      <c r="AX27" s="355"/>
      <c r="AY27" s="356" t="str">
        <f t="shared" si="9"/>
        <v/>
      </c>
      <c r="AZ27" s="356" t="str">
        <f t="shared" si="10"/>
        <v/>
      </c>
      <c r="BA27" s="356" t="str">
        <f t="shared" si="11"/>
        <v/>
      </c>
      <c r="BB27" s="356" t="str">
        <f t="shared" si="12"/>
        <v/>
      </c>
      <c r="BC27" s="356" t="str">
        <f t="shared" si="13"/>
        <v/>
      </c>
      <c r="BD27" s="356" t="str">
        <f t="shared" si="14"/>
        <v/>
      </c>
      <c r="BE27" s="356" t="str">
        <f t="shared" si="15"/>
        <v/>
      </c>
      <c r="BF27" s="356" t="str">
        <f t="shared" si="16"/>
        <v/>
      </c>
      <c r="BG27" s="356" t="str">
        <f t="shared" si="17"/>
        <v/>
      </c>
      <c r="BH27" s="356" t="str">
        <f t="shared" si="18"/>
        <v/>
      </c>
      <c r="BI27" s="356" t="str">
        <f t="shared" si="19"/>
        <v/>
      </c>
      <c r="BJ27" s="356" t="str">
        <f t="shared" si="20"/>
        <v/>
      </c>
      <c r="BK27" s="274">
        <f t="shared" si="21"/>
        <v>0</v>
      </c>
      <c r="BL27" s="274">
        <f t="shared" si="43"/>
        <v>0</v>
      </c>
      <c r="BM27" s="275">
        <f t="shared" si="22"/>
        <v>0</v>
      </c>
      <c r="BN27" s="273" t="str">
        <f t="shared" si="23"/>
        <v/>
      </c>
      <c r="BO27" s="273" t="str">
        <f t="shared" si="24"/>
        <v/>
      </c>
      <c r="BP27" s="273" t="str">
        <f t="shared" si="25"/>
        <v/>
      </c>
      <c r="BQ27" s="273" t="str">
        <f t="shared" si="26"/>
        <v/>
      </c>
      <c r="BR27" s="273" t="str">
        <f t="shared" si="27"/>
        <v/>
      </c>
      <c r="BS27" s="273" t="str">
        <f t="shared" si="28"/>
        <v/>
      </c>
      <c r="BT27" s="273" t="str">
        <f t="shared" si="29"/>
        <v/>
      </c>
      <c r="BU27" s="273" t="str">
        <f t="shared" si="30"/>
        <v/>
      </c>
      <c r="BV27" s="273" t="str">
        <f t="shared" si="31"/>
        <v/>
      </c>
      <c r="BW27" s="273" t="str">
        <f t="shared" si="32"/>
        <v/>
      </c>
      <c r="BX27" s="273" t="str">
        <f t="shared" si="33"/>
        <v/>
      </c>
      <c r="BY27" s="273" t="str">
        <f t="shared" si="34"/>
        <v/>
      </c>
      <c r="BZ27" s="273" t="str">
        <f t="shared" si="35"/>
        <v/>
      </c>
      <c r="CA27" s="273">
        <f t="shared" si="44"/>
        <v>0</v>
      </c>
    </row>
    <row r="28" spans="1:79" s="273" customFormat="1" ht="23.15" customHeight="1">
      <c r="A28" s="354">
        <v>15</v>
      </c>
      <c r="B28" s="14"/>
      <c r="C28" s="180"/>
      <c r="D28" s="181"/>
      <c r="E28" s="182"/>
      <c r="F28" s="183"/>
      <c r="G28" s="184"/>
      <c r="H28" s="185"/>
      <c r="I28" s="186"/>
      <c r="J28" s="187"/>
      <c r="K28" s="187"/>
      <c r="L28" s="187"/>
      <c r="M28" s="431"/>
      <c r="N28" s="110"/>
      <c r="O28" s="189"/>
      <c r="P28" s="392" t="str">
        <f t="shared" si="36"/>
        <v/>
      </c>
      <c r="Q28" s="394"/>
      <c r="R28" s="366"/>
      <c r="S28" s="366"/>
      <c r="T28" s="366"/>
      <c r="U28" s="366"/>
      <c r="V28" s="395" t="str">
        <f t="shared" si="37"/>
        <v/>
      </c>
      <c r="W28" s="408" t="str">
        <f t="shared" si="6"/>
        <v/>
      </c>
      <c r="X28" s="395" t="str">
        <f t="shared" si="6"/>
        <v/>
      </c>
      <c r="Y28" s="408" t="str">
        <f t="shared" si="6"/>
        <v/>
      </c>
      <c r="Z28" s="395" t="str">
        <f t="shared" si="6"/>
        <v/>
      </c>
      <c r="AA28" s="408" t="str">
        <f t="shared" si="6"/>
        <v/>
      </c>
      <c r="AB28" s="395" t="str">
        <f t="shared" si="6"/>
        <v/>
      </c>
      <c r="AC28" s="408" t="str">
        <f t="shared" si="6"/>
        <v/>
      </c>
      <c r="AD28" s="395" t="str">
        <f t="shared" si="6"/>
        <v/>
      </c>
      <c r="AE28" s="408" t="str">
        <f t="shared" si="6"/>
        <v/>
      </c>
      <c r="AF28" s="395" t="str">
        <f t="shared" si="6"/>
        <v/>
      </c>
      <c r="AG28" s="408" t="str">
        <f t="shared" si="6"/>
        <v/>
      </c>
      <c r="AH28" s="135" t="str">
        <f t="shared" si="38"/>
        <v/>
      </c>
      <c r="AI28" s="135" t="str">
        <f t="shared" si="39"/>
        <v/>
      </c>
      <c r="AJ28" s="135" t="str">
        <f t="shared" si="40"/>
        <v/>
      </c>
      <c r="AK28" s="135" t="str">
        <f t="shared" si="41"/>
        <v/>
      </c>
      <c r="AL28" s="396" t="str">
        <f t="shared" si="45"/>
        <v/>
      </c>
      <c r="AM28" s="396" t="str">
        <f t="shared" si="45"/>
        <v/>
      </c>
      <c r="AN28" s="396" t="str">
        <f t="shared" si="45"/>
        <v/>
      </c>
      <c r="AO28" s="396" t="str">
        <f t="shared" si="45"/>
        <v/>
      </c>
      <c r="AP28" s="396" t="str">
        <f t="shared" si="45"/>
        <v/>
      </c>
      <c r="AQ28" s="396" t="str">
        <f t="shared" si="45"/>
        <v/>
      </c>
      <c r="AR28" s="396" t="str">
        <f t="shared" si="45"/>
        <v/>
      </c>
      <c r="AS28" s="396" t="str">
        <f t="shared" si="45"/>
        <v/>
      </c>
      <c r="AT28" s="396" t="str">
        <f t="shared" si="45"/>
        <v/>
      </c>
      <c r="AU28" s="396" t="str">
        <f t="shared" si="45"/>
        <v/>
      </c>
      <c r="AV28" s="396" t="str">
        <f t="shared" si="45"/>
        <v/>
      </c>
      <c r="AW28" s="396" t="str">
        <f t="shared" si="8"/>
        <v/>
      </c>
      <c r="AX28" s="355"/>
      <c r="AY28" s="356" t="str">
        <f t="shared" si="9"/>
        <v/>
      </c>
      <c r="AZ28" s="356" t="str">
        <f t="shared" si="10"/>
        <v/>
      </c>
      <c r="BA28" s="356" t="str">
        <f t="shared" si="11"/>
        <v/>
      </c>
      <c r="BB28" s="356" t="str">
        <f t="shared" si="12"/>
        <v/>
      </c>
      <c r="BC28" s="356" t="str">
        <f t="shared" si="13"/>
        <v/>
      </c>
      <c r="BD28" s="356" t="str">
        <f t="shared" si="14"/>
        <v/>
      </c>
      <c r="BE28" s="356" t="str">
        <f t="shared" si="15"/>
        <v/>
      </c>
      <c r="BF28" s="356" t="str">
        <f t="shared" si="16"/>
        <v/>
      </c>
      <c r="BG28" s="356" t="str">
        <f t="shared" si="17"/>
        <v/>
      </c>
      <c r="BH28" s="356" t="str">
        <f t="shared" si="18"/>
        <v/>
      </c>
      <c r="BI28" s="356" t="str">
        <f t="shared" si="19"/>
        <v/>
      </c>
      <c r="BJ28" s="356" t="str">
        <f t="shared" si="20"/>
        <v/>
      </c>
      <c r="BK28" s="274">
        <f t="shared" si="21"/>
        <v>0</v>
      </c>
      <c r="BL28" s="274">
        <f t="shared" si="43"/>
        <v>0</v>
      </c>
      <c r="BM28" s="275">
        <f t="shared" si="22"/>
        <v>0</v>
      </c>
      <c r="BN28" s="273" t="str">
        <f t="shared" si="23"/>
        <v/>
      </c>
      <c r="BO28" s="273" t="str">
        <f t="shared" si="24"/>
        <v/>
      </c>
      <c r="BP28" s="273" t="str">
        <f t="shared" si="25"/>
        <v/>
      </c>
      <c r="BQ28" s="273" t="str">
        <f t="shared" si="26"/>
        <v/>
      </c>
      <c r="BR28" s="273" t="str">
        <f t="shared" si="27"/>
        <v/>
      </c>
      <c r="BS28" s="273" t="str">
        <f t="shared" si="28"/>
        <v/>
      </c>
      <c r="BT28" s="273" t="str">
        <f t="shared" si="29"/>
        <v/>
      </c>
      <c r="BU28" s="273" t="str">
        <f t="shared" si="30"/>
        <v/>
      </c>
      <c r="BV28" s="273" t="str">
        <f t="shared" si="31"/>
        <v/>
      </c>
      <c r="BW28" s="273" t="str">
        <f t="shared" si="32"/>
        <v/>
      </c>
      <c r="BX28" s="273" t="str">
        <f t="shared" si="33"/>
        <v/>
      </c>
      <c r="BY28" s="273" t="str">
        <f t="shared" si="34"/>
        <v/>
      </c>
      <c r="BZ28" s="273" t="str">
        <f t="shared" si="35"/>
        <v/>
      </c>
      <c r="CA28" s="273">
        <f t="shared" si="44"/>
        <v>0</v>
      </c>
    </row>
    <row r="29" spans="1:79" s="273" customFormat="1" ht="23.15" customHeight="1">
      <c r="A29" s="354">
        <v>16</v>
      </c>
      <c r="B29" s="14"/>
      <c r="C29" s="180"/>
      <c r="D29" s="181"/>
      <c r="E29" s="182"/>
      <c r="F29" s="183"/>
      <c r="G29" s="184"/>
      <c r="H29" s="185"/>
      <c r="I29" s="186"/>
      <c r="J29" s="187"/>
      <c r="K29" s="187"/>
      <c r="L29" s="187"/>
      <c r="M29" s="431"/>
      <c r="N29" s="110"/>
      <c r="O29" s="189"/>
      <c r="P29" s="392" t="str">
        <f t="shared" si="36"/>
        <v/>
      </c>
      <c r="Q29" s="394"/>
      <c r="R29" s="366"/>
      <c r="S29" s="366"/>
      <c r="T29" s="366"/>
      <c r="U29" s="366"/>
      <c r="V29" s="395" t="str">
        <f t="shared" si="37"/>
        <v/>
      </c>
      <c r="W29" s="408" t="str">
        <f t="shared" si="6"/>
        <v/>
      </c>
      <c r="X29" s="395" t="str">
        <f t="shared" si="6"/>
        <v/>
      </c>
      <c r="Y29" s="408" t="str">
        <f t="shared" si="6"/>
        <v/>
      </c>
      <c r="Z29" s="395" t="str">
        <f t="shared" si="6"/>
        <v/>
      </c>
      <c r="AA29" s="408" t="str">
        <f t="shared" si="6"/>
        <v/>
      </c>
      <c r="AB29" s="395" t="str">
        <f t="shared" si="6"/>
        <v/>
      </c>
      <c r="AC29" s="408" t="str">
        <f t="shared" si="6"/>
        <v/>
      </c>
      <c r="AD29" s="395" t="str">
        <f t="shared" si="6"/>
        <v/>
      </c>
      <c r="AE29" s="408" t="str">
        <f t="shared" si="6"/>
        <v/>
      </c>
      <c r="AF29" s="395" t="str">
        <f t="shared" si="6"/>
        <v/>
      </c>
      <c r="AG29" s="408" t="str">
        <f t="shared" si="6"/>
        <v/>
      </c>
      <c r="AH29" s="135" t="str">
        <f t="shared" si="38"/>
        <v/>
      </c>
      <c r="AI29" s="135" t="str">
        <f t="shared" si="39"/>
        <v/>
      </c>
      <c r="AJ29" s="135" t="str">
        <f t="shared" si="40"/>
        <v/>
      </c>
      <c r="AK29" s="135" t="str">
        <f t="shared" si="41"/>
        <v/>
      </c>
      <c r="AL29" s="396" t="str">
        <f t="shared" si="45"/>
        <v/>
      </c>
      <c r="AM29" s="396" t="str">
        <f t="shared" si="45"/>
        <v/>
      </c>
      <c r="AN29" s="396" t="str">
        <f t="shared" si="45"/>
        <v/>
      </c>
      <c r="AO29" s="396" t="str">
        <f t="shared" si="45"/>
        <v/>
      </c>
      <c r="AP29" s="396" t="str">
        <f t="shared" si="45"/>
        <v/>
      </c>
      <c r="AQ29" s="396" t="str">
        <f t="shared" si="45"/>
        <v/>
      </c>
      <c r="AR29" s="396" t="str">
        <f t="shared" si="45"/>
        <v/>
      </c>
      <c r="AS29" s="396" t="str">
        <f t="shared" si="45"/>
        <v/>
      </c>
      <c r="AT29" s="396" t="str">
        <f t="shared" si="45"/>
        <v/>
      </c>
      <c r="AU29" s="396" t="str">
        <f t="shared" si="45"/>
        <v/>
      </c>
      <c r="AV29" s="396" t="str">
        <f t="shared" si="45"/>
        <v/>
      </c>
      <c r="AW29" s="396" t="str">
        <f t="shared" si="8"/>
        <v/>
      </c>
      <c r="AX29" s="355"/>
      <c r="AY29" s="356" t="str">
        <f t="shared" si="9"/>
        <v/>
      </c>
      <c r="AZ29" s="356" t="str">
        <f t="shared" si="10"/>
        <v/>
      </c>
      <c r="BA29" s="356" t="str">
        <f t="shared" si="11"/>
        <v/>
      </c>
      <c r="BB29" s="356" t="str">
        <f t="shared" si="12"/>
        <v/>
      </c>
      <c r="BC29" s="356" t="str">
        <f t="shared" si="13"/>
        <v/>
      </c>
      <c r="BD29" s="356" t="str">
        <f t="shared" si="14"/>
        <v/>
      </c>
      <c r="BE29" s="356" t="str">
        <f t="shared" si="15"/>
        <v/>
      </c>
      <c r="BF29" s="356" t="str">
        <f t="shared" si="16"/>
        <v/>
      </c>
      <c r="BG29" s="356" t="str">
        <f t="shared" si="17"/>
        <v/>
      </c>
      <c r="BH29" s="356" t="str">
        <f t="shared" si="18"/>
        <v/>
      </c>
      <c r="BI29" s="356" t="str">
        <f t="shared" si="19"/>
        <v/>
      </c>
      <c r="BJ29" s="356" t="str">
        <f t="shared" si="20"/>
        <v/>
      </c>
      <c r="BK29" s="274">
        <f t="shared" si="21"/>
        <v>0</v>
      </c>
      <c r="BL29" s="274">
        <f t="shared" si="43"/>
        <v>0</v>
      </c>
      <c r="BM29" s="275">
        <f t="shared" si="22"/>
        <v>0</v>
      </c>
      <c r="BN29" s="273" t="str">
        <f t="shared" si="23"/>
        <v/>
      </c>
      <c r="BO29" s="273" t="str">
        <f t="shared" si="24"/>
        <v/>
      </c>
      <c r="BP29" s="273" t="str">
        <f t="shared" si="25"/>
        <v/>
      </c>
      <c r="BQ29" s="273" t="str">
        <f t="shared" si="26"/>
        <v/>
      </c>
      <c r="BR29" s="273" t="str">
        <f t="shared" si="27"/>
        <v/>
      </c>
      <c r="BS29" s="273" t="str">
        <f t="shared" si="28"/>
        <v/>
      </c>
      <c r="BT29" s="273" t="str">
        <f t="shared" si="29"/>
        <v/>
      </c>
      <c r="BU29" s="273" t="str">
        <f t="shared" si="30"/>
        <v/>
      </c>
      <c r="BV29" s="273" t="str">
        <f t="shared" si="31"/>
        <v/>
      </c>
      <c r="BW29" s="273" t="str">
        <f t="shared" si="32"/>
        <v/>
      </c>
      <c r="BX29" s="273" t="str">
        <f t="shared" si="33"/>
        <v/>
      </c>
      <c r="BY29" s="273" t="str">
        <f t="shared" si="34"/>
        <v/>
      </c>
      <c r="BZ29" s="273" t="str">
        <f t="shared" si="35"/>
        <v/>
      </c>
      <c r="CA29" s="273">
        <f t="shared" si="44"/>
        <v>0</v>
      </c>
    </row>
    <row r="30" spans="1:79" s="273" customFormat="1" ht="23.15" customHeight="1">
      <c r="A30" s="354">
        <v>17</v>
      </c>
      <c r="B30" s="14"/>
      <c r="C30" s="180"/>
      <c r="D30" s="181"/>
      <c r="E30" s="182"/>
      <c r="F30" s="183"/>
      <c r="G30" s="184"/>
      <c r="H30" s="185"/>
      <c r="I30" s="186"/>
      <c r="J30" s="187"/>
      <c r="K30" s="187"/>
      <c r="L30" s="187"/>
      <c r="M30" s="431"/>
      <c r="N30" s="110"/>
      <c r="O30" s="189"/>
      <c r="P30" s="392" t="str">
        <f t="shared" si="36"/>
        <v/>
      </c>
      <c r="Q30" s="394"/>
      <c r="R30" s="366"/>
      <c r="S30" s="366"/>
      <c r="T30" s="366"/>
      <c r="U30" s="366"/>
      <c r="V30" s="395" t="str">
        <f t="shared" si="37"/>
        <v/>
      </c>
      <c r="W30" s="408" t="str">
        <f t="shared" si="37"/>
        <v/>
      </c>
      <c r="X30" s="395" t="str">
        <f t="shared" si="37"/>
        <v/>
      </c>
      <c r="Y30" s="408" t="str">
        <f t="shared" si="37"/>
        <v/>
      </c>
      <c r="Z30" s="395" t="str">
        <f t="shared" si="37"/>
        <v/>
      </c>
      <c r="AA30" s="408" t="str">
        <f t="shared" si="37"/>
        <v/>
      </c>
      <c r="AB30" s="395" t="str">
        <f t="shared" si="37"/>
        <v/>
      </c>
      <c r="AC30" s="408" t="str">
        <f t="shared" si="37"/>
        <v/>
      </c>
      <c r="AD30" s="395" t="str">
        <f t="shared" si="37"/>
        <v/>
      </c>
      <c r="AE30" s="408" t="str">
        <f t="shared" si="37"/>
        <v/>
      </c>
      <c r="AF30" s="395" t="str">
        <f t="shared" si="37"/>
        <v/>
      </c>
      <c r="AG30" s="408" t="str">
        <f t="shared" si="37"/>
        <v/>
      </c>
      <c r="AH30" s="135" t="str">
        <f t="shared" si="38"/>
        <v/>
      </c>
      <c r="AI30" s="135" t="str">
        <f t="shared" si="39"/>
        <v/>
      </c>
      <c r="AJ30" s="135" t="str">
        <f t="shared" si="40"/>
        <v/>
      </c>
      <c r="AK30" s="135" t="str">
        <f t="shared" si="41"/>
        <v/>
      </c>
      <c r="AL30" s="396" t="str">
        <f t="shared" si="45"/>
        <v/>
      </c>
      <c r="AM30" s="396" t="str">
        <f t="shared" si="45"/>
        <v/>
      </c>
      <c r="AN30" s="396" t="str">
        <f t="shared" si="45"/>
        <v/>
      </c>
      <c r="AO30" s="396" t="str">
        <f t="shared" si="45"/>
        <v/>
      </c>
      <c r="AP30" s="396" t="str">
        <f t="shared" si="45"/>
        <v/>
      </c>
      <c r="AQ30" s="396" t="str">
        <f t="shared" si="45"/>
        <v/>
      </c>
      <c r="AR30" s="396" t="str">
        <f t="shared" si="45"/>
        <v/>
      </c>
      <c r="AS30" s="396" t="str">
        <f t="shared" si="45"/>
        <v/>
      </c>
      <c r="AT30" s="396" t="str">
        <f t="shared" si="45"/>
        <v/>
      </c>
      <c r="AU30" s="396" t="str">
        <f t="shared" si="45"/>
        <v/>
      </c>
      <c r="AV30" s="396" t="str">
        <f t="shared" si="45"/>
        <v/>
      </c>
      <c r="AW30" s="396" t="str">
        <f t="shared" si="8"/>
        <v/>
      </c>
      <c r="AX30" s="355"/>
      <c r="AY30" s="356" t="str">
        <f t="shared" si="9"/>
        <v/>
      </c>
      <c r="AZ30" s="356" t="str">
        <f t="shared" si="10"/>
        <v/>
      </c>
      <c r="BA30" s="356" t="str">
        <f t="shared" si="11"/>
        <v/>
      </c>
      <c r="BB30" s="356" t="str">
        <f t="shared" si="12"/>
        <v/>
      </c>
      <c r="BC30" s="356" t="str">
        <f t="shared" si="13"/>
        <v/>
      </c>
      <c r="BD30" s="356" t="str">
        <f t="shared" si="14"/>
        <v/>
      </c>
      <c r="BE30" s="356" t="str">
        <f t="shared" si="15"/>
        <v/>
      </c>
      <c r="BF30" s="356" t="str">
        <f t="shared" si="16"/>
        <v/>
      </c>
      <c r="BG30" s="356" t="str">
        <f t="shared" si="17"/>
        <v/>
      </c>
      <c r="BH30" s="356" t="str">
        <f t="shared" si="18"/>
        <v/>
      </c>
      <c r="BI30" s="356" t="str">
        <f t="shared" si="19"/>
        <v/>
      </c>
      <c r="BJ30" s="356" t="str">
        <f t="shared" si="20"/>
        <v/>
      </c>
      <c r="BK30" s="274">
        <f t="shared" si="21"/>
        <v>0</v>
      </c>
      <c r="BL30" s="274">
        <f t="shared" si="43"/>
        <v>0</v>
      </c>
      <c r="BM30" s="275">
        <f t="shared" si="22"/>
        <v>0</v>
      </c>
      <c r="BN30" s="273" t="str">
        <f t="shared" si="23"/>
        <v/>
      </c>
      <c r="BO30" s="273" t="str">
        <f t="shared" si="24"/>
        <v/>
      </c>
      <c r="BP30" s="273" t="str">
        <f t="shared" si="25"/>
        <v/>
      </c>
      <c r="BQ30" s="273" t="str">
        <f t="shared" si="26"/>
        <v/>
      </c>
      <c r="BR30" s="273" t="str">
        <f t="shared" si="27"/>
        <v/>
      </c>
      <c r="BS30" s="273" t="str">
        <f t="shared" si="28"/>
        <v/>
      </c>
      <c r="BT30" s="273" t="str">
        <f t="shared" si="29"/>
        <v/>
      </c>
      <c r="BU30" s="273" t="str">
        <f t="shared" si="30"/>
        <v/>
      </c>
      <c r="BV30" s="273" t="str">
        <f t="shared" si="31"/>
        <v/>
      </c>
      <c r="BW30" s="273" t="str">
        <f t="shared" si="32"/>
        <v/>
      </c>
      <c r="BX30" s="273" t="str">
        <f t="shared" si="33"/>
        <v/>
      </c>
      <c r="BY30" s="273" t="str">
        <f t="shared" si="34"/>
        <v/>
      </c>
      <c r="BZ30" s="273" t="str">
        <f t="shared" si="35"/>
        <v/>
      </c>
      <c r="CA30" s="273">
        <f t="shared" si="44"/>
        <v>0</v>
      </c>
    </row>
    <row r="31" spans="1:79" s="273" customFormat="1" ht="23.15" customHeight="1">
      <c r="A31" s="354">
        <v>18</v>
      </c>
      <c r="B31" s="14"/>
      <c r="C31" s="180"/>
      <c r="D31" s="181"/>
      <c r="E31" s="182"/>
      <c r="F31" s="183"/>
      <c r="G31" s="184"/>
      <c r="H31" s="185"/>
      <c r="I31" s="186"/>
      <c r="J31" s="187"/>
      <c r="K31" s="187"/>
      <c r="L31" s="187"/>
      <c r="M31" s="431"/>
      <c r="N31" s="110"/>
      <c r="O31" s="189"/>
      <c r="P31" s="392" t="str">
        <f t="shared" si="36"/>
        <v/>
      </c>
      <c r="Q31" s="394"/>
      <c r="R31" s="366"/>
      <c r="S31" s="366"/>
      <c r="T31" s="366"/>
      <c r="U31" s="366"/>
      <c r="V31" s="395" t="str">
        <f t="shared" si="37"/>
        <v/>
      </c>
      <c r="W31" s="408" t="str">
        <f t="shared" si="37"/>
        <v/>
      </c>
      <c r="X31" s="395" t="str">
        <f t="shared" si="37"/>
        <v/>
      </c>
      <c r="Y31" s="408" t="str">
        <f t="shared" si="37"/>
        <v/>
      </c>
      <c r="Z31" s="395" t="str">
        <f t="shared" si="37"/>
        <v/>
      </c>
      <c r="AA31" s="408" t="str">
        <f t="shared" si="37"/>
        <v/>
      </c>
      <c r="AB31" s="395" t="str">
        <f t="shared" si="37"/>
        <v/>
      </c>
      <c r="AC31" s="408" t="str">
        <f t="shared" si="37"/>
        <v/>
      </c>
      <c r="AD31" s="395" t="str">
        <f t="shared" si="37"/>
        <v/>
      </c>
      <c r="AE31" s="408" t="str">
        <f t="shared" si="37"/>
        <v/>
      </c>
      <c r="AF31" s="395" t="str">
        <f t="shared" si="37"/>
        <v/>
      </c>
      <c r="AG31" s="408" t="str">
        <f t="shared" si="37"/>
        <v/>
      </c>
      <c r="AH31" s="135" t="str">
        <f t="shared" si="38"/>
        <v/>
      </c>
      <c r="AI31" s="135" t="str">
        <f t="shared" si="39"/>
        <v/>
      </c>
      <c r="AJ31" s="135" t="str">
        <f t="shared" si="40"/>
        <v/>
      </c>
      <c r="AK31" s="135" t="str">
        <f t="shared" si="41"/>
        <v/>
      </c>
      <c r="AL31" s="396" t="str">
        <f t="shared" si="45"/>
        <v/>
      </c>
      <c r="AM31" s="396" t="str">
        <f t="shared" si="45"/>
        <v/>
      </c>
      <c r="AN31" s="396" t="str">
        <f t="shared" si="45"/>
        <v/>
      </c>
      <c r="AO31" s="396" t="str">
        <f t="shared" si="45"/>
        <v/>
      </c>
      <c r="AP31" s="396" t="str">
        <f t="shared" si="45"/>
        <v/>
      </c>
      <c r="AQ31" s="396" t="str">
        <f t="shared" si="45"/>
        <v/>
      </c>
      <c r="AR31" s="396" t="str">
        <f t="shared" si="45"/>
        <v/>
      </c>
      <c r="AS31" s="396" t="str">
        <f t="shared" si="45"/>
        <v/>
      </c>
      <c r="AT31" s="396" t="str">
        <f t="shared" si="45"/>
        <v/>
      </c>
      <c r="AU31" s="396" t="str">
        <f t="shared" si="45"/>
        <v/>
      </c>
      <c r="AV31" s="396" t="str">
        <f t="shared" si="45"/>
        <v/>
      </c>
      <c r="AW31" s="396" t="str">
        <f t="shared" si="8"/>
        <v/>
      </c>
      <c r="AX31" s="355"/>
      <c r="AY31" s="356" t="str">
        <f t="shared" si="9"/>
        <v/>
      </c>
      <c r="AZ31" s="356" t="str">
        <f t="shared" si="10"/>
        <v/>
      </c>
      <c r="BA31" s="356" t="str">
        <f t="shared" si="11"/>
        <v/>
      </c>
      <c r="BB31" s="356" t="str">
        <f t="shared" si="12"/>
        <v/>
      </c>
      <c r="BC31" s="356" t="str">
        <f t="shared" si="13"/>
        <v/>
      </c>
      <c r="BD31" s="356" t="str">
        <f t="shared" si="14"/>
        <v/>
      </c>
      <c r="BE31" s="356" t="str">
        <f t="shared" si="15"/>
        <v/>
      </c>
      <c r="BF31" s="356" t="str">
        <f t="shared" si="16"/>
        <v/>
      </c>
      <c r="BG31" s="356" t="str">
        <f t="shared" si="17"/>
        <v/>
      </c>
      <c r="BH31" s="356" t="str">
        <f t="shared" si="18"/>
        <v/>
      </c>
      <c r="BI31" s="356" t="str">
        <f t="shared" si="19"/>
        <v/>
      </c>
      <c r="BJ31" s="356" t="str">
        <f t="shared" si="20"/>
        <v/>
      </c>
      <c r="BK31" s="274">
        <f t="shared" si="21"/>
        <v>0</v>
      </c>
      <c r="BL31" s="274">
        <f t="shared" si="43"/>
        <v>0</v>
      </c>
      <c r="BM31" s="275">
        <f t="shared" si="22"/>
        <v>0</v>
      </c>
      <c r="BN31" s="273" t="str">
        <f t="shared" si="23"/>
        <v/>
      </c>
      <c r="BO31" s="273" t="str">
        <f t="shared" si="24"/>
        <v/>
      </c>
      <c r="BP31" s="273" t="str">
        <f t="shared" si="25"/>
        <v/>
      </c>
      <c r="BQ31" s="273" t="str">
        <f t="shared" si="26"/>
        <v/>
      </c>
      <c r="BR31" s="273" t="str">
        <f t="shared" si="27"/>
        <v/>
      </c>
      <c r="BS31" s="273" t="str">
        <f t="shared" si="28"/>
        <v/>
      </c>
      <c r="BT31" s="273" t="str">
        <f t="shared" si="29"/>
        <v/>
      </c>
      <c r="BU31" s="273" t="str">
        <f t="shared" si="30"/>
        <v/>
      </c>
      <c r="BV31" s="273" t="str">
        <f t="shared" si="31"/>
        <v/>
      </c>
      <c r="BW31" s="273" t="str">
        <f t="shared" si="32"/>
        <v/>
      </c>
      <c r="BX31" s="273" t="str">
        <f t="shared" si="33"/>
        <v/>
      </c>
      <c r="BY31" s="273" t="str">
        <f t="shared" si="34"/>
        <v/>
      </c>
      <c r="BZ31" s="273" t="str">
        <f t="shared" si="35"/>
        <v/>
      </c>
      <c r="CA31" s="273">
        <f t="shared" si="44"/>
        <v>0</v>
      </c>
    </row>
    <row r="32" spans="1:79" s="273" customFormat="1" ht="23.15" customHeight="1">
      <c r="A32" s="354">
        <v>19</v>
      </c>
      <c r="B32" s="14"/>
      <c r="C32" s="180"/>
      <c r="D32" s="181"/>
      <c r="E32" s="182"/>
      <c r="F32" s="183"/>
      <c r="G32" s="184"/>
      <c r="H32" s="185"/>
      <c r="I32" s="186"/>
      <c r="J32" s="187"/>
      <c r="K32" s="187"/>
      <c r="L32" s="187"/>
      <c r="M32" s="431"/>
      <c r="N32" s="110"/>
      <c r="O32" s="189"/>
      <c r="P32" s="392" t="str">
        <f t="shared" si="36"/>
        <v/>
      </c>
      <c r="Q32" s="394"/>
      <c r="R32" s="366"/>
      <c r="S32" s="366"/>
      <c r="T32" s="366"/>
      <c r="U32" s="366"/>
      <c r="V32" s="395" t="str">
        <f t="shared" si="37"/>
        <v/>
      </c>
      <c r="W32" s="408" t="str">
        <f t="shared" si="37"/>
        <v/>
      </c>
      <c r="X32" s="395" t="str">
        <f t="shared" si="37"/>
        <v/>
      </c>
      <c r="Y32" s="408" t="str">
        <f t="shared" si="37"/>
        <v/>
      </c>
      <c r="Z32" s="395" t="str">
        <f t="shared" si="37"/>
        <v/>
      </c>
      <c r="AA32" s="408" t="str">
        <f t="shared" si="37"/>
        <v/>
      </c>
      <c r="AB32" s="395" t="str">
        <f t="shared" si="37"/>
        <v/>
      </c>
      <c r="AC32" s="408" t="str">
        <f t="shared" si="37"/>
        <v/>
      </c>
      <c r="AD32" s="395" t="str">
        <f t="shared" si="37"/>
        <v/>
      </c>
      <c r="AE32" s="408" t="str">
        <f t="shared" si="37"/>
        <v/>
      </c>
      <c r="AF32" s="395" t="str">
        <f t="shared" si="37"/>
        <v/>
      </c>
      <c r="AG32" s="408" t="str">
        <f t="shared" si="37"/>
        <v/>
      </c>
      <c r="AH32" s="135" t="str">
        <f t="shared" si="38"/>
        <v/>
      </c>
      <c r="AI32" s="135" t="str">
        <f t="shared" si="39"/>
        <v/>
      </c>
      <c r="AJ32" s="135" t="str">
        <f t="shared" si="40"/>
        <v/>
      </c>
      <c r="AK32" s="135" t="str">
        <f t="shared" si="41"/>
        <v/>
      </c>
      <c r="AL32" s="396" t="str">
        <f t="shared" si="45"/>
        <v/>
      </c>
      <c r="AM32" s="396" t="str">
        <f t="shared" si="45"/>
        <v/>
      </c>
      <c r="AN32" s="396" t="str">
        <f t="shared" si="45"/>
        <v/>
      </c>
      <c r="AO32" s="396" t="str">
        <f t="shared" si="45"/>
        <v/>
      </c>
      <c r="AP32" s="396" t="str">
        <f t="shared" si="45"/>
        <v/>
      </c>
      <c r="AQ32" s="396" t="str">
        <f t="shared" si="45"/>
        <v/>
      </c>
      <c r="AR32" s="396" t="str">
        <f t="shared" si="45"/>
        <v/>
      </c>
      <c r="AS32" s="396" t="str">
        <f t="shared" si="45"/>
        <v/>
      </c>
      <c r="AT32" s="396" t="str">
        <f t="shared" si="45"/>
        <v/>
      </c>
      <c r="AU32" s="396" t="str">
        <f t="shared" si="45"/>
        <v/>
      </c>
      <c r="AV32" s="396" t="str">
        <f t="shared" si="45"/>
        <v/>
      </c>
      <c r="AW32" s="396" t="str">
        <f t="shared" si="8"/>
        <v/>
      </c>
      <c r="AX32" s="355"/>
      <c r="AY32" s="356" t="str">
        <f t="shared" si="9"/>
        <v/>
      </c>
      <c r="AZ32" s="356" t="str">
        <f t="shared" si="10"/>
        <v/>
      </c>
      <c r="BA32" s="356" t="str">
        <f t="shared" si="11"/>
        <v/>
      </c>
      <c r="BB32" s="356" t="str">
        <f t="shared" si="12"/>
        <v/>
      </c>
      <c r="BC32" s="356" t="str">
        <f t="shared" si="13"/>
        <v/>
      </c>
      <c r="BD32" s="356" t="str">
        <f t="shared" si="14"/>
        <v/>
      </c>
      <c r="BE32" s="356" t="str">
        <f t="shared" si="15"/>
        <v/>
      </c>
      <c r="BF32" s="356" t="str">
        <f t="shared" si="16"/>
        <v/>
      </c>
      <c r="BG32" s="356" t="str">
        <f t="shared" si="17"/>
        <v/>
      </c>
      <c r="BH32" s="356" t="str">
        <f t="shared" si="18"/>
        <v/>
      </c>
      <c r="BI32" s="356" t="str">
        <f t="shared" si="19"/>
        <v/>
      </c>
      <c r="BJ32" s="356" t="str">
        <f t="shared" si="20"/>
        <v/>
      </c>
      <c r="BK32" s="274">
        <f t="shared" si="21"/>
        <v>0</v>
      </c>
      <c r="BL32" s="274">
        <f t="shared" si="43"/>
        <v>0</v>
      </c>
      <c r="BM32" s="275">
        <f t="shared" si="22"/>
        <v>0</v>
      </c>
      <c r="BN32" s="273" t="str">
        <f t="shared" si="23"/>
        <v/>
      </c>
      <c r="BO32" s="273" t="str">
        <f t="shared" si="24"/>
        <v/>
      </c>
      <c r="BP32" s="273" t="str">
        <f t="shared" si="25"/>
        <v/>
      </c>
      <c r="BQ32" s="273" t="str">
        <f t="shared" si="26"/>
        <v/>
      </c>
      <c r="BR32" s="273" t="str">
        <f t="shared" si="27"/>
        <v/>
      </c>
      <c r="BS32" s="273" t="str">
        <f t="shared" si="28"/>
        <v/>
      </c>
      <c r="BT32" s="273" t="str">
        <f t="shared" si="29"/>
        <v/>
      </c>
      <c r="BU32" s="273" t="str">
        <f t="shared" si="30"/>
        <v/>
      </c>
      <c r="BV32" s="273" t="str">
        <f t="shared" si="31"/>
        <v/>
      </c>
      <c r="BW32" s="273" t="str">
        <f t="shared" si="32"/>
        <v/>
      </c>
      <c r="BX32" s="273" t="str">
        <f t="shared" si="33"/>
        <v/>
      </c>
      <c r="BY32" s="273" t="str">
        <f t="shared" si="34"/>
        <v/>
      </c>
      <c r="BZ32" s="273" t="str">
        <f t="shared" si="35"/>
        <v/>
      </c>
      <c r="CA32" s="273">
        <f t="shared" si="44"/>
        <v>0</v>
      </c>
    </row>
    <row r="33" spans="1:79" s="273" customFormat="1" ht="23.15" customHeight="1">
      <c r="A33" s="354">
        <v>20</v>
      </c>
      <c r="B33" s="14"/>
      <c r="C33" s="180"/>
      <c r="D33" s="181"/>
      <c r="E33" s="182"/>
      <c r="F33" s="183"/>
      <c r="G33" s="184"/>
      <c r="H33" s="185"/>
      <c r="I33" s="186"/>
      <c r="J33" s="187"/>
      <c r="K33" s="187"/>
      <c r="L33" s="187"/>
      <c r="M33" s="431"/>
      <c r="N33" s="110"/>
      <c r="O33" s="189"/>
      <c r="P33" s="392" t="str">
        <f t="shared" si="36"/>
        <v/>
      </c>
      <c r="Q33" s="394"/>
      <c r="R33" s="366"/>
      <c r="S33" s="366"/>
      <c r="T33" s="366"/>
      <c r="U33" s="366"/>
      <c r="V33" s="395" t="str">
        <f t="shared" si="37"/>
        <v/>
      </c>
      <c r="W33" s="408" t="str">
        <f t="shared" si="37"/>
        <v/>
      </c>
      <c r="X33" s="395" t="str">
        <f t="shared" si="37"/>
        <v/>
      </c>
      <c r="Y33" s="408" t="str">
        <f t="shared" si="37"/>
        <v/>
      </c>
      <c r="Z33" s="395" t="str">
        <f t="shared" si="37"/>
        <v/>
      </c>
      <c r="AA33" s="408" t="str">
        <f t="shared" si="37"/>
        <v/>
      </c>
      <c r="AB33" s="395" t="str">
        <f t="shared" si="37"/>
        <v/>
      </c>
      <c r="AC33" s="408" t="str">
        <f t="shared" si="37"/>
        <v/>
      </c>
      <c r="AD33" s="395" t="str">
        <f t="shared" si="37"/>
        <v/>
      </c>
      <c r="AE33" s="408" t="str">
        <f t="shared" si="37"/>
        <v/>
      </c>
      <c r="AF33" s="395" t="str">
        <f t="shared" si="37"/>
        <v/>
      </c>
      <c r="AG33" s="408" t="str">
        <f t="shared" si="37"/>
        <v/>
      </c>
      <c r="AH33" s="135" t="str">
        <f t="shared" si="38"/>
        <v/>
      </c>
      <c r="AI33" s="135" t="str">
        <f t="shared" si="39"/>
        <v/>
      </c>
      <c r="AJ33" s="135" t="str">
        <f t="shared" si="40"/>
        <v/>
      </c>
      <c r="AK33" s="135" t="str">
        <f t="shared" si="41"/>
        <v/>
      </c>
      <c r="AL33" s="396" t="str">
        <f t="shared" si="45"/>
        <v/>
      </c>
      <c r="AM33" s="396" t="str">
        <f t="shared" si="45"/>
        <v/>
      </c>
      <c r="AN33" s="396" t="str">
        <f t="shared" si="45"/>
        <v/>
      </c>
      <c r="AO33" s="396" t="str">
        <f t="shared" si="45"/>
        <v/>
      </c>
      <c r="AP33" s="396" t="str">
        <f t="shared" si="45"/>
        <v/>
      </c>
      <c r="AQ33" s="396" t="str">
        <f t="shared" si="45"/>
        <v/>
      </c>
      <c r="AR33" s="396" t="str">
        <f t="shared" si="45"/>
        <v/>
      </c>
      <c r="AS33" s="396" t="str">
        <f t="shared" si="45"/>
        <v/>
      </c>
      <c r="AT33" s="396" t="str">
        <f t="shared" si="45"/>
        <v/>
      </c>
      <c r="AU33" s="396" t="str">
        <f t="shared" si="45"/>
        <v/>
      </c>
      <c r="AV33" s="396" t="str">
        <f t="shared" si="45"/>
        <v/>
      </c>
      <c r="AW33" s="396" t="str">
        <f t="shared" si="8"/>
        <v/>
      </c>
      <c r="AX33" s="355"/>
      <c r="AY33" s="356" t="str">
        <f t="shared" si="9"/>
        <v/>
      </c>
      <c r="AZ33" s="356" t="str">
        <f t="shared" si="10"/>
        <v/>
      </c>
      <c r="BA33" s="356" t="str">
        <f t="shared" si="11"/>
        <v/>
      </c>
      <c r="BB33" s="356" t="str">
        <f t="shared" si="12"/>
        <v/>
      </c>
      <c r="BC33" s="356" t="str">
        <f t="shared" si="13"/>
        <v/>
      </c>
      <c r="BD33" s="356" t="str">
        <f t="shared" si="14"/>
        <v/>
      </c>
      <c r="BE33" s="356" t="str">
        <f t="shared" si="15"/>
        <v/>
      </c>
      <c r="BF33" s="356" t="str">
        <f t="shared" si="16"/>
        <v/>
      </c>
      <c r="BG33" s="356" t="str">
        <f t="shared" si="17"/>
        <v/>
      </c>
      <c r="BH33" s="356" t="str">
        <f t="shared" si="18"/>
        <v/>
      </c>
      <c r="BI33" s="356" t="str">
        <f t="shared" si="19"/>
        <v/>
      </c>
      <c r="BJ33" s="356" t="str">
        <f t="shared" si="20"/>
        <v/>
      </c>
      <c r="BK33" s="274">
        <f t="shared" si="21"/>
        <v>0</v>
      </c>
      <c r="BL33" s="274">
        <f t="shared" si="43"/>
        <v>0</v>
      </c>
      <c r="BM33" s="275">
        <f t="shared" si="22"/>
        <v>0</v>
      </c>
      <c r="BN33" s="273" t="str">
        <f t="shared" si="23"/>
        <v/>
      </c>
      <c r="BO33" s="273" t="str">
        <f t="shared" si="24"/>
        <v/>
      </c>
      <c r="BP33" s="273" t="str">
        <f t="shared" si="25"/>
        <v/>
      </c>
      <c r="BQ33" s="273" t="str">
        <f t="shared" si="26"/>
        <v/>
      </c>
      <c r="BR33" s="273" t="str">
        <f t="shared" si="27"/>
        <v/>
      </c>
      <c r="BS33" s="273" t="str">
        <f t="shared" si="28"/>
        <v/>
      </c>
      <c r="BT33" s="273" t="str">
        <f t="shared" si="29"/>
        <v/>
      </c>
      <c r="BU33" s="273" t="str">
        <f t="shared" si="30"/>
        <v/>
      </c>
      <c r="BV33" s="273" t="str">
        <f t="shared" si="31"/>
        <v/>
      </c>
      <c r="BW33" s="273" t="str">
        <f t="shared" si="32"/>
        <v/>
      </c>
      <c r="BX33" s="273" t="str">
        <f t="shared" si="33"/>
        <v/>
      </c>
      <c r="BY33" s="273" t="str">
        <f t="shared" si="34"/>
        <v/>
      </c>
      <c r="BZ33" s="273" t="str">
        <f t="shared" si="35"/>
        <v/>
      </c>
      <c r="CA33" s="273">
        <f t="shared" si="44"/>
        <v>0</v>
      </c>
    </row>
    <row r="34" spans="1:79" s="273" customFormat="1" ht="23.15" customHeight="1">
      <c r="A34" s="354">
        <v>21</v>
      </c>
      <c r="B34" s="14"/>
      <c r="C34" s="180"/>
      <c r="D34" s="181"/>
      <c r="E34" s="182"/>
      <c r="F34" s="183"/>
      <c r="G34" s="184"/>
      <c r="H34" s="185"/>
      <c r="I34" s="186"/>
      <c r="J34" s="187"/>
      <c r="K34" s="187"/>
      <c r="L34" s="187"/>
      <c r="M34" s="431"/>
      <c r="N34" s="110"/>
      <c r="O34" s="189"/>
      <c r="P34" s="392" t="str">
        <f t="shared" si="36"/>
        <v/>
      </c>
      <c r="Q34" s="394"/>
      <c r="R34" s="366"/>
      <c r="S34" s="366"/>
      <c r="T34" s="366"/>
      <c r="U34" s="366"/>
      <c r="V34" s="395" t="str">
        <f t="shared" si="37"/>
        <v/>
      </c>
      <c r="W34" s="408" t="str">
        <f t="shared" si="37"/>
        <v/>
      </c>
      <c r="X34" s="395" t="str">
        <f t="shared" si="37"/>
        <v/>
      </c>
      <c r="Y34" s="408" t="str">
        <f t="shared" si="37"/>
        <v/>
      </c>
      <c r="Z34" s="395" t="str">
        <f t="shared" si="37"/>
        <v/>
      </c>
      <c r="AA34" s="408" t="str">
        <f t="shared" si="37"/>
        <v/>
      </c>
      <c r="AB34" s="395" t="str">
        <f t="shared" si="37"/>
        <v/>
      </c>
      <c r="AC34" s="408" t="str">
        <f t="shared" si="37"/>
        <v/>
      </c>
      <c r="AD34" s="395" t="str">
        <f t="shared" si="37"/>
        <v/>
      </c>
      <c r="AE34" s="408" t="str">
        <f t="shared" si="37"/>
        <v/>
      </c>
      <c r="AF34" s="395" t="str">
        <f t="shared" si="37"/>
        <v/>
      </c>
      <c r="AG34" s="408" t="str">
        <f t="shared" si="37"/>
        <v/>
      </c>
      <c r="AH34" s="135" t="str">
        <f t="shared" si="38"/>
        <v/>
      </c>
      <c r="AI34" s="135" t="str">
        <f t="shared" si="39"/>
        <v/>
      </c>
      <c r="AJ34" s="135" t="str">
        <f t="shared" si="40"/>
        <v/>
      </c>
      <c r="AK34" s="135" t="str">
        <f t="shared" si="41"/>
        <v/>
      </c>
      <c r="AL34" s="396" t="str">
        <f t="shared" si="45"/>
        <v/>
      </c>
      <c r="AM34" s="396" t="str">
        <f t="shared" si="45"/>
        <v/>
      </c>
      <c r="AN34" s="396" t="str">
        <f t="shared" si="45"/>
        <v/>
      </c>
      <c r="AO34" s="396" t="str">
        <f t="shared" si="45"/>
        <v/>
      </c>
      <c r="AP34" s="396" t="str">
        <f t="shared" si="45"/>
        <v/>
      </c>
      <c r="AQ34" s="396" t="str">
        <f t="shared" si="45"/>
        <v/>
      </c>
      <c r="AR34" s="396" t="str">
        <f t="shared" si="45"/>
        <v/>
      </c>
      <c r="AS34" s="396" t="str">
        <f t="shared" si="45"/>
        <v/>
      </c>
      <c r="AT34" s="396" t="str">
        <f t="shared" si="45"/>
        <v/>
      </c>
      <c r="AU34" s="396" t="str">
        <f t="shared" si="45"/>
        <v/>
      </c>
      <c r="AV34" s="396" t="str">
        <f t="shared" si="45"/>
        <v/>
      </c>
      <c r="AW34" s="396" t="str">
        <f t="shared" si="8"/>
        <v/>
      </c>
      <c r="AX34" s="355"/>
      <c r="AY34" s="356" t="str">
        <f t="shared" si="9"/>
        <v/>
      </c>
      <c r="AZ34" s="356" t="str">
        <f t="shared" si="10"/>
        <v/>
      </c>
      <c r="BA34" s="356" t="str">
        <f t="shared" si="11"/>
        <v/>
      </c>
      <c r="BB34" s="356" t="str">
        <f t="shared" si="12"/>
        <v/>
      </c>
      <c r="BC34" s="356" t="str">
        <f t="shared" si="13"/>
        <v/>
      </c>
      <c r="BD34" s="356" t="str">
        <f t="shared" si="14"/>
        <v/>
      </c>
      <c r="BE34" s="356" t="str">
        <f t="shared" si="15"/>
        <v/>
      </c>
      <c r="BF34" s="356" t="str">
        <f t="shared" si="16"/>
        <v/>
      </c>
      <c r="BG34" s="356" t="str">
        <f t="shared" si="17"/>
        <v/>
      </c>
      <c r="BH34" s="356" t="str">
        <f t="shared" si="18"/>
        <v/>
      </c>
      <c r="BI34" s="356" t="str">
        <f t="shared" si="19"/>
        <v/>
      </c>
      <c r="BJ34" s="356" t="str">
        <f t="shared" si="20"/>
        <v/>
      </c>
      <c r="BK34" s="274">
        <f t="shared" si="21"/>
        <v>0</v>
      </c>
      <c r="BL34" s="274">
        <f t="shared" si="43"/>
        <v>0</v>
      </c>
      <c r="BM34" s="275">
        <f t="shared" si="22"/>
        <v>0</v>
      </c>
      <c r="BN34" s="273" t="str">
        <f t="shared" si="23"/>
        <v/>
      </c>
      <c r="BO34" s="273" t="str">
        <f t="shared" si="24"/>
        <v/>
      </c>
      <c r="BP34" s="273" t="str">
        <f t="shared" si="25"/>
        <v/>
      </c>
      <c r="BQ34" s="273" t="str">
        <f t="shared" si="26"/>
        <v/>
      </c>
      <c r="BR34" s="273" t="str">
        <f t="shared" si="27"/>
        <v/>
      </c>
      <c r="BS34" s="273" t="str">
        <f t="shared" si="28"/>
        <v/>
      </c>
      <c r="BT34" s="273" t="str">
        <f t="shared" si="29"/>
        <v/>
      </c>
      <c r="BU34" s="273" t="str">
        <f t="shared" si="30"/>
        <v/>
      </c>
      <c r="BV34" s="273" t="str">
        <f t="shared" si="31"/>
        <v/>
      </c>
      <c r="BW34" s="273" t="str">
        <f t="shared" si="32"/>
        <v/>
      </c>
      <c r="BX34" s="273" t="str">
        <f t="shared" si="33"/>
        <v/>
      </c>
      <c r="BY34" s="273" t="str">
        <f t="shared" si="34"/>
        <v/>
      </c>
      <c r="BZ34" s="273" t="str">
        <f t="shared" si="35"/>
        <v/>
      </c>
      <c r="CA34" s="273">
        <f t="shared" si="44"/>
        <v>0</v>
      </c>
    </row>
    <row r="35" spans="1:79" s="273" customFormat="1" ht="23.15" customHeight="1">
      <c r="A35" s="354">
        <v>22</v>
      </c>
      <c r="B35" s="14"/>
      <c r="C35" s="180"/>
      <c r="D35" s="181"/>
      <c r="E35" s="182"/>
      <c r="F35" s="183"/>
      <c r="G35" s="184"/>
      <c r="H35" s="185"/>
      <c r="I35" s="186"/>
      <c r="J35" s="187"/>
      <c r="K35" s="187"/>
      <c r="L35" s="187"/>
      <c r="M35" s="431"/>
      <c r="N35" s="110"/>
      <c r="O35" s="189"/>
      <c r="P35" s="392" t="str">
        <f t="shared" si="36"/>
        <v/>
      </c>
      <c r="Q35" s="394"/>
      <c r="R35" s="366"/>
      <c r="S35" s="366"/>
      <c r="T35" s="366"/>
      <c r="U35" s="366"/>
      <c r="V35" s="395" t="str">
        <f t="shared" si="37"/>
        <v/>
      </c>
      <c r="W35" s="408" t="str">
        <f t="shared" si="37"/>
        <v/>
      </c>
      <c r="X35" s="395" t="str">
        <f t="shared" si="37"/>
        <v/>
      </c>
      <c r="Y35" s="408" t="str">
        <f t="shared" si="37"/>
        <v/>
      </c>
      <c r="Z35" s="395" t="str">
        <f t="shared" si="37"/>
        <v/>
      </c>
      <c r="AA35" s="408" t="str">
        <f t="shared" si="37"/>
        <v/>
      </c>
      <c r="AB35" s="395" t="str">
        <f t="shared" si="37"/>
        <v/>
      </c>
      <c r="AC35" s="408" t="str">
        <f t="shared" si="37"/>
        <v/>
      </c>
      <c r="AD35" s="395" t="str">
        <f t="shared" si="37"/>
        <v/>
      </c>
      <c r="AE35" s="408" t="str">
        <f t="shared" si="37"/>
        <v/>
      </c>
      <c r="AF35" s="395" t="str">
        <f t="shared" si="37"/>
        <v/>
      </c>
      <c r="AG35" s="408" t="str">
        <f t="shared" si="37"/>
        <v/>
      </c>
      <c r="AH35" s="135" t="str">
        <f t="shared" si="38"/>
        <v/>
      </c>
      <c r="AI35" s="135" t="str">
        <f t="shared" si="39"/>
        <v/>
      </c>
      <c r="AJ35" s="135" t="str">
        <f t="shared" si="40"/>
        <v/>
      </c>
      <c r="AK35" s="135" t="str">
        <f t="shared" si="41"/>
        <v/>
      </c>
      <c r="AL35" s="396" t="str">
        <f t="shared" ref="AL35:AV44" si="46">IF($AK35="",IF($K35="","",IF(AL$12&gt;=$K35,IF($L35="",$AJ35,IF(AL$12&gt;$L35,"",$AJ35)),"")),IF(AND(AL$12&gt;=$K35,OR($L35&gt;=AL$12,$L35="")),$AK35,""))</f>
        <v/>
      </c>
      <c r="AM35" s="396" t="str">
        <f t="shared" si="46"/>
        <v/>
      </c>
      <c r="AN35" s="396" t="str">
        <f t="shared" si="46"/>
        <v/>
      </c>
      <c r="AO35" s="396" t="str">
        <f t="shared" si="46"/>
        <v/>
      </c>
      <c r="AP35" s="396" t="str">
        <f t="shared" si="46"/>
        <v/>
      </c>
      <c r="AQ35" s="396" t="str">
        <f t="shared" si="46"/>
        <v/>
      </c>
      <c r="AR35" s="396" t="str">
        <f t="shared" si="46"/>
        <v/>
      </c>
      <c r="AS35" s="396" t="str">
        <f t="shared" si="46"/>
        <v/>
      </c>
      <c r="AT35" s="396" t="str">
        <f t="shared" si="46"/>
        <v/>
      </c>
      <c r="AU35" s="396" t="str">
        <f t="shared" si="46"/>
        <v/>
      </c>
      <c r="AV35" s="396" t="str">
        <f t="shared" si="46"/>
        <v/>
      </c>
      <c r="AW35" s="396" t="str">
        <f t="shared" si="8"/>
        <v/>
      </c>
      <c r="AX35" s="355"/>
      <c r="AY35" s="356" t="str">
        <f t="shared" si="9"/>
        <v/>
      </c>
      <c r="AZ35" s="356" t="str">
        <f t="shared" si="10"/>
        <v/>
      </c>
      <c r="BA35" s="356" t="str">
        <f t="shared" si="11"/>
        <v/>
      </c>
      <c r="BB35" s="356" t="str">
        <f t="shared" si="12"/>
        <v/>
      </c>
      <c r="BC35" s="356" t="str">
        <f t="shared" si="13"/>
        <v/>
      </c>
      <c r="BD35" s="356" t="str">
        <f t="shared" si="14"/>
        <v/>
      </c>
      <c r="BE35" s="356" t="str">
        <f t="shared" si="15"/>
        <v/>
      </c>
      <c r="BF35" s="356" t="str">
        <f t="shared" si="16"/>
        <v/>
      </c>
      <c r="BG35" s="356" t="str">
        <f t="shared" si="17"/>
        <v/>
      </c>
      <c r="BH35" s="356" t="str">
        <f t="shared" si="18"/>
        <v/>
      </c>
      <c r="BI35" s="356" t="str">
        <f t="shared" si="19"/>
        <v/>
      </c>
      <c r="BJ35" s="356" t="str">
        <f t="shared" si="20"/>
        <v/>
      </c>
      <c r="BK35" s="274">
        <f t="shared" si="21"/>
        <v>0</v>
      </c>
      <c r="BL35" s="274">
        <f t="shared" si="43"/>
        <v>0</v>
      </c>
      <c r="BM35" s="275">
        <f t="shared" si="22"/>
        <v>0</v>
      </c>
      <c r="BN35" s="273" t="str">
        <f t="shared" si="23"/>
        <v/>
      </c>
      <c r="BO35" s="273" t="str">
        <f t="shared" si="24"/>
        <v/>
      </c>
      <c r="BP35" s="273" t="str">
        <f t="shared" si="25"/>
        <v/>
      </c>
      <c r="BQ35" s="273" t="str">
        <f t="shared" si="26"/>
        <v/>
      </c>
      <c r="BR35" s="273" t="str">
        <f t="shared" si="27"/>
        <v/>
      </c>
      <c r="BS35" s="273" t="str">
        <f t="shared" si="28"/>
        <v/>
      </c>
      <c r="BT35" s="273" t="str">
        <f t="shared" si="29"/>
        <v/>
      </c>
      <c r="BU35" s="273" t="str">
        <f t="shared" si="30"/>
        <v/>
      </c>
      <c r="BV35" s="273" t="str">
        <f t="shared" si="31"/>
        <v/>
      </c>
      <c r="BW35" s="273" t="str">
        <f t="shared" si="32"/>
        <v/>
      </c>
      <c r="BX35" s="273" t="str">
        <f t="shared" si="33"/>
        <v/>
      </c>
      <c r="BY35" s="273" t="str">
        <f t="shared" si="34"/>
        <v/>
      </c>
      <c r="BZ35" s="273" t="str">
        <f t="shared" si="35"/>
        <v/>
      </c>
      <c r="CA35" s="273">
        <f t="shared" si="44"/>
        <v>0</v>
      </c>
    </row>
    <row r="36" spans="1:79" s="273" customFormat="1" ht="23.15" customHeight="1">
      <c r="A36" s="354">
        <v>23</v>
      </c>
      <c r="B36" s="14"/>
      <c r="C36" s="180"/>
      <c r="D36" s="181"/>
      <c r="E36" s="182"/>
      <c r="F36" s="183"/>
      <c r="G36" s="184"/>
      <c r="H36" s="185"/>
      <c r="I36" s="186"/>
      <c r="J36" s="187"/>
      <c r="K36" s="187"/>
      <c r="L36" s="187"/>
      <c r="M36" s="431"/>
      <c r="N36" s="110"/>
      <c r="O36" s="189"/>
      <c r="P36" s="392" t="str">
        <f t="shared" si="36"/>
        <v/>
      </c>
      <c r="Q36" s="394"/>
      <c r="R36" s="366"/>
      <c r="S36" s="366"/>
      <c r="T36" s="366"/>
      <c r="U36" s="366"/>
      <c r="V36" s="395" t="str">
        <f t="shared" si="37"/>
        <v/>
      </c>
      <c r="W36" s="408" t="str">
        <f t="shared" si="37"/>
        <v/>
      </c>
      <c r="X36" s="395" t="str">
        <f t="shared" si="37"/>
        <v/>
      </c>
      <c r="Y36" s="408" t="str">
        <f t="shared" si="37"/>
        <v/>
      </c>
      <c r="Z36" s="395" t="str">
        <f t="shared" si="37"/>
        <v/>
      </c>
      <c r="AA36" s="408" t="str">
        <f t="shared" si="37"/>
        <v/>
      </c>
      <c r="AB36" s="395" t="str">
        <f t="shared" si="37"/>
        <v/>
      </c>
      <c r="AC36" s="408" t="str">
        <f t="shared" si="37"/>
        <v/>
      </c>
      <c r="AD36" s="395" t="str">
        <f t="shared" si="37"/>
        <v/>
      </c>
      <c r="AE36" s="408" t="str">
        <f t="shared" si="37"/>
        <v/>
      </c>
      <c r="AF36" s="395" t="str">
        <f t="shared" si="37"/>
        <v/>
      </c>
      <c r="AG36" s="408" t="str">
        <f t="shared" si="37"/>
        <v/>
      </c>
      <c r="AH36" s="135" t="str">
        <f t="shared" si="38"/>
        <v/>
      </c>
      <c r="AI36" s="135" t="str">
        <f t="shared" si="39"/>
        <v/>
      </c>
      <c r="AJ36" s="135" t="str">
        <f t="shared" si="40"/>
        <v/>
      </c>
      <c r="AK36" s="135" t="str">
        <f t="shared" si="41"/>
        <v/>
      </c>
      <c r="AL36" s="396" t="str">
        <f t="shared" si="46"/>
        <v/>
      </c>
      <c r="AM36" s="396" t="str">
        <f t="shared" si="46"/>
        <v/>
      </c>
      <c r="AN36" s="396" t="str">
        <f t="shared" si="46"/>
        <v/>
      </c>
      <c r="AO36" s="396" t="str">
        <f t="shared" si="46"/>
        <v/>
      </c>
      <c r="AP36" s="396" t="str">
        <f t="shared" si="46"/>
        <v/>
      </c>
      <c r="AQ36" s="396" t="str">
        <f t="shared" si="46"/>
        <v/>
      </c>
      <c r="AR36" s="396" t="str">
        <f t="shared" si="46"/>
        <v/>
      </c>
      <c r="AS36" s="396" t="str">
        <f t="shared" si="46"/>
        <v/>
      </c>
      <c r="AT36" s="396" t="str">
        <f t="shared" si="46"/>
        <v/>
      </c>
      <c r="AU36" s="396" t="str">
        <f t="shared" si="46"/>
        <v/>
      </c>
      <c r="AV36" s="396" t="str">
        <f t="shared" si="46"/>
        <v/>
      </c>
      <c r="AW36" s="396" t="str">
        <f t="shared" si="8"/>
        <v/>
      </c>
      <c r="AX36" s="355"/>
      <c r="AY36" s="356" t="str">
        <f t="shared" si="9"/>
        <v/>
      </c>
      <c r="AZ36" s="356" t="str">
        <f t="shared" si="10"/>
        <v/>
      </c>
      <c r="BA36" s="356" t="str">
        <f t="shared" si="11"/>
        <v/>
      </c>
      <c r="BB36" s="356" t="str">
        <f t="shared" si="12"/>
        <v/>
      </c>
      <c r="BC36" s="356" t="str">
        <f t="shared" si="13"/>
        <v/>
      </c>
      <c r="BD36" s="356" t="str">
        <f t="shared" si="14"/>
        <v/>
      </c>
      <c r="BE36" s="356" t="str">
        <f t="shared" si="15"/>
        <v/>
      </c>
      <c r="BF36" s="356" t="str">
        <f t="shared" si="16"/>
        <v/>
      </c>
      <c r="BG36" s="356" t="str">
        <f t="shared" si="17"/>
        <v/>
      </c>
      <c r="BH36" s="356" t="str">
        <f t="shared" si="18"/>
        <v/>
      </c>
      <c r="BI36" s="356" t="str">
        <f t="shared" si="19"/>
        <v/>
      </c>
      <c r="BJ36" s="356" t="str">
        <f t="shared" si="20"/>
        <v/>
      </c>
      <c r="BK36" s="274">
        <f t="shared" si="21"/>
        <v>0</v>
      </c>
      <c r="BL36" s="274">
        <f t="shared" si="43"/>
        <v>0</v>
      </c>
      <c r="BM36" s="275">
        <f t="shared" si="22"/>
        <v>0</v>
      </c>
      <c r="BN36" s="273" t="str">
        <f t="shared" si="23"/>
        <v/>
      </c>
      <c r="BO36" s="273" t="str">
        <f t="shared" si="24"/>
        <v/>
      </c>
      <c r="BP36" s="273" t="str">
        <f t="shared" si="25"/>
        <v/>
      </c>
      <c r="BQ36" s="273" t="str">
        <f t="shared" si="26"/>
        <v/>
      </c>
      <c r="BR36" s="273" t="str">
        <f t="shared" si="27"/>
        <v/>
      </c>
      <c r="BS36" s="273" t="str">
        <f t="shared" si="28"/>
        <v/>
      </c>
      <c r="BT36" s="273" t="str">
        <f t="shared" si="29"/>
        <v/>
      </c>
      <c r="BU36" s="273" t="str">
        <f t="shared" si="30"/>
        <v/>
      </c>
      <c r="BV36" s="273" t="str">
        <f t="shared" si="31"/>
        <v/>
      </c>
      <c r="BW36" s="273" t="str">
        <f t="shared" si="32"/>
        <v/>
      </c>
      <c r="BX36" s="273" t="str">
        <f t="shared" si="33"/>
        <v/>
      </c>
      <c r="BY36" s="273" t="str">
        <f t="shared" si="34"/>
        <v/>
      </c>
      <c r="BZ36" s="273" t="str">
        <f t="shared" si="35"/>
        <v/>
      </c>
      <c r="CA36" s="273">
        <f t="shared" si="44"/>
        <v>0</v>
      </c>
    </row>
    <row r="37" spans="1:79" s="273" customFormat="1" ht="23.15" customHeight="1">
      <c r="A37" s="354">
        <v>24</v>
      </c>
      <c r="B37" s="14"/>
      <c r="C37" s="180"/>
      <c r="D37" s="181"/>
      <c r="E37" s="182"/>
      <c r="F37" s="183"/>
      <c r="G37" s="184"/>
      <c r="H37" s="185"/>
      <c r="I37" s="186"/>
      <c r="J37" s="187"/>
      <c r="K37" s="187"/>
      <c r="L37" s="187"/>
      <c r="M37" s="431"/>
      <c r="N37" s="110"/>
      <c r="O37" s="189"/>
      <c r="P37" s="392" t="str">
        <f t="shared" si="36"/>
        <v/>
      </c>
      <c r="Q37" s="394"/>
      <c r="R37" s="366"/>
      <c r="S37" s="366"/>
      <c r="T37" s="366"/>
      <c r="U37" s="366"/>
      <c r="V37" s="395" t="str">
        <f t="shared" si="37"/>
        <v/>
      </c>
      <c r="W37" s="408" t="str">
        <f t="shared" si="37"/>
        <v/>
      </c>
      <c r="X37" s="395" t="str">
        <f t="shared" si="37"/>
        <v/>
      </c>
      <c r="Y37" s="408" t="str">
        <f t="shared" si="37"/>
        <v/>
      </c>
      <c r="Z37" s="395" t="str">
        <f t="shared" si="37"/>
        <v/>
      </c>
      <c r="AA37" s="408" t="str">
        <f t="shared" si="37"/>
        <v/>
      </c>
      <c r="AB37" s="395" t="str">
        <f t="shared" si="37"/>
        <v/>
      </c>
      <c r="AC37" s="408" t="str">
        <f t="shared" si="37"/>
        <v/>
      </c>
      <c r="AD37" s="395" t="str">
        <f t="shared" si="37"/>
        <v/>
      </c>
      <c r="AE37" s="408" t="str">
        <f t="shared" si="37"/>
        <v/>
      </c>
      <c r="AF37" s="395" t="str">
        <f t="shared" si="37"/>
        <v/>
      </c>
      <c r="AG37" s="408" t="str">
        <f t="shared" si="37"/>
        <v/>
      </c>
      <c r="AH37" s="135" t="str">
        <f t="shared" si="38"/>
        <v/>
      </c>
      <c r="AI37" s="135" t="str">
        <f t="shared" si="39"/>
        <v/>
      </c>
      <c r="AJ37" s="135" t="str">
        <f t="shared" si="40"/>
        <v/>
      </c>
      <c r="AK37" s="135" t="str">
        <f t="shared" si="41"/>
        <v/>
      </c>
      <c r="AL37" s="396" t="str">
        <f t="shared" si="46"/>
        <v/>
      </c>
      <c r="AM37" s="396" t="str">
        <f t="shared" si="46"/>
        <v/>
      </c>
      <c r="AN37" s="396" t="str">
        <f t="shared" si="46"/>
        <v/>
      </c>
      <c r="AO37" s="396" t="str">
        <f t="shared" si="46"/>
        <v/>
      </c>
      <c r="AP37" s="396" t="str">
        <f t="shared" si="46"/>
        <v/>
      </c>
      <c r="AQ37" s="396" t="str">
        <f t="shared" si="46"/>
        <v/>
      </c>
      <c r="AR37" s="396" t="str">
        <f t="shared" si="46"/>
        <v/>
      </c>
      <c r="AS37" s="396" t="str">
        <f t="shared" si="46"/>
        <v/>
      </c>
      <c r="AT37" s="396" t="str">
        <f t="shared" si="46"/>
        <v/>
      </c>
      <c r="AU37" s="396" t="str">
        <f t="shared" si="46"/>
        <v/>
      </c>
      <c r="AV37" s="396" t="str">
        <f t="shared" si="46"/>
        <v/>
      </c>
      <c r="AW37" s="396" t="str">
        <f t="shared" si="8"/>
        <v/>
      </c>
      <c r="AX37" s="355"/>
      <c r="AY37" s="356" t="str">
        <f t="shared" si="9"/>
        <v/>
      </c>
      <c r="AZ37" s="356" t="str">
        <f t="shared" si="10"/>
        <v/>
      </c>
      <c r="BA37" s="356" t="str">
        <f t="shared" si="11"/>
        <v/>
      </c>
      <c r="BB37" s="356" t="str">
        <f t="shared" si="12"/>
        <v/>
      </c>
      <c r="BC37" s="356" t="str">
        <f t="shared" si="13"/>
        <v/>
      </c>
      <c r="BD37" s="356" t="str">
        <f t="shared" si="14"/>
        <v/>
      </c>
      <c r="BE37" s="356" t="str">
        <f t="shared" si="15"/>
        <v/>
      </c>
      <c r="BF37" s="356" t="str">
        <f t="shared" si="16"/>
        <v/>
      </c>
      <c r="BG37" s="356" t="str">
        <f t="shared" si="17"/>
        <v/>
      </c>
      <c r="BH37" s="356" t="str">
        <f t="shared" si="18"/>
        <v/>
      </c>
      <c r="BI37" s="356" t="str">
        <f t="shared" si="19"/>
        <v/>
      </c>
      <c r="BJ37" s="356" t="str">
        <f t="shared" si="20"/>
        <v/>
      </c>
      <c r="BK37" s="274">
        <f t="shared" si="21"/>
        <v>0</v>
      </c>
      <c r="BL37" s="274">
        <f t="shared" si="43"/>
        <v>0</v>
      </c>
      <c r="BM37" s="275">
        <f t="shared" si="22"/>
        <v>0</v>
      </c>
      <c r="BN37" s="273" t="str">
        <f t="shared" si="23"/>
        <v/>
      </c>
      <c r="BO37" s="273" t="str">
        <f t="shared" si="24"/>
        <v/>
      </c>
      <c r="BP37" s="273" t="str">
        <f t="shared" si="25"/>
        <v/>
      </c>
      <c r="BQ37" s="273" t="str">
        <f t="shared" si="26"/>
        <v/>
      </c>
      <c r="BR37" s="273" t="str">
        <f t="shared" si="27"/>
        <v/>
      </c>
      <c r="BS37" s="273" t="str">
        <f t="shared" si="28"/>
        <v/>
      </c>
      <c r="BT37" s="273" t="str">
        <f t="shared" si="29"/>
        <v/>
      </c>
      <c r="BU37" s="273" t="str">
        <f t="shared" si="30"/>
        <v/>
      </c>
      <c r="BV37" s="273" t="str">
        <f t="shared" si="31"/>
        <v/>
      </c>
      <c r="BW37" s="273" t="str">
        <f t="shared" si="32"/>
        <v/>
      </c>
      <c r="BX37" s="273" t="str">
        <f t="shared" si="33"/>
        <v/>
      </c>
      <c r="BY37" s="273" t="str">
        <f t="shared" si="34"/>
        <v/>
      </c>
      <c r="BZ37" s="273" t="str">
        <f t="shared" si="35"/>
        <v/>
      </c>
      <c r="CA37" s="273">
        <f t="shared" si="44"/>
        <v>0</v>
      </c>
    </row>
    <row r="38" spans="1:79" s="273" customFormat="1" ht="23.15" customHeight="1">
      <c r="A38" s="354">
        <v>25</v>
      </c>
      <c r="B38" s="14"/>
      <c r="C38" s="180"/>
      <c r="D38" s="181"/>
      <c r="E38" s="182"/>
      <c r="F38" s="183"/>
      <c r="G38" s="184"/>
      <c r="H38" s="185"/>
      <c r="I38" s="186"/>
      <c r="J38" s="187"/>
      <c r="K38" s="187"/>
      <c r="L38" s="187"/>
      <c r="M38" s="431"/>
      <c r="N38" s="110"/>
      <c r="O38" s="189"/>
      <c r="P38" s="392" t="str">
        <f t="shared" si="36"/>
        <v/>
      </c>
      <c r="Q38" s="394"/>
      <c r="R38" s="366"/>
      <c r="S38" s="366"/>
      <c r="T38" s="366"/>
      <c r="U38" s="366"/>
      <c r="V38" s="395" t="str">
        <f t="shared" si="37"/>
        <v/>
      </c>
      <c r="W38" s="408" t="str">
        <f t="shared" si="37"/>
        <v/>
      </c>
      <c r="X38" s="395" t="str">
        <f t="shared" si="37"/>
        <v/>
      </c>
      <c r="Y38" s="408" t="str">
        <f t="shared" si="37"/>
        <v/>
      </c>
      <c r="Z38" s="395" t="str">
        <f t="shared" si="37"/>
        <v/>
      </c>
      <c r="AA38" s="408" t="str">
        <f t="shared" si="37"/>
        <v/>
      </c>
      <c r="AB38" s="395" t="str">
        <f t="shared" si="37"/>
        <v/>
      </c>
      <c r="AC38" s="408" t="str">
        <f t="shared" si="37"/>
        <v/>
      </c>
      <c r="AD38" s="395" t="str">
        <f t="shared" si="37"/>
        <v/>
      </c>
      <c r="AE38" s="408" t="str">
        <f t="shared" si="37"/>
        <v/>
      </c>
      <c r="AF38" s="395" t="str">
        <f t="shared" si="37"/>
        <v/>
      </c>
      <c r="AG38" s="408" t="str">
        <f t="shared" si="37"/>
        <v/>
      </c>
      <c r="AH38" s="135" t="str">
        <f t="shared" si="38"/>
        <v/>
      </c>
      <c r="AI38" s="135" t="str">
        <f t="shared" si="39"/>
        <v/>
      </c>
      <c r="AJ38" s="135" t="str">
        <f t="shared" si="40"/>
        <v/>
      </c>
      <c r="AK38" s="135" t="str">
        <f t="shared" si="41"/>
        <v/>
      </c>
      <c r="AL38" s="396" t="str">
        <f t="shared" si="46"/>
        <v/>
      </c>
      <c r="AM38" s="396" t="str">
        <f t="shared" si="46"/>
        <v/>
      </c>
      <c r="AN38" s="396" t="str">
        <f t="shared" si="46"/>
        <v/>
      </c>
      <c r="AO38" s="396" t="str">
        <f t="shared" si="46"/>
        <v/>
      </c>
      <c r="AP38" s="396" t="str">
        <f t="shared" si="46"/>
        <v/>
      </c>
      <c r="AQ38" s="396" t="str">
        <f t="shared" si="46"/>
        <v/>
      </c>
      <c r="AR38" s="396" t="str">
        <f t="shared" si="46"/>
        <v/>
      </c>
      <c r="AS38" s="396" t="str">
        <f t="shared" si="46"/>
        <v/>
      </c>
      <c r="AT38" s="396" t="str">
        <f t="shared" si="46"/>
        <v/>
      </c>
      <c r="AU38" s="396" t="str">
        <f t="shared" si="46"/>
        <v/>
      </c>
      <c r="AV38" s="396" t="str">
        <f t="shared" si="46"/>
        <v/>
      </c>
      <c r="AW38" s="396" t="str">
        <f t="shared" si="8"/>
        <v/>
      </c>
      <c r="AX38" s="355"/>
      <c r="AY38" s="356" t="str">
        <f t="shared" si="9"/>
        <v/>
      </c>
      <c r="AZ38" s="356" t="str">
        <f t="shared" si="10"/>
        <v/>
      </c>
      <c r="BA38" s="356" t="str">
        <f t="shared" si="11"/>
        <v/>
      </c>
      <c r="BB38" s="356" t="str">
        <f t="shared" si="12"/>
        <v/>
      </c>
      <c r="BC38" s="356" t="str">
        <f t="shared" si="13"/>
        <v/>
      </c>
      <c r="BD38" s="356" t="str">
        <f t="shared" si="14"/>
        <v/>
      </c>
      <c r="BE38" s="356" t="str">
        <f t="shared" si="15"/>
        <v/>
      </c>
      <c r="BF38" s="356" t="str">
        <f t="shared" si="16"/>
        <v/>
      </c>
      <c r="BG38" s="356" t="str">
        <f t="shared" si="17"/>
        <v/>
      </c>
      <c r="BH38" s="356" t="str">
        <f t="shared" si="18"/>
        <v/>
      </c>
      <c r="BI38" s="356" t="str">
        <f t="shared" si="19"/>
        <v/>
      </c>
      <c r="BJ38" s="356" t="str">
        <f t="shared" si="20"/>
        <v/>
      </c>
      <c r="BK38" s="274">
        <f t="shared" si="21"/>
        <v>0</v>
      </c>
      <c r="BL38" s="274">
        <f t="shared" si="43"/>
        <v>0</v>
      </c>
      <c r="BM38" s="275">
        <f t="shared" si="22"/>
        <v>0</v>
      </c>
      <c r="BN38" s="273" t="str">
        <f t="shared" si="23"/>
        <v/>
      </c>
      <c r="BO38" s="273" t="str">
        <f t="shared" si="24"/>
        <v/>
      </c>
      <c r="BP38" s="273" t="str">
        <f t="shared" si="25"/>
        <v/>
      </c>
      <c r="BQ38" s="273" t="str">
        <f t="shared" si="26"/>
        <v/>
      </c>
      <c r="BR38" s="273" t="str">
        <f t="shared" si="27"/>
        <v/>
      </c>
      <c r="BS38" s="273" t="str">
        <f t="shared" si="28"/>
        <v/>
      </c>
      <c r="BT38" s="273" t="str">
        <f t="shared" si="29"/>
        <v/>
      </c>
      <c r="BU38" s="273" t="str">
        <f t="shared" si="30"/>
        <v/>
      </c>
      <c r="BV38" s="273" t="str">
        <f t="shared" si="31"/>
        <v/>
      </c>
      <c r="BW38" s="273" t="str">
        <f t="shared" si="32"/>
        <v/>
      </c>
      <c r="BX38" s="273" t="str">
        <f t="shared" si="33"/>
        <v/>
      </c>
      <c r="BY38" s="273" t="str">
        <f t="shared" si="34"/>
        <v/>
      </c>
      <c r="BZ38" s="273" t="str">
        <f t="shared" si="35"/>
        <v/>
      </c>
      <c r="CA38" s="273">
        <f t="shared" si="44"/>
        <v>0</v>
      </c>
    </row>
    <row r="39" spans="1:79" s="273" customFormat="1" ht="23.15" customHeight="1">
      <c r="A39" s="354">
        <v>26</v>
      </c>
      <c r="B39" s="14"/>
      <c r="C39" s="180"/>
      <c r="D39" s="181"/>
      <c r="E39" s="182"/>
      <c r="F39" s="183"/>
      <c r="G39" s="184"/>
      <c r="H39" s="185"/>
      <c r="I39" s="186"/>
      <c r="J39" s="187"/>
      <c r="K39" s="187"/>
      <c r="L39" s="187"/>
      <c r="M39" s="431"/>
      <c r="N39" s="111"/>
      <c r="O39" s="189"/>
      <c r="P39" s="392" t="str">
        <f t="shared" si="36"/>
        <v/>
      </c>
      <c r="Q39" s="394"/>
      <c r="R39" s="366"/>
      <c r="S39" s="366"/>
      <c r="T39" s="366"/>
      <c r="U39" s="366"/>
      <c r="V39" s="395" t="str">
        <f t="shared" si="37"/>
        <v/>
      </c>
      <c r="W39" s="408" t="str">
        <f t="shared" si="37"/>
        <v/>
      </c>
      <c r="X39" s="395" t="str">
        <f t="shared" si="37"/>
        <v/>
      </c>
      <c r="Y39" s="408" t="str">
        <f t="shared" si="37"/>
        <v/>
      </c>
      <c r="Z39" s="395" t="str">
        <f t="shared" si="37"/>
        <v/>
      </c>
      <c r="AA39" s="408" t="str">
        <f t="shared" si="37"/>
        <v/>
      </c>
      <c r="AB39" s="395" t="str">
        <f t="shared" si="37"/>
        <v/>
      </c>
      <c r="AC39" s="408" t="str">
        <f t="shared" si="37"/>
        <v/>
      </c>
      <c r="AD39" s="395" t="str">
        <f t="shared" si="37"/>
        <v/>
      </c>
      <c r="AE39" s="408" t="str">
        <f t="shared" si="37"/>
        <v/>
      </c>
      <c r="AF39" s="395" t="str">
        <f t="shared" si="37"/>
        <v/>
      </c>
      <c r="AG39" s="408" t="str">
        <f t="shared" si="37"/>
        <v/>
      </c>
      <c r="AH39" s="135" t="str">
        <f t="shared" si="38"/>
        <v/>
      </c>
      <c r="AI39" s="135" t="str">
        <f t="shared" si="39"/>
        <v/>
      </c>
      <c r="AJ39" s="135" t="str">
        <f t="shared" si="40"/>
        <v/>
      </c>
      <c r="AK39" s="135" t="str">
        <f t="shared" si="41"/>
        <v/>
      </c>
      <c r="AL39" s="396" t="str">
        <f t="shared" si="46"/>
        <v/>
      </c>
      <c r="AM39" s="396" t="str">
        <f t="shared" si="46"/>
        <v/>
      </c>
      <c r="AN39" s="396" t="str">
        <f t="shared" si="46"/>
        <v/>
      </c>
      <c r="AO39" s="396" t="str">
        <f t="shared" si="46"/>
        <v/>
      </c>
      <c r="AP39" s="396" t="str">
        <f t="shared" si="46"/>
        <v/>
      </c>
      <c r="AQ39" s="396" t="str">
        <f t="shared" si="46"/>
        <v/>
      </c>
      <c r="AR39" s="396" t="str">
        <f t="shared" si="46"/>
        <v/>
      </c>
      <c r="AS39" s="396" t="str">
        <f t="shared" si="46"/>
        <v/>
      </c>
      <c r="AT39" s="396" t="str">
        <f t="shared" si="46"/>
        <v/>
      </c>
      <c r="AU39" s="396" t="str">
        <f t="shared" si="46"/>
        <v/>
      </c>
      <c r="AV39" s="396" t="str">
        <f t="shared" si="46"/>
        <v/>
      </c>
      <c r="AW39" s="396" t="str">
        <f t="shared" si="8"/>
        <v/>
      </c>
      <c r="AX39" s="355"/>
      <c r="AY39" s="356" t="str">
        <f t="shared" si="9"/>
        <v/>
      </c>
      <c r="AZ39" s="356" t="str">
        <f t="shared" si="10"/>
        <v/>
      </c>
      <c r="BA39" s="356" t="str">
        <f t="shared" si="11"/>
        <v/>
      </c>
      <c r="BB39" s="356" t="str">
        <f t="shared" si="12"/>
        <v/>
      </c>
      <c r="BC39" s="356" t="str">
        <f t="shared" si="13"/>
        <v/>
      </c>
      <c r="BD39" s="356" t="str">
        <f t="shared" si="14"/>
        <v/>
      </c>
      <c r="BE39" s="356" t="str">
        <f t="shared" si="15"/>
        <v/>
      </c>
      <c r="BF39" s="356" t="str">
        <f t="shared" si="16"/>
        <v/>
      </c>
      <c r="BG39" s="356" t="str">
        <f t="shared" si="17"/>
        <v/>
      </c>
      <c r="BH39" s="356" t="str">
        <f t="shared" si="18"/>
        <v/>
      </c>
      <c r="BI39" s="356" t="str">
        <f t="shared" si="19"/>
        <v/>
      </c>
      <c r="BJ39" s="356" t="str">
        <f t="shared" si="20"/>
        <v/>
      </c>
      <c r="BK39" s="274">
        <f t="shared" si="21"/>
        <v>0</v>
      </c>
      <c r="BL39" s="274">
        <f t="shared" si="43"/>
        <v>0</v>
      </c>
      <c r="BM39" s="275">
        <f t="shared" si="22"/>
        <v>0</v>
      </c>
      <c r="BN39" s="273" t="str">
        <f t="shared" si="23"/>
        <v/>
      </c>
      <c r="BO39" s="273" t="str">
        <f t="shared" si="24"/>
        <v/>
      </c>
      <c r="BP39" s="273" t="str">
        <f t="shared" si="25"/>
        <v/>
      </c>
      <c r="BQ39" s="273" t="str">
        <f t="shared" si="26"/>
        <v/>
      </c>
      <c r="BR39" s="273" t="str">
        <f t="shared" si="27"/>
        <v/>
      </c>
      <c r="BS39" s="273" t="str">
        <f t="shared" si="28"/>
        <v/>
      </c>
      <c r="BT39" s="273" t="str">
        <f t="shared" si="29"/>
        <v/>
      </c>
      <c r="BU39" s="273" t="str">
        <f t="shared" si="30"/>
        <v/>
      </c>
      <c r="BV39" s="273" t="str">
        <f t="shared" si="31"/>
        <v/>
      </c>
      <c r="BW39" s="273" t="str">
        <f t="shared" si="32"/>
        <v/>
      </c>
      <c r="BX39" s="273" t="str">
        <f t="shared" si="33"/>
        <v/>
      </c>
      <c r="BY39" s="273" t="str">
        <f t="shared" si="34"/>
        <v/>
      </c>
      <c r="BZ39" s="273" t="str">
        <f t="shared" si="35"/>
        <v/>
      </c>
      <c r="CA39" s="273">
        <f t="shared" si="44"/>
        <v>0</v>
      </c>
    </row>
    <row r="40" spans="1:79" s="273" customFormat="1" ht="23.15" customHeight="1">
      <c r="A40" s="354">
        <v>27</v>
      </c>
      <c r="B40" s="14"/>
      <c r="C40" s="180"/>
      <c r="D40" s="181"/>
      <c r="E40" s="182"/>
      <c r="F40" s="183"/>
      <c r="G40" s="184"/>
      <c r="H40" s="185"/>
      <c r="I40" s="186"/>
      <c r="J40" s="187"/>
      <c r="K40" s="187"/>
      <c r="L40" s="187"/>
      <c r="M40" s="431"/>
      <c r="N40" s="110"/>
      <c r="O40" s="189"/>
      <c r="P40" s="392" t="str">
        <f t="shared" si="36"/>
        <v/>
      </c>
      <c r="Q40" s="394"/>
      <c r="R40" s="366"/>
      <c r="S40" s="366"/>
      <c r="T40" s="366"/>
      <c r="U40" s="366"/>
      <c r="V40" s="395" t="str">
        <f t="shared" si="37"/>
        <v/>
      </c>
      <c r="W40" s="408" t="str">
        <f t="shared" si="37"/>
        <v/>
      </c>
      <c r="X40" s="395" t="str">
        <f t="shared" si="37"/>
        <v/>
      </c>
      <c r="Y40" s="408" t="str">
        <f t="shared" si="37"/>
        <v/>
      </c>
      <c r="Z40" s="395" t="str">
        <f t="shared" si="37"/>
        <v/>
      </c>
      <c r="AA40" s="408" t="str">
        <f t="shared" si="37"/>
        <v/>
      </c>
      <c r="AB40" s="395" t="str">
        <f t="shared" si="37"/>
        <v/>
      </c>
      <c r="AC40" s="408" t="str">
        <f t="shared" si="37"/>
        <v/>
      </c>
      <c r="AD40" s="395" t="str">
        <f t="shared" si="37"/>
        <v/>
      </c>
      <c r="AE40" s="408" t="str">
        <f t="shared" si="37"/>
        <v/>
      </c>
      <c r="AF40" s="395" t="str">
        <f t="shared" si="37"/>
        <v/>
      </c>
      <c r="AG40" s="408" t="str">
        <f t="shared" si="37"/>
        <v/>
      </c>
      <c r="AH40" s="135" t="str">
        <f t="shared" si="38"/>
        <v/>
      </c>
      <c r="AI40" s="135" t="str">
        <f t="shared" si="39"/>
        <v/>
      </c>
      <c r="AJ40" s="135" t="str">
        <f t="shared" si="40"/>
        <v/>
      </c>
      <c r="AK40" s="135" t="str">
        <f t="shared" si="41"/>
        <v/>
      </c>
      <c r="AL40" s="396" t="str">
        <f t="shared" si="46"/>
        <v/>
      </c>
      <c r="AM40" s="396" t="str">
        <f t="shared" si="46"/>
        <v/>
      </c>
      <c r="AN40" s="396" t="str">
        <f t="shared" si="46"/>
        <v/>
      </c>
      <c r="AO40" s="396" t="str">
        <f t="shared" si="46"/>
        <v/>
      </c>
      <c r="AP40" s="396" t="str">
        <f t="shared" si="46"/>
        <v/>
      </c>
      <c r="AQ40" s="396" t="str">
        <f t="shared" si="46"/>
        <v/>
      </c>
      <c r="AR40" s="396" t="str">
        <f t="shared" si="46"/>
        <v/>
      </c>
      <c r="AS40" s="396" t="str">
        <f t="shared" si="46"/>
        <v/>
      </c>
      <c r="AT40" s="396" t="str">
        <f t="shared" si="46"/>
        <v/>
      </c>
      <c r="AU40" s="396" t="str">
        <f t="shared" si="46"/>
        <v/>
      </c>
      <c r="AV40" s="396" t="str">
        <f t="shared" si="46"/>
        <v/>
      </c>
      <c r="AW40" s="396" t="str">
        <f t="shared" si="8"/>
        <v/>
      </c>
      <c r="AX40" s="355"/>
      <c r="AY40" s="356" t="str">
        <f t="shared" si="9"/>
        <v/>
      </c>
      <c r="AZ40" s="356" t="str">
        <f t="shared" si="10"/>
        <v/>
      </c>
      <c r="BA40" s="356" t="str">
        <f t="shared" si="11"/>
        <v/>
      </c>
      <c r="BB40" s="356" t="str">
        <f t="shared" si="12"/>
        <v/>
      </c>
      <c r="BC40" s="356" t="str">
        <f t="shared" si="13"/>
        <v/>
      </c>
      <c r="BD40" s="356" t="str">
        <f t="shared" si="14"/>
        <v/>
      </c>
      <c r="BE40" s="356" t="str">
        <f t="shared" si="15"/>
        <v/>
      </c>
      <c r="BF40" s="356" t="str">
        <f t="shared" si="16"/>
        <v/>
      </c>
      <c r="BG40" s="356" t="str">
        <f t="shared" si="17"/>
        <v/>
      </c>
      <c r="BH40" s="356" t="str">
        <f t="shared" si="18"/>
        <v/>
      </c>
      <c r="BI40" s="356" t="str">
        <f t="shared" si="19"/>
        <v/>
      </c>
      <c r="BJ40" s="356" t="str">
        <f t="shared" si="20"/>
        <v/>
      </c>
      <c r="BK40" s="274">
        <f t="shared" si="21"/>
        <v>0</v>
      </c>
      <c r="BL40" s="274">
        <f t="shared" si="43"/>
        <v>0</v>
      </c>
      <c r="BM40" s="275">
        <f t="shared" si="22"/>
        <v>0</v>
      </c>
      <c r="BN40" s="273" t="str">
        <f t="shared" si="23"/>
        <v/>
      </c>
      <c r="BO40" s="273" t="str">
        <f t="shared" si="24"/>
        <v/>
      </c>
      <c r="BP40" s="273" t="str">
        <f t="shared" si="25"/>
        <v/>
      </c>
      <c r="BQ40" s="273" t="str">
        <f t="shared" si="26"/>
        <v/>
      </c>
      <c r="BR40" s="273" t="str">
        <f t="shared" si="27"/>
        <v/>
      </c>
      <c r="BS40" s="273" t="str">
        <f t="shared" si="28"/>
        <v/>
      </c>
      <c r="BT40" s="273" t="str">
        <f t="shared" si="29"/>
        <v/>
      </c>
      <c r="BU40" s="273" t="str">
        <f t="shared" si="30"/>
        <v/>
      </c>
      <c r="BV40" s="273" t="str">
        <f t="shared" si="31"/>
        <v/>
      </c>
      <c r="BW40" s="273" t="str">
        <f t="shared" si="32"/>
        <v/>
      </c>
      <c r="BX40" s="273" t="str">
        <f t="shared" si="33"/>
        <v/>
      </c>
      <c r="BY40" s="273" t="str">
        <f t="shared" si="34"/>
        <v/>
      </c>
      <c r="BZ40" s="273" t="str">
        <f t="shared" si="35"/>
        <v/>
      </c>
      <c r="CA40" s="273">
        <f t="shared" si="44"/>
        <v>0</v>
      </c>
    </row>
    <row r="41" spans="1:79" s="273" customFormat="1" ht="23.15" customHeight="1">
      <c r="A41" s="354">
        <v>28</v>
      </c>
      <c r="B41" s="14"/>
      <c r="C41" s="180"/>
      <c r="D41" s="181"/>
      <c r="E41" s="182"/>
      <c r="F41" s="183"/>
      <c r="G41" s="184"/>
      <c r="H41" s="185"/>
      <c r="I41" s="186"/>
      <c r="J41" s="187"/>
      <c r="K41" s="187"/>
      <c r="L41" s="187"/>
      <c r="M41" s="431"/>
      <c r="N41" s="110"/>
      <c r="O41" s="189"/>
      <c r="P41" s="392" t="str">
        <f t="shared" si="36"/>
        <v/>
      </c>
      <c r="Q41" s="394"/>
      <c r="R41" s="366"/>
      <c r="S41" s="366"/>
      <c r="T41" s="366"/>
      <c r="U41" s="366"/>
      <c r="V41" s="395" t="str">
        <f t="shared" si="37"/>
        <v/>
      </c>
      <c r="W41" s="408" t="str">
        <f t="shared" si="37"/>
        <v/>
      </c>
      <c r="X41" s="395" t="str">
        <f t="shared" si="37"/>
        <v/>
      </c>
      <c r="Y41" s="408" t="str">
        <f t="shared" si="37"/>
        <v/>
      </c>
      <c r="Z41" s="395" t="str">
        <f t="shared" si="37"/>
        <v/>
      </c>
      <c r="AA41" s="408" t="str">
        <f t="shared" si="37"/>
        <v/>
      </c>
      <c r="AB41" s="395" t="str">
        <f t="shared" si="37"/>
        <v/>
      </c>
      <c r="AC41" s="408" t="str">
        <f t="shared" si="37"/>
        <v/>
      </c>
      <c r="AD41" s="395" t="str">
        <f t="shared" si="37"/>
        <v/>
      </c>
      <c r="AE41" s="408" t="str">
        <f t="shared" si="37"/>
        <v/>
      </c>
      <c r="AF41" s="395" t="str">
        <f t="shared" si="37"/>
        <v/>
      </c>
      <c r="AG41" s="408" t="str">
        <f t="shared" si="37"/>
        <v/>
      </c>
      <c r="AH41" s="135" t="str">
        <f t="shared" si="38"/>
        <v/>
      </c>
      <c r="AI41" s="135" t="str">
        <f t="shared" si="39"/>
        <v/>
      </c>
      <c r="AJ41" s="135" t="str">
        <f t="shared" si="40"/>
        <v/>
      </c>
      <c r="AK41" s="135" t="str">
        <f t="shared" si="41"/>
        <v/>
      </c>
      <c r="AL41" s="396" t="str">
        <f t="shared" si="46"/>
        <v/>
      </c>
      <c r="AM41" s="396" t="str">
        <f t="shared" si="46"/>
        <v/>
      </c>
      <c r="AN41" s="396" t="str">
        <f t="shared" si="46"/>
        <v/>
      </c>
      <c r="AO41" s="396" t="str">
        <f t="shared" si="46"/>
        <v/>
      </c>
      <c r="AP41" s="396" t="str">
        <f t="shared" si="46"/>
        <v/>
      </c>
      <c r="AQ41" s="396" t="str">
        <f t="shared" si="46"/>
        <v/>
      </c>
      <c r="AR41" s="396" t="str">
        <f t="shared" si="46"/>
        <v/>
      </c>
      <c r="AS41" s="396" t="str">
        <f t="shared" si="46"/>
        <v/>
      </c>
      <c r="AT41" s="396" t="str">
        <f t="shared" si="46"/>
        <v/>
      </c>
      <c r="AU41" s="396" t="str">
        <f t="shared" si="46"/>
        <v/>
      </c>
      <c r="AV41" s="396" t="str">
        <f t="shared" si="46"/>
        <v/>
      </c>
      <c r="AW41" s="396" t="str">
        <f t="shared" si="8"/>
        <v/>
      </c>
      <c r="AX41" s="355"/>
      <c r="AY41" s="356" t="str">
        <f t="shared" si="9"/>
        <v/>
      </c>
      <c r="AZ41" s="356" t="str">
        <f t="shared" si="10"/>
        <v/>
      </c>
      <c r="BA41" s="356" t="str">
        <f t="shared" si="11"/>
        <v/>
      </c>
      <c r="BB41" s="356" t="str">
        <f t="shared" si="12"/>
        <v/>
      </c>
      <c r="BC41" s="356" t="str">
        <f t="shared" si="13"/>
        <v/>
      </c>
      <c r="BD41" s="356" t="str">
        <f t="shared" si="14"/>
        <v/>
      </c>
      <c r="BE41" s="356" t="str">
        <f t="shared" si="15"/>
        <v/>
      </c>
      <c r="BF41" s="356" t="str">
        <f t="shared" si="16"/>
        <v/>
      </c>
      <c r="BG41" s="356" t="str">
        <f t="shared" si="17"/>
        <v/>
      </c>
      <c r="BH41" s="356" t="str">
        <f t="shared" si="18"/>
        <v/>
      </c>
      <c r="BI41" s="356" t="str">
        <f t="shared" si="19"/>
        <v/>
      </c>
      <c r="BJ41" s="356" t="str">
        <f t="shared" si="20"/>
        <v/>
      </c>
      <c r="BK41" s="274">
        <f t="shared" si="21"/>
        <v>0</v>
      </c>
      <c r="BL41" s="274">
        <f t="shared" si="43"/>
        <v>0</v>
      </c>
      <c r="BM41" s="275">
        <f t="shared" si="22"/>
        <v>0</v>
      </c>
      <c r="BN41" s="273" t="str">
        <f t="shared" si="23"/>
        <v/>
      </c>
      <c r="BO41" s="273" t="str">
        <f t="shared" si="24"/>
        <v/>
      </c>
      <c r="BP41" s="273" t="str">
        <f t="shared" si="25"/>
        <v/>
      </c>
      <c r="BQ41" s="273" t="str">
        <f t="shared" si="26"/>
        <v/>
      </c>
      <c r="BR41" s="273" t="str">
        <f t="shared" si="27"/>
        <v/>
      </c>
      <c r="BS41" s="273" t="str">
        <f t="shared" si="28"/>
        <v/>
      </c>
      <c r="BT41" s="273" t="str">
        <f t="shared" si="29"/>
        <v/>
      </c>
      <c r="BU41" s="273" t="str">
        <f t="shared" si="30"/>
        <v/>
      </c>
      <c r="BV41" s="273" t="str">
        <f t="shared" si="31"/>
        <v/>
      </c>
      <c r="BW41" s="273" t="str">
        <f t="shared" si="32"/>
        <v/>
      </c>
      <c r="BX41" s="273" t="str">
        <f t="shared" si="33"/>
        <v/>
      </c>
      <c r="BY41" s="273" t="str">
        <f t="shared" si="34"/>
        <v/>
      </c>
      <c r="BZ41" s="273" t="str">
        <f t="shared" si="35"/>
        <v/>
      </c>
      <c r="CA41" s="273">
        <f t="shared" si="44"/>
        <v>0</v>
      </c>
    </row>
    <row r="42" spans="1:79" s="273" customFormat="1" ht="23.15" customHeight="1">
      <c r="A42" s="354">
        <v>29</v>
      </c>
      <c r="B42" s="14"/>
      <c r="C42" s="180"/>
      <c r="D42" s="181"/>
      <c r="E42" s="182"/>
      <c r="F42" s="183"/>
      <c r="G42" s="184"/>
      <c r="H42" s="185"/>
      <c r="I42" s="186"/>
      <c r="J42" s="187"/>
      <c r="K42" s="187"/>
      <c r="L42" s="187"/>
      <c r="M42" s="431"/>
      <c r="N42" s="110"/>
      <c r="O42" s="189"/>
      <c r="P42" s="392" t="str">
        <f t="shared" si="36"/>
        <v/>
      </c>
      <c r="Q42" s="394"/>
      <c r="R42" s="366"/>
      <c r="S42" s="366"/>
      <c r="T42" s="366"/>
      <c r="U42" s="366"/>
      <c r="V42" s="395" t="str">
        <f t="shared" si="37"/>
        <v/>
      </c>
      <c r="W42" s="408" t="str">
        <f t="shared" si="37"/>
        <v/>
      </c>
      <c r="X42" s="395" t="str">
        <f t="shared" si="37"/>
        <v/>
      </c>
      <c r="Y42" s="408" t="str">
        <f t="shared" si="37"/>
        <v/>
      </c>
      <c r="Z42" s="395" t="str">
        <f t="shared" si="37"/>
        <v/>
      </c>
      <c r="AA42" s="408" t="str">
        <f t="shared" si="37"/>
        <v/>
      </c>
      <c r="AB42" s="395" t="str">
        <f t="shared" si="37"/>
        <v/>
      </c>
      <c r="AC42" s="408" t="str">
        <f t="shared" si="37"/>
        <v/>
      </c>
      <c r="AD42" s="395" t="str">
        <f t="shared" si="37"/>
        <v/>
      </c>
      <c r="AE42" s="408" t="str">
        <f t="shared" si="37"/>
        <v/>
      </c>
      <c r="AF42" s="395" t="str">
        <f t="shared" si="37"/>
        <v/>
      </c>
      <c r="AG42" s="408" t="str">
        <f t="shared" si="37"/>
        <v/>
      </c>
      <c r="AH42" s="135" t="str">
        <f t="shared" si="38"/>
        <v/>
      </c>
      <c r="AI42" s="135" t="str">
        <f t="shared" si="39"/>
        <v/>
      </c>
      <c r="AJ42" s="135" t="str">
        <f t="shared" si="40"/>
        <v/>
      </c>
      <c r="AK42" s="135" t="str">
        <f t="shared" si="41"/>
        <v/>
      </c>
      <c r="AL42" s="396" t="str">
        <f t="shared" si="46"/>
        <v/>
      </c>
      <c r="AM42" s="396" t="str">
        <f t="shared" si="46"/>
        <v/>
      </c>
      <c r="AN42" s="396" t="str">
        <f t="shared" si="46"/>
        <v/>
      </c>
      <c r="AO42" s="396" t="str">
        <f t="shared" si="46"/>
        <v/>
      </c>
      <c r="AP42" s="396" t="str">
        <f t="shared" si="46"/>
        <v/>
      </c>
      <c r="AQ42" s="396" t="str">
        <f t="shared" si="46"/>
        <v/>
      </c>
      <c r="AR42" s="396" t="str">
        <f t="shared" si="46"/>
        <v/>
      </c>
      <c r="AS42" s="396" t="str">
        <f t="shared" si="46"/>
        <v/>
      </c>
      <c r="AT42" s="396" t="str">
        <f t="shared" si="46"/>
        <v/>
      </c>
      <c r="AU42" s="396" t="str">
        <f t="shared" si="46"/>
        <v/>
      </c>
      <c r="AV42" s="396" t="str">
        <f t="shared" si="46"/>
        <v/>
      </c>
      <c r="AW42" s="396" t="str">
        <f t="shared" si="8"/>
        <v/>
      </c>
      <c r="AX42" s="355"/>
      <c r="AY42" s="356" t="str">
        <f t="shared" si="9"/>
        <v/>
      </c>
      <c r="AZ42" s="356" t="str">
        <f t="shared" si="10"/>
        <v/>
      </c>
      <c r="BA42" s="356" t="str">
        <f t="shared" si="11"/>
        <v/>
      </c>
      <c r="BB42" s="356" t="str">
        <f t="shared" si="12"/>
        <v/>
      </c>
      <c r="BC42" s="356" t="str">
        <f t="shared" si="13"/>
        <v/>
      </c>
      <c r="BD42" s="356" t="str">
        <f t="shared" si="14"/>
        <v/>
      </c>
      <c r="BE42" s="356" t="str">
        <f t="shared" si="15"/>
        <v/>
      </c>
      <c r="BF42" s="356" t="str">
        <f t="shared" si="16"/>
        <v/>
      </c>
      <c r="BG42" s="356" t="str">
        <f t="shared" si="17"/>
        <v/>
      </c>
      <c r="BH42" s="356" t="str">
        <f t="shared" si="18"/>
        <v/>
      </c>
      <c r="BI42" s="356" t="str">
        <f t="shared" si="19"/>
        <v/>
      </c>
      <c r="BJ42" s="356" t="str">
        <f t="shared" si="20"/>
        <v/>
      </c>
      <c r="BK42" s="274">
        <f t="shared" si="21"/>
        <v>0</v>
      </c>
      <c r="BL42" s="274">
        <f t="shared" si="43"/>
        <v>0</v>
      </c>
      <c r="BM42" s="275">
        <f t="shared" si="22"/>
        <v>0</v>
      </c>
      <c r="BN42" s="273" t="str">
        <f t="shared" si="23"/>
        <v/>
      </c>
      <c r="BO42" s="273" t="str">
        <f t="shared" si="24"/>
        <v/>
      </c>
      <c r="BP42" s="273" t="str">
        <f t="shared" si="25"/>
        <v/>
      </c>
      <c r="BQ42" s="273" t="str">
        <f t="shared" si="26"/>
        <v/>
      </c>
      <c r="BR42" s="273" t="str">
        <f t="shared" si="27"/>
        <v/>
      </c>
      <c r="BS42" s="273" t="str">
        <f t="shared" si="28"/>
        <v/>
      </c>
      <c r="BT42" s="273" t="str">
        <f t="shared" si="29"/>
        <v/>
      </c>
      <c r="BU42" s="273" t="str">
        <f t="shared" si="30"/>
        <v/>
      </c>
      <c r="BV42" s="273" t="str">
        <f t="shared" si="31"/>
        <v/>
      </c>
      <c r="BW42" s="273" t="str">
        <f t="shared" si="32"/>
        <v/>
      </c>
      <c r="BX42" s="273" t="str">
        <f t="shared" si="33"/>
        <v/>
      </c>
      <c r="BY42" s="273" t="str">
        <f t="shared" si="34"/>
        <v/>
      </c>
      <c r="BZ42" s="273" t="str">
        <f t="shared" si="35"/>
        <v/>
      </c>
      <c r="CA42" s="273">
        <f t="shared" si="44"/>
        <v>0</v>
      </c>
    </row>
    <row r="43" spans="1:79" s="273" customFormat="1" ht="23.15" customHeight="1">
      <c r="A43" s="354">
        <v>30</v>
      </c>
      <c r="B43" s="14"/>
      <c r="C43" s="180"/>
      <c r="D43" s="181"/>
      <c r="E43" s="182"/>
      <c r="F43" s="183"/>
      <c r="G43" s="184"/>
      <c r="H43" s="185"/>
      <c r="I43" s="186"/>
      <c r="J43" s="187"/>
      <c r="K43" s="187"/>
      <c r="L43" s="187"/>
      <c r="M43" s="431"/>
      <c r="N43" s="110"/>
      <c r="O43" s="189"/>
      <c r="P43" s="392" t="str">
        <f t="shared" si="36"/>
        <v/>
      </c>
      <c r="Q43" s="394"/>
      <c r="R43" s="366"/>
      <c r="S43" s="366"/>
      <c r="T43" s="366"/>
      <c r="U43" s="366"/>
      <c r="V43" s="395" t="str">
        <f t="shared" si="37"/>
        <v/>
      </c>
      <c r="W43" s="408" t="str">
        <f t="shared" si="37"/>
        <v/>
      </c>
      <c r="X43" s="395" t="str">
        <f t="shared" si="37"/>
        <v/>
      </c>
      <c r="Y43" s="408" t="str">
        <f t="shared" si="37"/>
        <v/>
      </c>
      <c r="Z43" s="395" t="str">
        <f t="shared" si="37"/>
        <v/>
      </c>
      <c r="AA43" s="408" t="str">
        <f t="shared" si="37"/>
        <v/>
      </c>
      <c r="AB43" s="395" t="str">
        <f t="shared" si="37"/>
        <v/>
      </c>
      <c r="AC43" s="408" t="str">
        <f t="shared" si="37"/>
        <v/>
      </c>
      <c r="AD43" s="395" t="str">
        <f t="shared" si="37"/>
        <v/>
      </c>
      <c r="AE43" s="408" t="str">
        <f t="shared" si="37"/>
        <v/>
      </c>
      <c r="AF43" s="395" t="str">
        <f t="shared" si="37"/>
        <v/>
      </c>
      <c r="AG43" s="408" t="str">
        <f t="shared" si="37"/>
        <v/>
      </c>
      <c r="AH43" s="135" t="str">
        <f t="shared" si="38"/>
        <v/>
      </c>
      <c r="AI43" s="135" t="str">
        <f t="shared" si="39"/>
        <v/>
      </c>
      <c r="AJ43" s="135" t="str">
        <f t="shared" si="40"/>
        <v/>
      </c>
      <c r="AK43" s="135" t="str">
        <f t="shared" si="41"/>
        <v/>
      </c>
      <c r="AL43" s="396" t="str">
        <f t="shared" si="46"/>
        <v/>
      </c>
      <c r="AM43" s="396" t="str">
        <f t="shared" si="46"/>
        <v/>
      </c>
      <c r="AN43" s="396" t="str">
        <f t="shared" si="46"/>
        <v/>
      </c>
      <c r="AO43" s="396" t="str">
        <f t="shared" si="46"/>
        <v/>
      </c>
      <c r="AP43" s="396" t="str">
        <f t="shared" si="46"/>
        <v/>
      </c>
      <c r="AQ43" s="396" t="str">
        <f t="shared" si="46"/>
        <v/>
      </c>
      <c r="AR43" s="396" t="str">
        <f t="shared" si="46"/>
        <v/>
      </c>
      <c r="AS43" s="396" t="str">
        <f t="shared" si="46"/>
        <v/>
      </c>
      <c r="AT43" s="396" t="str">
        <f t="shared" si="46"/>
        <v/>
      </c>
      <c r="AU43" s="396" t="str">
        <f t="shared" si="46"/>
        <v/>
      </c>
      <c r="AV43" s="396" t="str">
        <f t="shared" si="46"/>
        <v/>
      </c>
      <c r="AW43" s="396" t="str">
        <f t="shared" si="8"/>
        <v/>
      </c>
      <c r="AX43" s="355"/>
      <c r="AY43" s="356" t="str">
        <f t="shared" si="9"/>
        <v/>
      </c>
      <c r="AZ43" s="356" t="str">
        <f t="shared" si="10"/>
        <v/>
      </c>
      <c r="BA43" s="356" t="str">
        <f t="shared" si="11"/>
        <v/>
      </c>
      <c r="BB43" s="356" t="str">
        <f t="shared" si="12"/>
        <v/>
      </c>
      <c r="BC43" s="356" t="str">
        <f t="shared" si="13"/>
        <v/>
      </c>
      <c r="BD43" s="356" t="str">
        <f t="shared" si="14"/>
        <v/>
      </c>
      <c r="BE43" s="356" t="str">
        <f t="shared" si="15"/>
        <v/>
      </c>
      <c r="BF43" s="356" t="str">
        <f t="shared" si="16"/>
        <v/>
      </c>
      <c r="BG43" s="356" t="str">
        <f t="shared" si="17"/>
        <v/>
      </c>
      <c r="BH43" s="356" t="str">
        <f t="shared" si="18"/>
        <v/>
      </c>
      <c r="BI43" s="356" t="str">
        <f t="shared" si="19"/>
        <v/>
      </c>
      <c r="BJ43" s="356" t="str">
        <f t="shared" si="20"/>
        <v/>
      </c>
      <c r="BK43" s="274">
        <f t="shared" si="21"/>
        <v>0</v>
      </c>
      <c r="BL43" s="274">
        <f t="shared" si="43"/>
        <v>0</v>
      </c>
      <c r="BM43" s="275">
        <f t="shared" si="22"/>
        <v>0</v>
      </c>
      <c r="BN43" s="273" t="str">
        <f t="shared" si="23"/>
        <v/>
      </c>
      <c r="BO43" s="273" t="str">
        <f t="shared" si="24"/>
        <v/>
      </c>
      <c r="BP43" s="273" t="str">
        <f t="shared" si="25"/>
        <v/>
      </c>
      <c r="BQ43" s="273" t="str">
        <f t="shared" si="26"/>
        <v/>
      </c>
      <c r="BR43" s="273" t="str">
        <f t="shared" si="27"/>
        <v/>
      </c>
      <c r="BS43" s="273" t="str">
        <f t="shared" si="28"/>
        <v/>
      </c>
      <c r="BT43" s="273" t="str">
        <f t="shared" si="29"/>
        <v/>
      </c>
      <c r="BU43" s="273" t="str">
        <f t="shared" si="30"/>
        <v/>
      </c>
      <c r="BV43" s="273" t="str">
        <f t="shared" si="31"/>
        <v/>
      </c>
      <c r="BW43" s="273" t="str">
        <f t="shared" si="32"/>
        <v/>
      </c>
      <c r="BX43" s="273" t="str">
        <f t="shared" si="33"/>
        <v/>
      </c>
      <c r="BY43" s="273" t="str">
        <f t="shared" si="34"/>
        <v/>
      </c>
      <c r="BZ43" s="273" t="str">
        <f t="shared" si="35"/>
        <v/>
      </c>
      <c r="CA43" s="273">
        <f t="shared" si="44"/>
        <v>0</v>
      </c>
    </row>
    <row r="44" spans="1:79" s="273" customFormat="1" ht="23.15" customHeight="1">
      <c r="A44" s="354">
        <v>31</v>
      </c>
      <c r="B44" s="14"/>
      <c r="C44" s="180"/>
      <c r="D44" s="181"/>
      <c r="E44" s="182"/>
      <c r="F44" s="183"/>
      <c r="G44" s="184"/>
      <c r="H44" s="185"/>
      <c r="I44" s="186"/>
      <c r="J44" s="187"/>
      <c r="K44" s="187"/>
      <c r="L44" s="187"/>
      <c r="M44" s="431"/>
      <c r="N44" s="110"/>
      <c r="O44" s="189"/>
      <c r="P44" s="392" t="str">
        <f t="shared" si="36"/>
        <v/>
      </c>
      <c r="Q44" s="394"/>
      <c r="R44" s="366"/>
      <c r="S44" s="366"/>
      <c r="T44" s="366"/>
      <c r="U44" s="366"/>
      <c r="V44" s="395" t="str">
        <f t="shared" si="37"/>
        <v/>
      </c>
      <c r="W44" s="408" t="str">
        <f t="shared" si="37"/>
        <v/>
      </c>
      <c r="X44" s="395" t="str">
        <f t="shared" si="37"/>
        <v/>
      </c>
      <c r="Y44" s="408" t="str">
        <f t="shared" si="37"/>
        <v/>
      </c>
      <c r="Z44" s="395" t="str">
        <f t="shared" si="37"/>
        <v/>
      </c>
      <c r="AA44" s="408" t="str">
        <f t="shared" si="37"/>
        <v/>
      </c>
      <c r="AB44" s="395" t="str">
        <f t="shared" si="37"/>
        <v/>
      </c>
      <c r="AC44" s="408" t="str">
        <f t="shared" si="37"/>
        <v/>
      </c>
      <c r="AD44" s="395" t="str">
        <f t="shared" si="37"/>
        <v/>
      </c>
      <c r="AE44" s="408" t="str">
        <f t="shared" si="37"/>
        <v/>
      </c>
      <c r="AF44" s="395" t="str">
        <f t="shared" si="37"/>
        <v/>
      </c>
      <c r="AG44" s="408" t="str">
        <f t="shared" si="37"/>
        <v/>
      </c>
      <c r="AH44" s="135" t="str">
        <f t="shared" si="38"/>
        <v/>
      </c>
      <c r="AI44" s="135" t="str">
        <f t="shared" si="39"/>
        <v/>
      </c>
      <c r="AJ44" s="135" t="str">
        <f t="shared" si="40"/>
        <v/>
      </c>
      <c r="AK44" s="135" t="str">
        <f t="shared" si="41"/>
        <v/>
      </c>
      <c r="AL44" s="396" t="str">
        <f t="shared" si="46"/>
        <v/>
      </c>
      <c r="AM44" s="396" t="str">
        <f t="shared" si="46"/>
        <v/>
      </c>
      <c r="AN44" s="396" t="str">
        <f t="shared" si="46"/>
        <v/>
      </c>
      <c r="AO44" s="396" t="str">
        <f t="shared" si="46"/>
        <v/>
      </c>
      <c r="AP44" s="396" t="str">
        <f t="shared" si="46"/>
        <v/>
      </c>
      <c r="AQ44" s="396" t="str">
        <f t="shared" si="46"/>
        <v/>
      </c>
      <c r="AR44" s="396" t="str">
        <f t="shared" si="46"/>
        <v/>
      </c>
      <c r="AS44" s="396" t="str">
        <f t="shared" si="46"/>
        <v/>
      </c>
      <c r="AT44" s="396" t="str">
        <f t="shared" si="46"/>
        <v/>
      </c>
      <c r="AU44" s="396" t="str">
        <f t="shared" si="46"/>
        <v/>
      </c>
      <c r="AV44" s="396" t="str">
        <f t="shared" si="46"/>
        <v/>
      </c>
      <c r="AW44" s="396" t="str">
        <f t="shared" si="8"/>
        <v/>
      </c>
      <c r="AX44" s="355"/>
      <c r="AY44" s="356" t="str">
        <f t="shared" si="9"/>
        <v/>
      </c>
      <c r="AZ44" s="356" t="str">
        <f t="shared" si="10"/>
        <v/>
      </c>
      <c r="BA44" s="356" t="str">
        <f t="shared" si="11"/>
        <v/>
      </c>
      <c r="BB44" s="356" t="str">
        <f t="shared" si="12"/>
        <v/>
      </c>
      <c r="BC44" s="356" t="str">
        <f t="shared" si="13"/>
        <v/>
      </c>
      <c r="BD44" s="356" t="str">
        <f t="shared" si="14"/>
        <v/>
      </c>
      <c r="BE44" s="356" t="str">
        <f t="shared" si="15"/>
        <v/>
      </c>
      <c r="BF44" s="356" t="str">
        <f t="shared" si="16"/>
        <v/>
      </c>
      <c r="BG44" s="356" t="str">
        <f t="shared" si="17"/>
        <v/>
      </c>
      <c r="BH44" s="356" t="str">
        <f t="shared" si="18"/>
        <v/>
      </c>
      <c r="BI44" s="356" t="str">
        <f t="shared" si="19"/>
        <v/>
      </c>
      <c r="BJ44" s="356" t="str">
        <f t="shared" si="20"/>
        <v/>
      </c>
      <c r="BK44" s="274">
        <f t="shared" si="21"/>
        <v>0</v>
      </c>
      <c r="BL44" s="274">
        <f t="shared" si="43"/>
        <v>0</v>
      </c>
      <c r="BM44" s="275">
        <f t="shared" si="22"/>
        <v>0</v>
      </c>
      <c r="BN44" s="273" t="str">
        <f t="shared" si="23"/>
        <v/>
      </c>
      <c r="BO44" s="273" t="str">
        <f t="shared" si="24"/>
        <v/>
      </c>
      <c r="BP44" s="273" t="str">
        <f t="shared" si="25"/>
        <v/>
      </c>
      <c r="BQ44" s="273" t="str">
        <f t="shared" si="26"/>
        <v/>
      </c>
      <c r="BR44" s="273" t="str">
        <f t="shared" si="27"/>
        <v/>
      </c>
      <c r="BS44" s="273" t="str">
        <f t="shared" si="28"/>
        <v/>
      </c>
      <c r="BT44" s="273" t="str">
        <f t="shared" si="29"/>
        <v/>
      </c>
      <c r="BU44" s="273" t="str">
        <f t="shared" si="30"/>
        <v/>
      </c>
      <c r="BV44" s="273" t="str">
        <f t="shared" si="31"/>
        <v/>
      </c>
      <c r="BW44" s="273" t="str">
        <f t="shared" si="32"/>
        <v/>
      </c>
      <c r="BX44" s="273" t="str">
        <f t="shared" si="33"/>
        <v/>
      </c>
      <c r="BY44" s="273" t="str">
        <f t="shared" si="34"/>
        <v/>
      </c>
      <c r="BZ44" s="273" t="str">
        <f t="shared" si="35"/>
        <v/>
      </c>
      <c r="CA44" s="273">
        <f t="shared" si="44"/>
        <v>0</v>
      </c>
    </row>
    <row r="45" spans="1:79" s="273" customFormat="1" ht="23.15" customHeight="1">
      <c r="A45" s="354">
        <v>32</v>
      </c>
      <c r="B45" s="14"/>
      <c r="C45" s="180"/>
      <c r="D45" s="181"/>
      <c r="E45" s="182"/>
      <c r="F45" s="183"/>
      <c r="G45" s="184"/>
      <c r="H45" s="185"/>
      <c r="I45" s="186"/>
      <c r="J45" s="187"/>
      <c r="K45" s="187"/>
      <c r="L45" s="187"/>
      <c r="M45" s="431"/>
      <c r="N45" s="110"/>
      <c r="O45" s="189"/>
      <c r="P45" s="392" t="str">
        <f t="shared" si="36"/>
        <v/>
      </c>
      <c r="Q45" s="394"/>
      <c r="R45" s="366"/>
      <c r="S45" s="366"/>
      <c r="T45" s="366"/>
      <c r="U45" s="366"/>
      <c r="V45" s="395" t="str">
        <f t="shared" si="37"/>
        <v/>
      </c>
      <c r="W45" s="408" t="str">
        <f t="shared" si="37"/>
        <v/>
      </c>
      <c r="X45" s="395" t="str">
        <f t="shared" si="37"/>
        <v/>
      </c>
      <c r="Y45" s="408" t="str">
        <f t="shared" si="37"/>
        <v/>
      </c>
      <c r="Z45" s="395" t="str">
        <f t="shared" si="37"/>
        <v/>
      </c>
      <c r="AA45" s="408" t="str">
        <f t="shared" si="37"/>
        <v/>
      </c>
      <c r="AB45" s="395" t="str">
        <f t="shared" si="37"/>
        <v/>
      </c>
      <c r="AC45" s="408" t="str">
        <f t="shared" si="37"/>
        <v/>
      </c>
      <c r="AD45" s="395" t="str">
        <f t="shared" si="37"/>
        <v/>
      </c>
      <c r="AE45" s="408" t="str">
        <f t="shared" si="37"/>
        <v/>
      </c>
      <c r="AF45" s="395" t="str">
        <f t="shared" si="37"/>
        <v/>
      </c>
      <c r="AG45" s="408" t="str">
        <f t="shared" si="37"/>
        <v/>
      </c>
      <c r="AH45" s="135" t="str">
        <f t="shared" si="38"/>
        <v/>
      </c>
      <c r="AI45" s="135" t="str">
        <f t="shared" si="39"/>
        <v/>
      </c>
      <c r="AJ45" s="135" t="str">
        <f t="shared" si="40"/>
        <v/>
      </c>
      <c r="AK45" s="135" t="str">
        <f t="shared" si="41"/>
        <v/>
      </c>
      <c r="AL45" s="396" t="str">
        <f t="shared" ref="AL45:AV54" si="47">IF($AK45="",IF($K45="","",IF(AL$12&gt;=$K45,IF($L45="",$AJ45,IF(AL$12&gt;$L45,"",$AJ45)),"")),IF(AND(AL$12&gt;=$K45,OR($L45&gt;=AL$12,$L45="")),$AK45,""))</f>
        <v/>
      </c>
      <c r="AM45" s="396" t="str">
        <f t="shared" si="47"/>
        <v/>
      </c>
      <c r="AN45" s="396" t="str">
        <f t="shared" si="47"/>
        <v/>
      </c>
      <c r="AO45" s="396" t="str">
        <f t="shared" si="47"/>
        <v/>
      </c>
      <c r="AP45" s="396" t="str">
        <f t="shared" si="47"/>
        <v/>
      </c>
      <c r="AQ45" s="396" t="str">
        <f t="shared" si="47"/>
        <v/>
      </c>
      <c r="AR45" s="396" t="str">
        <f t="shared" si="47"/>
        <v/>
      </c>
      <c r="AS45" s="396" t="str">
        <f t="shared" si="47"/>
        <v/>
      </c>
      <c r="AT45" s="396" t="str">
        <f t="shared" si="47"/>
        <v/>
      </c>
      <c r="AU45" s="396" t="str">
        <f t="shared" si="47"/>
        <v/>
      </c>
      <c r="AV45" s="396" t="str">
        <f t="shared" si="47"/>
        <v/>
      </c>
      <c r="AW45" s="396" t="str">
        <f t="shared" si="8"/>
        <v/>
      </c>
      <c r="AX45" s="355"/>
      <c r="AY45" s="356" t="str">
        <f t="shared" si="9"/>
        <v/>
      </c>
      <c r="AZ45" s="356" t="str">
        <f t="shared" si="10"/>
        <v/>
      </c>
      <c r="BA45" s="356" t="str">
        <f t="shared" si="11"/>
        <v/>
      </c>
      <c r="BB45" s="356" t="str">
        <f t="shared" si="12"/>
        <v/>
      </c>
      <c r="BC45" s="356" t="str">
        <f t="shared" si="13"/>
        <v/>
      </c>
      <c r="BD45" s="356" t="str">
        <f t="shared" si="14"/>
        <v/>
      </c>
      <c r="BE45" s="356" t="str">
        <f t="shared" si="15"/>
        <v/>
      </c>
      <c r="BF45" s="356" t="str">
        <f t="shared" si="16"/>
        <v/>
      </c>
      <c r="BG45" s="356" t="str">
        <f t="shared" si="17"/>
        <v/>
      </c>
      <c r="BH45" s="356" t="str">
        <f t="shared" si="18"/>
        <v/>
      </c>
      <c r="BI45" s="356" t="str">
        <f t="shared" si="19"/>
        <v/>
      </c>
      <c r="BJ45" s="356" t="str">
        <f t="shared" si="20"/>
        <v/>
      </c>
      <c r="BK45" s="274">
        <f t="shared" si="21"/>
        <v>0</v>
      </c>
      <c r="BL45" s="274">
        <f t="shared" si="43"/>
        <v>0</v>
      </c>
      <c r="BM45" s="275">
        <f t="shared" si="22"/>
        <v>0</v>
      </c>
      <c r="BN45" s="273" t="str">
        <f t="shared" si="23"/>
        <v/>
      </c>
      <c r="BO45" s="273" t="str">
        <f t="shared" si="24"/>
        <v/>
      </c>
      <c r="BP45" s="273" t="str">
        <f t="shared" si="25"/>
        <v/>
      </c>
      <c r="BQ45" s="273" t="str">
        <f t="shared" si="26"/>
        <v/>
      </c>
      <c r="BR45" s="273" t="str">
        <f t="shared" si="27"/>
        <v/>
      </c>
      <c r="BS45" s="273" t="str">
        <f t="shared" si="28"/>
        <v/>
      </c>
      <c r="BT45" s="273" t="str">
        <f t="shared" si="29"/>
        <v/>
      </c>
      <c r="BU45" s="273" t="str">
        <f t="shared" si="30"/>
        <v/>
      </c>
      <c r="BV45" s="273" t="str">
        <f t="shared" si="31"/>
        <v/>
      </c>
      <c r="BW45" s="273" t="str">
        <f t="shared" si="32"/>
        <v/>
      </c>
      <c r="BX45" s="273" t="str">
        <f t="shared" si="33"/>
        <v/>
      </c>
      <c r="BY45" s="273" t="str">
        <f t="shared" si="34"/>
        <v/>
      </c>
      <c r="BZ45" s="273" t="str">
        <f t="shared" si="35"/>
        <v/>
      </c>
      <c r="CA45" s="273">
        <f t="shared" si="44"/>
        <v>0</v>
      </c>
    </row>
    <row r="46" spans="1:79" s="273" customFormat="1" ht="23.15" customHeight="1">
      <c r="A46" s="354">
        <v>33</v>
      </c>
      <c r="B46" s="14"/>
      <c r="C46" s="180"/>
      <c r="D46" s="181"/>
      <c r="E46" s="182"/>
      <c r="F46" s="183"/>
      <c r="G46" s="184"/>
      <c r="H46" s="185"/>
      <c r="I46" s="186"/>
      <c r="J46" s="187"/>
      <c r="K46" s="187"/>
      <c r="L46" s="187"/>
      <c r="M46" s="431"/>
      <c r="N46" s="110"/>
      <c r="O46" s="189"/>
      <c r="P46" s="392" t="str">
        <f t="shared" si="36"/>
        <v/>
      </c>
      <c r="Q46" s="394"/>
      <c r="R46" s="366"/>
      <c r="S46" s="366"/>
      <c r="T46" s="366"/>
      <c r="U46" s="366"/>
      <c r="V46" s="395" t="str">
        <f t="shared" si="37"/>
        <v/>
      </c>
      <c r="W46" s="408" t="str">
        <f t="shared" si="37"/>
        <v/>
      </c>
      <c r="X46" s="395" t="str">
        <f t="shared" si="37"/>
        <v/>
      </c>
      <c r="Y46" s="408" t="str">
        <f t="shared" si="37"/>
        <v/>
      </c>
      <c r="Z46" s="395" t="str">
        <f t="shared" si="37"/>
        <v/>
      </c>
      <c r="AA46" s="408" t="str">
        <f t="shared" si="37"/>
        <v/>
      </c>
      <c r="AB46" s="395" t="str">
        <f t="shared" si="37"/>
        <v/>
      </c>
      <c r="AC46" s="408" t="str">
        <f t="shared" si="37"/>
        <v/>
      </c>
      <c r="AD46" s="395" t="str">
        <f t="shared" si="37"/>
        <v/>
      </c>
      <c r="AE46" s="408" t="str">
        <f t="shared" si="37"/>
        <v/>
      </c>
      <c r="AF46" s="395" t="str">
        <f t="shared" si="37"/>
        <v/>
      </c>
      <c r="AG46" s="408" t="str">
        <f t="shared" si="37"/>
        <v/>
      </c>
      <c r="AH46" s="135" t="str">
        <f t="shared" ref="AH46:AH77" si="48">IF(H46="有",IF(OR(B46="園長",B46="施設長",B46="管理者",B46="主任保育士",B46="保育士",B46="家庭的保育者"),1,IF(OR(B46="準保育士",B46="短時間保育士"),2,0)),IF(H46="無",IF(OR(B46="要件緩和対象",B46="保健師（みなし保育士）",B46="看護師（みなし保育士）",B46="准看護師（みなし保育士）"),3,""),""))</f>
        <v/>
      </c>
      <c r="AI46" s="135" t="str">
        <f t="shared" ref="AI46:AI77" si="49">IF(AND(C46="正",D46="常"),1,IF(AND(C46="パート",D46="常"),2,""))</f>
        <v/>
      </c>
      <c r="AJ46" s="135" t="str">
        <f t="shared" si="40"/>
        <v/>
      </c>
      <c r="AK46" s="135" t="str">
        <f t="shared" si="41"/>
        <v/>
      </c>
      <c r="AL46" s="396" t="str">
        <f t="shared" si="47"/>
        <v/>
      </c>
      <c r="AM46" s="396" t="str">
        <f t="shared" si="47"/>
        <v/>
      </c>
      <c r="AN46" s="396" t="str">
        <f t="shared" si="47"/>
        <v/>
      </c>
      <c r="AO46" s="396" t="str">
        <f t="shared" si="47"/>
        <v/>
      </c>
      <c r="AP46" s="396" t="str">
        <f t="shared" si="47"/>
        <v/>
      </c>
      <c r="AQ46" s="396" t="str">
        <f t="shared" si="47"/>
        <v/>
      </c>
      <c r="AR46" s="396" t="str">
        <f t="shared" si="47"/>
        <v/>
      </c>
      <c r="AS46" s="396" t="str">
        <f t="shared" si="47"/>
        <v/>
      </c>
      <c r="AT46" s="396" t="str">
        <f t="shared" si="47"/>
        <v/>
      </c>
      <c r="AU46" s="396" t="str">
        <f t="shared" si="47"/>
        <v/>
      </c>
      <c r="AV46" s="396" t="str">
        <f t="shared" si="47"/>
        <v/>
      </c>
      <c r="AW46" s="396" t="str">
        <f t="shared" ref="AW46:AW77" si="50">IF($AK46="",IF($K46="","",IF(AW$12&gt;=$K46,IF($L46="",$AJ46,IF(AW$12&gt;$L46,"",$AJ46)),"")),IF(AND(AW$12&gt;=$K46,OR($L46&gt;=AW$12,$L46="")),$AK46,""))</f>
        <v/>
      </c>
      <c r="AX46" s="355"/>
      <c r="AY46" s="356" t="str">
        <f t="shared" ref="AY46:AY77" si="51">IF(V46="●",AL46,"")</f>
        <v/>
      </c>
      <c r="AZ46" s="356" t="str">
        <f t="shared" ref="AZ46:AZ77" si="52">IF(W46="●",AM46,"")</f>
        <v/>
      </c>
      <c r="BA46" s="356" t="str">
        <f t="shared" ref="BA46:BA77" si="53">IF(X46="●",AN46,"")</f>
        <v/>
      </c>
      <c r="BB46" s="356" t="str">
        <f t="shared" ref="BB46:BB77" si="54">IF(Y46="●",AO46,"")</f>
        <v/>
      </c>
      <c r="BC46" s="356" t="str">
        <f t="shared" ref="BC46:BC77" si="55">IF(Z46="●",AP46,"")</f>
        <v/>
      </c>
      <c r="BD46" s="356" t="str">
        <f t="shared" ref="BD46:BD77" si="56">IF(AA46="●",AQ46,"")</f>
        <v/>
      </c>
      <c r="BE46" s="356" t="str">
        <f t="shared" ref="BE46:BE77" si="57">IF(AB46="●",AR46,"")</f>
        <v/>
      </c>
      <c r="BF46" s="356" t="str">
        <f t="shared" ref="BF46:BF77" si="58">IF(AC46="●",AS46,"")</f>
        <v/>
      </c>
      <c r="BG46" s="356" t="str">
        <f t="shared" ref="BG46:BG77" si="59">IF(AD46="●",AT46,"")</f>
        <v/>
      </c>
      <c r="BH46" s="356" t="str">
        <f t="shared" ref="BH46:BH77" si="60">IF(AE46="●",AU46,"")</f>
        <v/>
      </c>
      <c r="BI46" s="356" t="str">
        <f t="shared" ref="BI46:BI77" si="61">IF(AF46="●",AV46,"")</f>
        <v/>
      </c>
      <c r="BJ46" s="356" t="str">
        <f t="shared" ref="BJ46:BJ77" si="62">IF(AG46="●",AW46,"")</f>
        <v/>
      </c>
      <c r="BK46" s="274">
        <f t="shared" ref="BK46:BK77" si="63">COUNT(AY46:BJ46)</f>
        <v>0</v>
      </c>
      <c r="BL46" s="274">
        <f t="shared" si="43"/>
        <v>0</v>
      </c>
      <c r="BM46" s="275">
        <f t="shared" ref="BM46:BM77" si="64">IF(AND(H46="有",N46=""),COUNT(AY46:BJ46),0)</f>
        <v>0</v>
      </c>
      <c r="BN46" s="273" t="str">
        <f t="shared" ref="BN46:BN77" si="65">IF(E46="","",E46)</f>
        <v/>
      </c>
      <c r="BO46" s="273" t="str">
        <f t="shared" ref="BO46:BO77" si="66">IF(AY46="","","○")</f>
        <v/>
      </c>
      <c r="BP46" s="273" t="str">
        <f t="shared" ref="BP46:BP77" si="67">IF(AZ46="","","○")</f>
        <v/>
      </c>
      <c r="BQ46" s="273" t="str">
        <f t="shared" ref="BQ46:BQ77" si="68">IF(BA46="","","○")</f>
        <v/>
      </c>
      <c r="BR46" s="273" t="str">
        <f t="shared" ref="BR46:BR77" si="69">IF(BB46="","","○")</f>
        <v/>
      </c>
      <c r="BS46" s="273" t="str">
        <f t="shared" ref="BS46:BS77" si="70">IF(BC46="","","○")</f>
        <v/>
      </c>
      <c r="BT46" s="273" t="str">
        <f t="shared" ref="BT46:BT77" si="71">IF(BD46="","","○")</f>
        <v/>
      </c>
      <c r="BU46" s="273" t="str">
        <f t="shared" ref="BU46:BU77" si="72">IF(BE46="","","○")</f>
        <v/>
      </c>
      <c r="BV46" s="273" t="str">
        <f t="shared" ref="BV46:BV77" si="73">IF(BF46="","","○")</f>
        <v/>
      </c>
      <c r="BW46" s="273" t="str">
        <f t="shared" ref="BW46:BW77" si="74">IF(BG46="","","○")</f>
        <v/>
      </c>
      <c r="BX46" s="273" t="str">
        <f t="shared" ref="BX46:BX77" si="75">IF(BH46="","","○")</f>
        <v/>
      </c>
      <c r="BY46" s="273" t="str">
        <f t="shared" ref="BY46:BY77" si="76">IF(BI46="","","○")</f>
        <v/>
      </c>
      <c r="BZ46" s="273" t="str">
        <f t="shared" ref="BZ46:BZ77" si="77">IF(BJ46="","","○")</f>
        <v/>
      </c>
      <c r="CA46" s="273">
        <f t="shared" si="44"/>
        <v>0</v>
      </c>
    </row>
    <row r="47" spans="1:79" s="273" customFormat="1" ht="23.15" customHeight="1">
      <c r="A47" s="354">
        <v>34</v>
      </c>
      <c r="B47" s="14"/>
      <c r="C47" s="180"/>
      <c r="D47" s="181"/>
      <c r="E47" s="182"/>
      <c r="F47" s="183"/>
      <c r="G47" s="184"/>
      <c r="H47" s="185"/>
      <c r="I47" s="186"/>
      <c r="J47" s="187"/>
      <c r="K47" s="187"/>
      <c r="L47" s="187"/>
      <c r="M47" s="431"/>
      <c r="N47" s="110"/>
      <c r="O47" s="189"/>
      <c r="P47" s="392" t="str">
        <f t="shared" si="36"/>
        <v/>
      </c>
      <c r="Q47" s="394"/>
      <c r="R47" s="366"/>
      <c r="S47" s="366"/>
      <c r="T47" s="366"/>
      <c r="U47" s="366"/>
      <c r="V47" s="395" t="str">
        <f t="shared" ref="V47:AG68" si="78">IF(AND($P47="○",V$12&gt;=$K47,OR($L47&gt;=V$12,$L47="")),"●","")</f>
        <v/>
      </c>
      <c r="W47" s="408" t="str">
        <f t="shared" si="78"/>
        <v/>
      </c>
      <c r="X47" s="395" t="str">
        <f t="shared" si="78"/>
        <v/>
      </c>
      <c r="Y47" s="408" t="str">
        <f t="shared" si="78"/>
        <v/>
      </c>
      <c r="Z47" s="395" t="str">
        <f t="shared" si="78"/>
        <v/>
      </c>
      <c r="AA47" s="408" t="str">
        <f t="shared" si="78"/>
        <v/>
      </c>
      <c r="AB47" s="395" t="str">
        <f t="shared" si="78"/>
        <v/>
      </c>
      <c r="AC47" s="408" t="str">
        <f t="shared" si="78"/>
        <v/>
      </c>
      <c r="AD47" s="395" t="str">
        <f t="shared" si="78"/>
        <v/>
      </c>
      <c r="AE47" s="408" t="str">
        <f t="shared" si="78"/>
        <v/>
      </c>
      <c r="AF47" s="395" t="str">
        <f t="shared" si="78"/>
        <v/>
      </c>
      <c r="AG47" s="408" t="str">
        <f t="shared" si="78"/>
        <v/>
      </c>
      <c r="AH47" s="135" t="str">
        <f t="shared" si="48"/>
        <v/>
      </c>
      <c r="AI47" s="135" t="str">
        <f t="shared" si="49"/>
        <v/>
      </c>
      <c r="AJ47" s="135" t="str">
        <f t="shared" si="40"/>
        <v/>
      </c>
      <c r="AK47" s="135" t="str">
        <f t="shared" si="41"/>
        <v/>
      </c>
      <c r="AL47" s="396" t="str">
        <f t="shared" si="47"/>
        <v/>
      </c>
      <c r="AM47" s="396" t="str">
        <f t="shared" si="47"/>
        <v/>
      </c>
      <c r="AN47" s="396" t="str">
        <f t="shared" si="47"/>
        <v/>
      </c>
      <c r="AO47" s="396" t="str">
        <f t="shared" si="47"/>
        <v/>
      </c>
      <c r="AP47" s="396" t="str">
        <f t="shared" si="47"/>
        <v/>
      </c>
      <c r="AQ47" s="396" t="str">
        <f t="shared" si="47"/>
        <v/>
      </c>
      <c r="AR47" s="396" t="str">
        <f t="shared" si="47"/>
        <v/>
      </c>
      <c r="AS47" s="396" t="str">
        <f t="shared" si="47"/>
        <v/>
      </c>
      <c r="AT47" s="396" t="str">
        <f t="shared" si="47"/>
        <v/>
      </c>
      <c r="AU47" s="396" t="str">
        <f t="shared" si="47"/>
        <v/>
      </c>
      <c r="AV47" s="396" t="str">
        <f t="shared" si="47"/>
        <v/>
      </c>
      <c r="AW47" s="396" t="str">
        <f t="shared" si="50"/>
        <v/>
      </c>
      <c r="AX47" s="355"/>
      <c r="AY47" s="356" t="str">
        <f t="shared" si="51"/>
        <v/>
      </c>
      <c r="AZ47" s="356" t="str">
        <f t="shared" si="52"/>
        <v/>
      </c>
      <c r="BA47" s="356" t="str">
        <f t="shared" si="53"/>
        <v/>
      </c>
      <c r="BB47" s="356" t="str">
        <f t="shared" si="54"/>
        <v/>
      </c>
      <c r="BC47" s="356" t="str">
        <f t="shared" si="55"/>
        <v/>
      </c>
      <c r="BD47" s="356" t="str">
        <f t="shared" si="56"/>
        <v/>
      </c>
      <c r="BE47" s="356" t="str">
        <f t="shared" si="57"/>
        <v/>
      </c>
      <c r="BF47" s="356" t="str">
        <f t="shared" si="58"/>
        <v/>
      </c>
      <c r="BG47" s="356" t="str">
        <f t="shared" si="59"/>
        <v/>
      </c>
      <c r="BH47" s="356" t="str">
        <f t="shared" si="60"/>
        <v/>
      </c>
      <c r="BI47" s="356" t="str">
        <f t="shared" si="61"/>
        <v/>
      </c>
      <c r="BJ47" s="356" t="str">
        <f t="shared" si="62"/>
        <v/>
      </c>
      <c r="BK47" s="274">
        <f t="shared" si="63"/>
        <v>0</v>
      </c>
      <c r="BL47" s="274">
        <f t="shared" si="43"/>
        <v>0</v>
      </c>
      <c r="BM47" s="275">
        <f t="shared" si="64"/>
        <v>0</v>
      </c>
      <c r="BN47" s="273" t="str">
        <f t="shared" si="65"/>
        <v/>
      </c>
      <c r="BO47" s="273" t="str">
        <f t="shared" si="66"/>
        <v/>
      </c>
      <c r="BP47" s="273" t="str">
        <f t="shared" si="67"/>
        <v/>
      </c>
      <c r="BQ47" s="273" t="str">
        <f t="shared" si="68"/>
        <v/>
      </c>
      <c r="BR47" s="273" t="str">
        <f t="shared" si="69"/>
        <v/>
      </c>
      <c r="BS47" s="273" t="str">
        <f t="shared" si="70"/>
        <v/>
      </c>
      <c r="BT47" s="273" t="str">
        <f t="shared" si="71"/>
        <v/>
      </c>
      <c r="BU47" s="273" t="str">
        <f t="shared" si="72"/>
        <v/>
      </c>
      <c r="BV47" s="273" t="str">
        <f t="shared" si="73"/>
        <v/>
      </c>
      <c r="BW47" s="273" t="str">
        <f t="shared" si="74"/>
        <v/>
      </c>
      <c r="BX47" s="273" t="str">
        <f t="shared" si="75"/>
        <v/>
      </c>
      <c r="BY47" s="273" t="str">
        <f t="shared" si="76"/>
        <v/>
      </c>
      <c r="BZ47" s="273" t="str">
        <f t="shared" si="77"/>
        <v/>
      </c>
      <c r="CA47" s="273">
        <f t="shared" si="44"/>
        <v>0</v>
      </c>
    </row>
    <row r="48" spans="1:79" s="273" customFormat="1" ht="23.15" customHeight="1">
      <c r="A48" s="354">
        <v>35</v>
      </c>
      <c r="B48" s="14"/>
      <c r="C48" s="180"/>
      <c r="D48" s="181"/>
      <c r="E48" s="182"/>
      <c r="F48" s="183"/>
      <c r="G48" s="184"/>
      <c r="H48" s="185"/>
      <c r="I48" s="186"/>
      <c r="J48" s="187"/>
      <c r="K48" s="187"/>
      <c r="L48" s="187"/>
      <c r="M48" s="431"/>
      <c r="N48" s="110"/>
      <c r="O48" s="189"/>
      <c r="P48" s="392" t="str">
        <f t="shared" si="36"/>
        <v/>
      </c>
      <c r="Q48" s="394"/>
      <c r="R48" s="366"/>
      <c r="S48" s="366"/>
      <c r="T48" s="366"/>
      <c r="U48" s="366"/>
      <c r="V48" s="395" t="str">
        <f t="shared" si="78"/>
        <v/>
      </c>
      <c r="W48" s="408" t="str">
        <f t="shared" si="78"/>
        <v/>
      </c>
      <c r="X48" s="395" t="str">
        <f t="shared" si="78"/>
        <v/>
      </c>
      <c r="Y48" s="408" t="str">
        <f t="shared" si="78"/>
        <v/>
      </c>
      <c r="Z48" s="395" t="str">
        <f t="shared" si="78"/>
        <v/>
      </c>
      <c r="AA48" s="408" t="str">
        <f t="shared" si="78"/>
        <v/>
      </c>
      <c r="AB48" s="395" t="str">
        <f t="shared" si="78"/>
        <v/>
      </c>
      <c r="AC48" s="408" t="str">
        <f t="shared" si="78"/>
        <v/>
      </c>
      <c r="AD48" s="395" t="str">
        <f t="shared" si="78"/>
        <v/>
      </c>
      <c r="AE48" s="408" t="str">
        <f t="shared" si="78"/>
        <v/>
      </c>
      <c r="AF48" s="395" t="str">
        <f t="shared" si="78"/>
        <v/>
      </c>
      <c r="AG48" s="408" t="str">
        <f t="shared" si="78"/>
        <v/>
      </c>
      <c r="AH48" s="135" t="str">
        <f t="shared" si="48"/>
        <v/>
      </c>
      <c r="AI48" s="135" t="str">
        <f t="shared" si="49"/>
        <v/>
      </c>
      <c r="AJ48" s="135" t="str">
        <f t="shared" si="40"/>
        <v/>
      </c>
      <c r="AK48" s="135" t="str">
        <f t="shared" si="41"/>
        <v/>
      </c>
      <c r="AL48" s="396" t="str">
        <f t="shared" si="47"/>
        <v/>
      </c>
      <c r="AM48" s="396" t="str">
        <f t="shared" si="47"/>
        <v/>
      </c>
      <c r="AN48" s="396" t="str">
        <f t="shared" si="47"/>
        <v/>
      </c>
      <c r="AO48" s="396" t="str">
        <f t="shared" si="47"/>
        <v/>
      </c>
      <c r="AP48" s="396" t="str">
        <f t="shared" si="47"/>
        <v/>
      </c>
      <c r="AQ48" s="396" t="str">
        <f t="shared" si="47"/>
        <v/>
      </c>
      <c r="AR48" s="396" t="str">
        <f t="shared" si="47"/>
        <v/>
      </c>
      <c r="AS48" s="396" t="str">
        <f t="shared" si="47"/>
        <v/>
      </c>
      <c r="AT48" s="396" t="str">
        <f t="shared" si="47"/>
        <v/>
      </c>
      <c r="AU48" s="396" t="str">
        <f t="shared" si="47"/>
        <v/>
      </c>
      <c r="AV48" s="396" t="str">
        <f t="shared" si="47"/>
        <v/>
      </c>
      <c r="AW48" s="396" t="str">
        <f t="shared" si="50"/>
        <v/>
      </c>
      <c r="AX48" s="355"/>
      <c r="AY48" s="356" t="str">
        <f t="shared" si="51"/>
        <v/>
      </c>
      <c r="AZ48" s="356" t="str">
        <f t="shared" si="52"/>
        <v/>
      </c>
      <c r="BA48" s="356" t="str">
        <f t="shared" si="53"/>
        <v/>
      </c>
      <c r="BB48" s="356" t="str">
        <f t="shared" si="54"/>
        <v/>
      </c>
      <c r="BC48" s="356" t="str">
        <f t="shared" si="55"/>
        <v/>
      </c>
      <c r="BD48" s="356" t="str">
        <f t="shared" si="56"/>
        <v/>
      </c>
      <c r="BE48" s="356" t="str">
        <f t="shared" si="57"/>
        <v/>
      </c>
      <c r="BF48" s="356" t="str">
        <f t="shared" si="58"/>
        <v/>
      </c>
      <c r="BG48" s="356" t="str">
        <f t="shared" si="59"/>
        <v/>
      </c>
      <c r="BH48" s="356" t="str">
        <f t="shared" si="60"/>
        <v/>
      </c>
      <c r="BI48" s="356" t="str">
        <f t="shared" si="61"/>
        <v/>
      </c>
      <c r="BJ48" s="356" t="str">
        <f t="shared" si="62"/>
        <v/>
      </c>
      <c r="BK48" s="274">
        <f t="shared" si="63"/>
        <v>0</v>
      </c>
      <c r="BL48" s="274">
        <f t="shared" si="43"/>
        <v>0</v>
      </c>
      <c r="BM48" s="275">
        <f t="shared" si="64"/>
        <v>0</v>
      </c>
      <c r="BN48" s="273" t="str">
        <f t="shared" si="65"/>
        <v/>
      </c>
      <c r="BO48" s="273" t="str">
        <f t="shared" si="66"/>
        <v/>
      </c>
      <c r="BP48" s="273" t="str">
        <f t="shared" si="67"/>
        <v/>
      </c>
      <c r="BQ48" s="273" t="str">
        <f t="shared" si="68"/>
        <v/>
      </c>
      <c r="BR48" s="273" t="str">
        <f t="shared" si="69"/>
        <v/>
      </c>
      <c r="BS48" s="273" t="str">
        <f t="shared" si="70"/>
        <v/>
      </c>
      <c r="BT48" s="273" t="str">
        <f t="shared" si="71"/>
        <v/>
      </c>
      <c r="BU48" s="273" t="str">
        <f t="shared" si="72"/>
        <v/>
      </c>
      <c r="BV48" s="273" t="str">
        <f t="shared" si="73"/>
        <v/>
      </c>
      <c r="BW48" s="273" t="str">
        <f t="shared" si="74"/>
        <v/>
      </c>
      <c r="BX48" s="273" t="str">
        <f t="shared" si="75"/>
        <v/>
      </c>
      <c r="BY48" s="273" t="str">
        <f t="shared" si="76"/>
        <v/>
      </c>
      <c r="BZ48" s="273" t="str">
        <f t="shared" si="77"/>
        <v/>
      </c>
      <c r="CA48" s="273">
        <f t="shared" si="44"/>
        <v>0</v>
      </c>
    </row>
    <row r="49" spans="1:79" s="273" customFormat="1" ht="23.15" customHeight="1">
      <c r="A49" s="354">
        <v>36</v>
      </c>
      <c r="B49" s="14"/>
      <c r="C49" s="180"/>
      <c r="D49" s="181"/>
      <c r="E49" s="182"/>
      <c r="F49" s="183"/>
      <c r="G49" s="184"/>
      <c r="H49" s="185"/>
      <c r="I49" s="186"/>
      <c r="J49" s="187"/>
      <c r="K49" s="187"/>
      <c r="L49" s="187"/>
      <c r="M49" s="431"/>
      <c r="N49" s="110"/>
      <c r="O49" s="189"/>
      <c r="P49" s="392" t="str">
        <f t="shared" si="36"/>
        <v/>
      </c>
      <c r="Q49" s="394"/>
      <c r="R49" s="366"/>
      <c r="S49" s="366"/>
      <c r="T49" s="366"/>
      <c r="U49" s="366"/>
      <c r="V49" s="395" t="str">
        <f t="shared" si="78"/>
        <v/>
      </c>
      <c r="W49" s="408" t="str">
        <f t="shared" si="78"/>
        <v/>
      </c>
      <c r="X49" s="395" t="str">
        <f t="shared" si="78"/>
        <v/>
      </c>
      <c r="Y49" s="408" t="str">
        <f t="shared" si="78"/>
        <v/>
      </c>
      <c r="Z49" s="395" t="str">
        <f t="shared" si="78"/>
        <v/>
      </c>
      <c r="AA49" s="408" t="str">
        <f t="shared" si="78"/>
        <v/>
      </c>
      <c r="AB49" s="395" t="str">
        <f t="shared" si="78"/>
        <v/>
      </c>
      <c r="AC49" s="408" t="str">
        <f t="shared" si="78"/>
        <v/>
      </c>
      <c r="AD49" s="395" t="str">
        <f t="shared" si="78"/>
        <v/>
      </c>
      <c r="AE49" s="408" t="str">
        <f t="shared" si="78"/>
        <v/>
      </c>
      <c r="AF49" s="395" t="str">
        <f t="shared" si="78"/>
        <v/>
      </c>
      <c r="AG49" s="408" t="str">
        <f t="shared" si="78"/>
        <v/>
      </c>
      <c r="AH49" s="135" t="str">
        <f t="shared" si="48"/>
        <v/>
      </c>
      <c r="AI49" s="135" t="str">
        <f t="shared" si="49"/>
        <v/>
      </c>
      <c r="AJ49" s="135" t="str">
        <f t="shared" si="40"/>
        <v/>
      </c>
      <c r="AK49" s="135" t="str">
        <f t="shared" si="41"/>
        <v/>
      </c>
      <c r="AL49" s="396" t="str">
        <f t="shared" si="47"/>
        <v/>
      </c>
      <c r="AM49" s="396" t="str">
        <f t="shared" si="47"/>
        <v/>
      </c>
      <c r="AN49" s="396" t="str">
        <f t="shared" si="47"/>
        <v/>
      </c>
      <c r="AO49" s="396" t="str">
        <f t="shared" si="47"/>
        <v/>
      </c>
      <c r="AP49" s="396" t="str">
        <f t="shared" si="47"/>
        <v/>
      </c>
      <c r="AQ49" s="396" t="str">
        <f t="shared" si="47"/>
        <v/>
      </c>
      <c r="AR49" s="396" t="str">
        <f t="shared" si="47"/>
        <v/>
      </c>
      <c r="AS49" s="396" t="str">
        <f t="shared" si="47"/>
        <v/>
      </c>
      <c r="AT49" s="396" t="str">
        <f t="shared" si="47"/>
        <v/>
      </c>
      <c r="AU49" s="396" t="str">
        <f t="shared" si="47"/>
        <v/>
      </c>
      <c r="AV49" s="396" t="str">
        <f t="shared" si="47"/>
        <v/>
      </c>
      <c r="AW49" s="396" t="str">
        <f t="shared" si="50"/>
        <v/>
      </c>
      <c r="AX49" s="355"/>
      <c r="AY49" s="356" t="str">
        <f t="shared" si="51"/>
        <v/>
      </c>
      <c r="AZ49" s="356" t="str">
        <f t="shared" si="52"/>
        <v/>
      </c>
      <c r="BA49" s="356" t="str">
        <f t="shared" si="53"/>
        <v/>
      </c>
      <c r="BB49" s="356" t="str">
        <f t="shared" si="54"/>
        <v/>
      </c>
      <c r="BC49" s="356" t="str">
        <f t="shared" si="55"/>
        <v/>
      </c>
      <c r="BD49" s="356" t="str">
        <f t="shared" si="56"/>
        <v/>
      </c>
      <c r="BE49" s="356" t="str">
        <f t="shared" si="57"/>
        <v/>
      </c>
      <c r="BF49" s="356" t="str">
        <f t="shared" si="58"/>
        <v/>
      </c>
      <c r="BG49" s="356" t="str">
        <f t="shared" si="59"/>
        <v/>
      </c>
      <c r="BH49" s="356" t="str">
        <f t="shared" si="60"/>
        <v/>
      </c>
      <c r="BI49" s="356" t="str">
        <f t="shared" si="61"/>
        <v/>
      </c>
      <c r="BJ49" s="356" t="str">
        <f t="shared" si="62"/>
        <v/>
      </c>
      <c r="BK49" s="274">
        <f t="shared" si="63"/>
        <v>0</v>
      </c>
      <c r="BL49" s="274">
        <f t="shared" si="43"/>
        <v>0</v>
      </c>
      <c r="BM49" s="275">
        <f t="shared" si="64"/>
        <v>0</v>
      </c>
      <c r="BN49" s="273" t="str">
        <f t="shared" si="65"/>
        <v/>
      </c>
      <c r="BO49" s="273" t="str">
        <f t="shared" si="66"/>
        <v/>
      </c>
      <c r="BP49" s="273" t="str">
        <f t="shared" si="67"/>
        <v/>
      </c>
      <c r="BQ49" s="273" t="str">
        <f t="shared" si="68"/>
        <v/>
      </c>
      <c r="BR49" s="273" t="str">
        <f t="shared" si="69"/>
        <v/>
      </c>
      <c r="BS49" s="273" t="str">
        <f t="shared" si="70"/>
        <v/>
      </c>
      <c r="BT49" s="273" t="str">
        <f t="shared" si="71"/>
        <v/>
      </c>
      <c r="BU49" s="273" t="str">
        <f t="shared" si="72"/>
        <v/>
      </c>
      <c r="BV49" s="273" t="str">
        <f t="shared" si="73"/>
        <v/>
      </c>
      <c r="BW49" s="273" t="str">
        <f t="shared" si="74"/>
        <v/>
      </c>
      <c r="BX49" s="273" t="str">
        <f t="shared" si="75"/>
        <v/>
      </c>
      <c r="BY49" s="273" t="str">
        <f t="shared" si="76"/>
        <v/>
      </c>
      <c r="BZ49" s="273" t="str">
        <f t="shared" si="77"/>
        <v/>
      </c>
      <c r="CA49" s="273">
        <f t="shared" si="44"/>
        <v>0</v>
      </c>
    </row>
    <row r="50" spans="1:79" s="273" customFormat="1" ht="23.15" customHeight="1">
      <c r="A50" s="354">
        <v>37</v>
      </c>
      <c r="B50" s="14"/>
      <c r="C50" s="180"/>
      <c r="D50" s="181"/>
      <c r="E50" s="182"/>
      <c r="F50" s="183"/>
      <c r="G50" s="184"/>
      <c r="H50" s="185"/>
      <c r="I50" s="186"/>
      <c r="J50" s="187"/>
      <c r="K50" s="187"/>
      <c r="L50" s="187"/>
      <c r="M50" s="431"/>
      <c r="N50" s="110"/>
      <c r="O50" s="189"/>
      <c r="P50" s="392" t="str">
        <f t="shared" si="36"/>
        <v/>
      </c>
      <c r="Q50" s="394"/>
      <c r="R50" s="366"/>
      <c r="S50" s="366"/>
      <c r="T50" s="366"/>
      <c r="U50" s="366"/>
      <c r="V50" s="395" t="str">
        <f t="shared" si="78"/>
        <v/>
      </c>
      <c r="W50" s="408" t="str">
        <f t="shared" si="78"/>
        <v/>
      </c>
      <c r="X50" s="395" t="str">
        <f t="shared" si="78"/>
        <v/>
      </c>
      <c r="Y50" s="408" t="str">
        <f t="shared" si="78"/>
        <v/>
      </c>
      <c r="Z50" s="395" t="str">
        <f t="shared" si="78"/>
        <v/>
      </c>
      <c r="AA50" s="408" t="str">
        <f t="shared" si="78"/>
        <v/>
      </c>
      <c r="AB50" s="395" t="str">
        <f t="shared" si="78"/>
        <v/>
      </c>
      <c r="AC50" s="408" t="str">
        <f t="shared" si="78"/>
        <v/>
      </c>
      <c r="AD50" s="395" t="str">
        <f t="shared" si="78"/>
        <v/>
      </c>
      <c r="AE50" s="408" t="str">
        <f t="shared" si="78"/>
        <v/>
      </c>
      <c r="AF50" s="395" t="str">
        <f t="shared" si="78"/>
        <v/>
      </c>
      <c r="AG50" s="408" t="str">
        <f t="shared" si="78"/>
        <v/>
      </c>
      <c r="AH50" s="135" t="str">
        <f t="shared" si="48"/>
        <v/>
      </c>
      <c r="AI50" s="135" t="str">
        <f t="shared" si="49"/>
        <v/>
      </c>
      <c r="AJ50" s="135" t="str">
        <f t="shared" si="40"/>
        <v/>
      </c>
      <c r="AK50" s="135" t="str">
        <f t="shared" si="41"/>
        <v/>
      </c>
      <c r="AL50" s="396" t="str">
        <f t="shared" si="47"/>
        <v/>
      </c>
      <c r="AM50" s="396" t="str">
        <f t="shared" si="47"/>
        <v/>
      </c>
      <c r="AN50" s="396" t="str">
        <f t="shared" si="47"/>
        <v/>
      </c>
      <c r="AO50" s="396" t="str">
        <f t="shared" si="47"/>
        <v/>
      </c>
      <c r="AP50" s="396" t="str">
        <f t="shared" si="47"/>
        <v/>
      </c>
      <c r="AQ50" s="396" t="str">
        <f t="shared" si="47"/>
        <v/>
      </c>
      <c r="AR50" s="396" t="str">
        <f t="shared" si="47"/>
        <v/>
      </c>
      <c r="AS50" s="396" t="str">
        <f t="shared" si="47"/>
        <v/>
      </c>
      <c r="AT50" s="396" t="str">
        <f t="shared" si="47"/>
        <v/>
      </c>
      <c r="AU50" s="396" t="str">
        <f t="shared" si="47"/>
        <v/>
      </c>
      <c r="AV50" s="396" t="str">
        <f t="shared" si="47"/>
        <v/>
      </c>
      <c r="AW50" s="396" t="str">
        <f t="shared" si="50"/>
        <v/>
      </c>
      <c r="AX50" s="355"/>
      <c r="AY50" s="356" t="str">
        <f t="shared" si="51"/>
        <v/>
      </c>
      <c r="AZ50" s="356" t="str">
        <f t="shared" si="52"/>
        <v/>
      </c>
      <c r="BA50" s="356" t="str">
        <f t="shared" si="53"/>
        <v/>
      </c>
      <c r="BB50" s="356" t="str">
        <f t="shared" si="54"/>
        <v/>
      </c>
      <c r="BC50" s="356" t="str">
        <f t="shared" si="55"/>
        <v/>
      </c>
      <c r="BD50" s="356" t="str">
        <f t="shared" si="56"/>
        <v/>
      </c>
      <c r="BE50" s="356" t="str">
        <f t="shared" si="57"/>
        <v/>
      </c>
      <c r="BF50" s="356" t="str">
        <f t="shared" si="58"/>
        <v/>
      </c>
      <c r="BG50" s="356" t="str">
        <f t="shared" si="59"/>
        <v/>
      </c>
      <c r="BH50" s="356" t="str">
        <f t="shared" si="60"/>
        <v/>
      </c>
      <c r="BI50" s="356" t="str">
        <f t="shared" si="61"/>
        <v/>
      </c>
      <c r="BJ50" s="356" t="str">
        <f t="shared" si="62"/>
        <v/>
      </c>
      <c r="BK50" s="274">
        <f t="shared" si="63"/>
        <v>0</v>
      </c>
      <c r="BL50" s="274">
        <f t="shared" si="43"/>
        <v>0</v>
      </c>
      <c r="BM50" s="275">
        <f t="shared" si="64"/>
        <v>0</v>
      </c>
      <c r="BN50" s="273" t="str">
        <f t="shared" si="65"/>
        <v/>
      </c>
      <c r="BO50" s="273" t="str">
        <f t="shared" si="66"/>
        <v/>
      </c>
      <c r="BP50" s="273" t="str">
        <f t="shared" si="67"/>
        <v/>
      </c>
      <c r="BQ50" s="273" t="str">
        <f t="shared" si="68"/>
        <v/>
      </c>
      <c r="BR50" s="273" t="str">
        <f t="shared" si="69"/>
        <v/>
      </c>
      <c r="BS50" s="273" t="str">
        <f t="shared" si="70"/>
        <v/>
      </c>
      <c r="BT50" s="273" t="str">
        <f t="shared" si="71"/>
        <v/>
      </c>
      <c r="BU50" s="273" t="str">
        <f t="shared" si="72"/>
        <v/>
      </c>
      <c r="BV50" s="273" t="str">
        <f t="shared" si="73"/>
        <v/>
      </c>
      <c r="BW50" s="273" t="str">
        <f t="shared" si="74"/>
        <v/>
      </c>
      <c r="BX50" s="273" t="str">
        <f t="shared" si="75"/>
        <v/>
      </c>
      <c r="BY50" s="273" t="str">
        <f t="shared" si="76"/>
        <v/>
      </c>
      <c r="BZ50" s="273" t="str">
        <f t="shared" si="77"/>
        <v/>
      </c>
      <c r="CA50" s="273">
        <f t="shared" si="44"/>
        <v>0</v>
      </c>
    </row>
    <row r="51" spans="1:79" s="273" customFormat="1" ht="23.15" customHeight="1">
      <c r="A51" s="354">
        <v>38</v>
      </c>
      <c r="B51" s="14"/>
      <c r="C51" s="180"/>
      <c r="D51" s="181"/>
      <c r="E51" s="182"/>
      <c r="F51" s="183"/>
      <c r="G51" s="184"/>
      <c r="H51" s="185"/>
      <c r="I51" s="186"/>
      <c r="J51" s="187"/>
      <c r="K51" s="187"/>
      <c r="L51" s="187"/>
      <c r="M51" s="431"/>
      <c r="N51" s="110"/>
      <c r="O51" s="189"/>
      <c r="P51" s="392" t="str">
        <f t="shared" si="36"/>
        <v/>
      </c>
      <c r="Q51" s="394"/>
      <c r="R51" s="366"/>
      <c r="S51" s="366"/>
      <c r="T51" s="366"/>
      <c r="U51" s="366"/>
      <c r="V51" s="395" t="str">
        <f t="shared" si="78"/>
        <v/>
      </c>
      <c r="W51" s="408" t="str">
        <f t="shared" si="78"/>
        <v/>
      </c>
      <c r="X51" s="395" t="str">
        <f t="shared" si="78"/>
        <v/>
      </c>
      <c r="Y51" s="408" t="str">
        <f t="shared" si="78"/>
        <v/>
      </c>
      <c r="Z51" s="395" t="str">
        <f t="shared" si="78"/>
        <v/>
      </c>
      <c r="AA51" s="408" t="str">
        <f t="shared" si="78"/>
        <v/>
      </c>
      <c r="AB51" s="395" t="str">
        <f t="shared" si="78"/>
        <v/>
      </c>
      <c r="AC51" s="408" t="str">
        <f t="shared" si="78"/>
        <v/>
      </c>
      <c r="AD51" s="395" t="str">
        <f t="shared" si="78"/>
        <v/>
      </c>
      <c r="AE51" s="408" t="str">
        <f t="shared" si="78"/>
        <v/>
      </c>
      <c r="AF51" s="395" t="str">
        <f t="shared" si="78"/>
        <v/>
      </c>
      <c r="AG51" s="408" t="str">
        <f t="shared" si="78"/>
        <v/>
      </c>
      <c r="AH51" s="135" t="str">
        <f t="shared" si="48"/>
        <v/>
      </c>
      <c r="AI51" s="135" t="str">
        <f t="shared" si="49"/>
        <v/>
      </c>
      <c r="AJ51" s="135" t="str">
        <f t="shared" si="40"/>
        <v/>
      </c>
      <c r="AK51" s="135" t="str">
        <f t="shared" si="41"/>
        <v/>
      </c>
      <c r="AL51" s="396" t="str">
        <f t="shared" si="47"/>
        <v/>
      </c>
      <c r="AM51" s="396" t="str">
        <f t="shared" si="47"/>
        <v/>
      </c>
      <c r="AN51" s="396" t="str">
        <f t="shared" si="47"/>
        <v/>
      </c>
      <c r="AO51" s="396" t="str">
        <f t="shared" si="47"/>
        <v/>
      </c>
      <c r="AP51" s="396" t="str">
        <f t="shared" si="47"/>
        <v/>
      </c>
      <c r="AQ51" s="396" t="str">
        <f t="shared" si="47"/>
        <v/>
      </c>
      <c r="AR51" s="396" t="str">
        <f t="shared" si="47"/>
        <v/>
      </c>
      <c r="AS51" s="396" t="str">
        <f t="shared" si="47"/>
        <v/>
      </c>
      <c r="AT51" s="396" t="str">
        <f t="shared" si="47"/>
        <v/>
      </c>
      <c r="AU51" s="396" t="str">
        <f t="shared" si="47"/>
        <v/>
      </c>
      <c r="AV51" s="396" t="str">
        <f t="shared" si="47"/>
        <v/>
      </c>
      <c r="AW51" s="396" t="str">
        <f t="shared" si="50"/>
        <v/>
      </c>
      <c r="AX51" s="355"/>
      <c r="AY51" s="356" t="str">
        <f t="shared" si="51"/>
        <v/>
      </c>
      <c r="AZ51" s="356" t="str">
        <f t="shared" si="52"/>
        <v/>
      </c>
      <c r="BA51" s="356" t="str">
        <f t="shared" si="53"/>
        <v/>
      </c>
      <c r="BB51" s="356" t="str">
        <f t="shared" si="54"/>
        <v/>
      </c>
      <c r="BC51" s="356" t="str">
        <f t="shared" si="55"/>
        <v/>
      </c>
      <c r="BD51" s="356" t="str">
        <f t="shared" si="56"/>
        <v/>
      </c>
      <c r="BE51" s="356" t="str">
        <f t="shared" si="57"/>
        <v/>
      </c>
      <c r="BF51" s="356" t="str">
        <f t="shared" si="58"/>
        <v/>
      </c>
      <c r="BG51" s="356" t="str">
        <f t="shared" si="59"/>
        <v/>
      </c>
      <c r="BH51" s="356" t="str">
        <f t="shared" si="60"/>
        <v/>
      </c>
      <c r="BI51" s="356" t="str">
        <f t="shared" si="61"/>
        <v/>
      </c>
      <c r="BJ51" s="356" t="str">
        <f t="shared" si="62"/>
        <v/>
      </c>
      <c r="BK51" s="274">
        <f t="shared" si="63"/>
        <v>0</v>
      </c>
      <c r="BL51" s="274">
        <f t="shared" si="43"/>
        <v>0</v>
      </c>
      <c r="BM51" s="275">
        <f t="shared" si="64"/>
        <v>0</v>
      </c>
      <c r="BN51" s="273" t="str">
        <f t="shared" si="65"/>
        <v/>
      </c>
      <c r="BO51" s="273" t="str">
        <f t="shared" si="66"/>
        <v/>
      </c>
      <c r="BP51" s="273" t="str">
        <f t="shared" si="67"/>
        <v/>
      </c>
      <c r="BQ51" s="273" t="str">
        <f t="shared" si="68"/>
        <v/>
      </c>
      <c r="BR51" s="273" t="str">
        <f t="shared" si="69"/>
        <v/>
      </c>
      <c r="BS51" s="273" t="str">
        <f t="shared" si="70"/>
        <v/>
      </c>
      <c r="BT51" s="273" t="str">
        <f t="shared" si="71"/>
        <v/>
      </c>
      <c r="BU51" s="273" t="str">
        <f t="shared" si="72"/>
        <v/>
      </c>
      <c r="BV51" s="273" t="str">
        <f t="shared" si="73"/>
        <v/>
      </c>
      <c r="BW51" s="273" t="str">
        <f t="shared" si="74"/>
        <v/>
      </c>
      <c r="BX51" s="273" t="str">
        <f t="shared" si="75"/>
        <v/>
      </c>
      <c r="BY51" s="273" t="str">
        <f t="shared" si="76"/>
        <v/>
      </c>
      <c r="BZ51" s="273" t="str">
        <f t="shared" si="77"/>
        <v/>
      </c>
      <c r="CA51" s="273">
        <f t="shared" si="44"/>
        <v>0</v>
      </c>
    </row>
    <row r="52" spans="1:79" s="273" customFormat="1" ht="23.15" customHeight="1">
      <c r="A52" s="354">
        <v>39</v>
      </c>
      <c r="B52" s="14"/>
      <c r="C52" s="180"/>
      <c r="D52" s="181"/>
      <c r="E52" s="182"/>
      <c r="F52" s="183"/>
      <c r="G52" s="184"/>
      <c r="H52" s="185"/>
      <c r="I52" s="186"/>
      <c r="J52" s="187"/>
      <c r="K52" s="187"/>
      <c r="L52" s="187"/>
      <c r="M52" s="431"/>
      <c r="N52" s="110"/>
      <c r="O52" s="189"/>
      <c r="P52" s="392" t="str">
        <f t="shared" si="36"/>
        <v/>
      </c>
      <c r="Q52" s="394"/>
      <c r="R52" s="366"/>
      <c r="S52" s="366"/>
      <c r="T52" s="366"/>
      <c r="U52" s="366"/>
      <c r="V52" s="395" t="str">
        <f t="shared" si="78"/>
        <v/>
      </c>
      <c r="W52" s="408" t="str">
        <f t="shared" si="78"/>
        <v/>
      </c>
      <c r="X52" s="395" t="str">
        <f t="shared" si="78"/>
        <v/>
      </c>
      <c r="Y52" s="408" t="str">
        <f t="shared" si="78"/>
        <v/>
      </c>
      <c r="Z52" s="395" t="str">
        <f t="shared" si="78"/>
        <v/>
      </c>
      <c r="AA52" s="408" t="str">
        <f t="shared" si="78"/>
        <v/>
      </c>
      <c r="AB52" s="395" t="str">
        <f t="shared" si="78"/>
        <v/>
      </c>
      <c r="AC52" s="408" t="str">
        <f t="shared" si="78"/>
        <v/>
      </c>
      <c r="AD52" s="395" t="str">
        <f t="shared" si="78"/>
        <v/>
      </c>
      <c r="AE52" s="408" t="str">
        <f t="shared" si="78"/>
        <v/>
      </c>
      <c r="AF52" s="395" t="str">
        <f t="shared" si="78"/>
        <v/>
      </c>
      <c r="AG52" s="408" t="str">
        <f t="shared" si="78"/>
        <v/>
      </c>
      <c r="AH52" s="135" t="str">
        <f t="shared" si="48"/>
        <v/>
      </c>
      <c r="AI52" s="135" t="str">
        <f t="shared" si="49"/>
        <v/>
      </c>
      <c r="AJ52" s="135" t="str">
        <f t="shared" si="40"/>
        <v/>
      </c>
      <c r="AK52" s="135" t="str">
        <f t="shared" si="41"/>
        <v/>
      </c>
      <c r="AL52" s="396" t="str">
        <f t="shared" si="47"/>
        <v/>
      </c>
      <c r="AM52" s="396" t="str">
        <f t="shared" si="47"/>
        <v/>
      </c>
      <c r="AN52" s="396" t="str">
        <f t="shared" si="47"/>
        <v/>
      </c>
      <c r="AO52" s="396" t="str">
        <f t="shared" si="47"/>
        <v/>
      </c>
      <c r="AP52" s="396" t="str">
        <f t="shared" si="47"/>
        <v/>
      </c>
      <c r="AQ52" s="396" t="str">
        <f t="shared" si="47"/>
        <v/>
      </c>
      <c r="AR52" s="396" t="str">
        <f t="shared" si="47"/>
        <v/>
      </c>
      <c r="AS52" s="396" t="str">
        <f t="shared" si="47"/>
        <v/>
      </c>
      <c r="AT52" s="396" t="str">
        <f t="shared" si="47"/>
        <v/>
      </c>
      <c r="AU52" s="396" t="str">
        <f t="shared" si="47"/>
        <v/>
      </c>
      <c r="AV52" s="396" t="str">
        <f t="shared" si="47"/>
        <v/>
      </c>
      <c r="AW52" s="396" t="str">
        <f t="shared" si="50"/>
        <v/>
      </c>
      <c r="AX52" s="355"/>
      <c r="AY52" s="356" t="str">
        <f t="shared" si="51"/>
        <v/>
      </c>
      <c r="AZ52" s="356" t="str">
        <f t="shared" si="52"/>
        <v/>
      </c>
      <c r="BA52" s="356" t="str">
        <f t="shared" si="53"/>
        <v/>
      </c>
      <c r="BB52" s="356" t="str">
        <f t="shared" si="54"/>
        <v/>
      </c>
      <c r="BC52" s="356" t="str">
        <f t="shared" si="55"/>
        <v/>
      </c>
      <c r="BD52" s="356" t="str">
        <f t="shared" si="56"/>
        <v/>
      </c>
      <c r="BE52" s="356" t="str">
        <f t="shared" si="57"/>
        <v/>
      </c>
      <c r="BF52" s="356" t="str">
        <f t="shared" si="58"/>
        <v/>
      </c>
      <c r="BG52" s="356" t="str">
        <f t="shared" si="59"/>
        <v/>
      </c>
      <c r="BH52" s="356" t="str">
        <f t="shared" si="60"/>
        <v/>
      </c>
      <c r="BI52" s="356" t="str">
        <f t="shared" si="61"/>
        <v/>
      </c>
      <c r="BJ52" s="356" t="str">
        <f t="shared" si="62"/>
        <v/>
      </c>
      <c r="BK52" s="274">
        <f t="shared" si="63"/>
        <v>0</v>
      </c>
      <c r="BL52" s="274">
        <f t="shared" si="43"/>
        <v>0</v>
      </c>
      <c r="BM52" s="275">
        <f t="shared" si="64"/>
        <v>0</v>
      </c>
      <c r="BN52" s="273" t="str">
        <f t="shared" si="65"/>
        <v/>
      </c>
      <c r="BO52" s="273" t="str">
        <f t="shared" si="66"/>
        <v/>
      </c>
      <c r="BP52" s="273" t="str">
        <f t="shared" si="67"/>
        <v/>
      </c>
      <c r="BQ52" s="273" t="str">
        <f t="shared" si="68"/>
        <v/>
      </c>
      <c r="BR52" s="273" t="str">
        <f t="shared" si="69"/>
        <v/>
      </c>
      <c r="BS52" s="273" t="str">
        <f t="shared" si="70"/>
        <v/>
      </c>
      <c r="BT52" s="273" t="str">
        <f t="shared" si="71"/>
        <v/>
      </c>
      <c r="BU52" s="273" t="str">
        <f t="shared" si="72"/>
        <v/>
      </c>
      <c r="BV52" s="273" t="str">
        <f t="shared" si="73"/>
        <v/>
      </c>
      <c r="BW52" s="273" t="str">
        <f t="shared" si="74"/>
        <v/>
      </c>
      <c r="BX52" s="273" t="str">
        <f t="shared" si="75"/>
        <v/>
      </c>
      <c r="BY52" s="273" t="str">
        <f t="shared" si="76"/>
        <v/>
      </c>
      <c r="BZ52" s="273" t="str">
        <f t="shared" si="77"/>
        <v/>
      </c>
      <c r="CA52" s="273">
        <f t="shared" si="44"/>
        <v>0</v>
      </c>
    </row>
    <row r="53" spans="1:79" s="273" customFormat="1" ht="23.15" customHeight="1">
      <c r="A53" s="354">
        <v>40</v>
      </c>
      <c r="B53" s="14"/>
      <c r="C53" s="180"/>
      <c r="D53" s="181"/>
      <c r="E53" s="182"/>
      <c r="F53" s="183"/>
      <c r="G53" s="184"/>
      <c r="H53" s="185"/>
      <c r="I53" s="186"/>
      <c r="J53" s="187"/>
      <c r="K53" s="187"/>
      <c r="L53" s="187"/>
      <c r="M53" s="431"/>
      <c r="N53" s="110"/>
      <c r="O53" s="189"/>
      <c r="P53" s="392" t="str">
        <f t="shared" si="36"/>
        <v/>
      </c>
      <c r="Q53" s="394"/>
      <c r="R53" s="366"/>
      <c r="S53" s="366"/>
      <c r="T53" s="366"/>
      <c r="U53" s="366"/>
      <c r="V53" s="395" t="str">
        <f t="shared" si="78"/>
        <v/>
      </c>
      <c r="W53" s="408" t="str">
        <f t="shared" si="78"/>
        <v/>
      </c>
      <c r="X53" s="395" t="str">
        <f t="shared" si="78"/>
        <v/>
      </c>
      <c r="Y53" s="408" t="str">
        <f t="shared" si="78"/>
        <v/>
      </c>
      <c r="Z53" s="395" t="str">
        <f t="shared" si="78"/>
        <v/>
      </c>
      <c r="AA53" s="408" t="str">
        <f t="shared" si="78"/>
        <v/>
      </c>
      <c r="AB53" s="395" t="str">
        <f t="shared" si="78"/>
        <v/>
      </c>
      <c r="AC53" s="408" t="str">
        <f t="shared" si="78"/>
        <v/>
      </c>
      <c r="AD53" s="395" t="str">
        <f t="shared" si="78"/>
        <v/>
      </c>
      <c r="AE53" s="408" t="str">
        <f t="shared" si="78"/>
        <v/>
      </c>
      <c r="AF53" s="395" t="str">
        <f t="shared" si="78"/>
        <v/>
      </c>
      <c r="AG53" s="408" t="str">
        <f t="shared" si="78"/>
        <v/>
      </c>
      <c r="AH53" s="135" t="str">
        <f t="shared" si="48"/>
        <v/>
      </c>
      <c r="AI53" s="135" t="str">
        <f t="shared" si="49"/>
        <v/>
      </c>
      <c r="AJ53" s="135" t="str">
        <f t="shared" si="40"/>
        <v/>
      </c>
      <c r="AK53" s="135" t="str">
        <f t="shared" si="41"/>
        <v/>
      </c>
      <c r="AL53" s="396" t="str">
        <f t="shared" si="47"/>
        <v/>
      </c>
      <c r="AM53" s="396" t="str">
        <f t="shared" si="47"/>
        <v/>
      </c>
      <c r="AN53" s="396" t="str">
        <f t="shared" si="47"/>
        <v/>
      </c>
      <c r="AO53" s="396" t="str">
        <f t="shared" si="47"/>
        <v/>
      </c>
      <c r="AP53" s="396" t="str">
        <f t="shared" si="47"/>
        <v/>
      </c>
      <c r="AQ53" s="396" t="str">
        <f t="shared" si="47"/>
        <v/>
      </c>
      <c r="AR53" s="396" t="str">
        <f t="shared" si="47"/>
        <v/>
      </c>
      <c r="AS53" s="396" t="str">
        <f t="shared" si="47"/>
        <v/>
      </c>
      <c r="AT53" s="396" t="str">
        <f t="shared" si="47"/>
        <v/>
      </c>
      <c r="AU53" s="396" t="str">
        <f t="shared" si="47"/>
        <v/>
      </c>
      <c r="AV53" s="396" t="str">
        <f t="shared" si="47"/>
        <v/>
      </c>
      <c r="AW53" s="396" t="str">
        <f t="shared" si="50"/>
        <v/>
      </c>
      <c r="AX53" s="355"/>
      <c r="AY53" s="356" t="str">
        <f t="shared" si="51"/>
        <v/>
      </c>
      <c r="AZ53" s="356" t="str">
        <f t="shared" si="52"/>
        <v/>
      </c>
      <c r="BA53" s="356" t="str">
        <f t="shared" si="53"/>
        <v/>
      </c>
      <c r="BB53" s="356" t="str">
        <f t="shared" si="54"/>
        <v/>
      </c>
      <c r="BC53" s="356" t="str">
        <f t="shared" si="55"/>
        <v/>
      </c>
      <c r="BD53" s="356" t="str">
        <f t="shared" si="56"/>
        <v/>
      </c>
      <c r="BE53" s="356" t="str">
        <f t="shared" si="57"/>
        <v/>
      </c>
      <c r="BF53" s="356" t="str">
        <f t="shared" si="58"/>
        <v/>
      </c>
      <c r="BG53" s="356" t="str">
        <f t="shared" si="59"/>
        <v/>
      </c>
      <c r="BH53" s="356" t="str">
        <f t="shared" si="60"/>
        <v/>
      </c>
      <c r="BI53" s="356" t="str">
        <f t="shared" si="61"/>
        <v/>
      </c>
      <c r="BJ53" s="356" t="str">
        <f t="shared" si="62"/>
        <v/>
      </c>
      <c r="BK53" s="274">
        <f t="shared" si="63"/>
        <v>0</v>
      </c>
      <c r="BL53" s="274">
        <f t="shared" si="43"/>
        <v>0</v>
      </c>
      <c r="BM53" s="275">
        <f t="shared" si="64"/>
        <v>0</v>
      </c>
      <c r="BN53" s="273" t="str">
        <f t="shared" si="65"/>
        <v/>
      </c>
      <c r="BO53" s="273" t="str">
        <f t="shared" si="66"/>
        <v/>
      </c>
      <c r="BP53" s="273" t="str">
        <f t="shared" si="67"/>
        <v/>
      </c>
      <c r="BQ53" s="273" t="str">
        <f t="shared" si="68"/>
        <v/>
      </c>
      <c r="BR53" s="273" t="str">
        <f t="shared" si="69"/>
        <v/>
      </c>
      <c r="BS53" s="273" t="str">
        <f t="shared" si="70"/>
        <v/>
      </c>
      <c r="BT53" s="273" t="str">
        <f t="shared" si="71"/>
        <v/>
      </c>
      <c r="BU53" s="273" t="str">
        <f t="shared" si="72"/>
        <v/>
      </c>
      <c r="BV53" s="273" t="str">
        <f t="shared" si="73"/>
        <v/>
      </c>
      <c r="BW53" s="273" t="str">
        <f t="shared" si="74"/>
        <v/>
      </c>
      <c r="BX53" s="273" t="str">
        <f t="shared" si="75"/>
        <v/>
      </c>
      <c r="BY53" s="273" t="str">
        <f t="shared" si="76"/>
        <v/>
      </c>
      <c r="BZ53" s="273" t="str">
        <f t="shared" si="77"/>
        <v/>
      </c>
      <c r="CA53" s="273">
        <f t="shared" si="44"/>
        <v>0</v>
      </c>
    </row>
    <row r="54" spans="1:79" s="273" customFormat="1" ht="23.15" customHeight="1">
      <c r="A54" s="354">
        <v>41</v>
      </c>
      <c r="B54" s="14"/>
      <c r="C54" s="180"/>
      <c r="D54" s="181"/>
      <c r="E54" s="182"/>
      <c r="F54" s="183"/>
      <c r="G54" s="184"/>
      <c r="H54" s="185"/>
      <c r="I54" s="186"/>
      <c r="J54" s="187"/>
      <c r="K54" s="187"/>
      <c r="L54" s="187"/>
      <c r="M54" s="431"/>
      <c r="N54" s="110"/>
      <c r="O54" s="189"/>
      <c r="P54" s="392" t="str">
        <f t="shared" si="36"/>
        <v/>
      </c>
      <c r="Q54" s="394"/>
      <c r="R54" s="366"/>
      <c r="S54" s="366"/>
      <c r="T54" s="366"/>
      <c r="U54" s="366"/>
      <c r="V54" s="395" t="str">
        <f t="shared" si="78"/>
        <v/>
      </c>
      <c r="W54" s="408" t="str">
        <f t="shared" si="78"/>
        <v/>
      </c>
      <c r="X54" s="395" t="str">
        <f t="shared" si="78"/>
        <v/>
      </c>
      <c r="Y54" s="408" t="str">
        <f t="shared" si="78"/>
        <v/>
      </c>
      <c r="Z54" s="395" t="str">
        <f t="shared" si="78"/>
        <v/>
      </c>
      <c r="AA54" s="408" t="str">
        <f t="shared" si="78"/>
        <v/>
      </c>
      <c r="AB54" s="395" t="str">
        <f t="shared" si="78"/>
        <v/>
      </c>
      <c r="AC54" s="408" t="str">
        <f t="shared" si="78"/>
        <v/>
      </c>
      <c r="AD54" s="395" t="str">
        <f t="shared" si="78"/>
        <v/>
      </c>
      <c r="AE54" s="408" t="str">
        <f t="shared" si="78"/>
        <v/>
      </c>
      <c r="AF54" s="395" t="str">
        <f t="shared" si="78"/>
        <v/>
      </c>
      <c r="AG54" s="408" t="str">
        <f t="shared" si="78"/>
        <v/>
      </c>
      <c r="AH54" s="135" t="str">
        <f t="shared" si="48"/>
        <v/>
      </c>
      <c r="AI54" s="135" t="str">
        <f t="shared" si="49"/>
        <v/>
      </c>
      <c r="AJ54" s="135" t="str">
        <f t="shared" si="40"/>
        <v/>
      </c>
      <c r="AK54" s="135" t="str">
        <f t="shared" si="41"/>
        <v/>
      </c>
      <c r="AL54" s="396" t="str">
        <f t="shared" si="47"/>
        <v/>
      </c>
      <c r="AM54" s="396" t="str">
        <f t="shared" si="47"/>
        <v/>
      </c>
      <c r="AN54" s="396" t="str">
        <f t="shared" si="47"/>
        <v/>
      </c>
      <c r="AO54" s="396" t="str">
        <f t="shared" si="47"/>
        <v/>
      </c>
      <c r="AP54" s="396" t="str">
        <f t="shared" si="47"/>
        <v/>
      </c>
      <c r="AQ54" s="396" t="str">
        <f t="shared" si="47"/>
        <v/>
      </c>
      <c r="AR54" s="396" t="str">
        <f t="shared" si="47"/>
        <v/>
      </c>
      <c r="AS54" s="396" t="str">
        <f t="shared" si="47"/>
        <v/>
      </c>
      <c r="AT54" s="396" t="str">
        <f t="shared" si="47"/>
        <v/>
      </c>
      <c r="AU54" s="396" t="str">
        <f t="shared" si="47"/>
        <v/>
      </c>
      <c r="AV54" s="396" t="str">
        <f t="shared" si="47"/>
        <v/>
      </c>
      <c r="AW54" s="396" t="str">
        <f t="shared" si="50"/>
        <v/>
      </c>
      <c r="AX54" s="355"/>
      <c r="AY54" s="356" t="str">
        <f t="shared" si="51"/>
        <v/>
      </c>
      <c r="AZ54" s="356" t="str">
        <f t="shared" si="52"/>
        <v/>
      </c>
      <c r="BA54" s="356" t="str">
        <f t="shared" si="53"/>
        <v/>
      </c>
      <c r="BB54" s="356" t="str">
        <f t="shared" si="54"/>
        <v/>
      </c>
      <c r="BC54" s="356" t="str">
        <f t="shared" si="55"/>
        <v/>
      </c>
      <c r="BD54" s="356" t="str">
        <f t="shared" si="56"/>
        <v/>
      </c>
      <c r="BE54" s="356" t="str">
        <f t="shared" si="57"/>
        <v/>
      </c>
      <c r="BF54" s="356" t="str">
        <f t="shared" si="58"/>
        <v/>
      </c>
      <c r="BG54" s="356" t="str">
        <f t="shared" si="59"/>
        <v/>
      </c>
      <c r="BH54" s="356" t="str">
        <f t="shared" si="60"/>
        <v/>
      </c>
      <c r="BI54" s="356" t="str">
        <f t="shared" si="61"/>
        <v/>
      </c>
      <c r="BJ54" s="356" t="str">
        <f t="shared" si="62"/>
        <v/>
      </c>
      <c r="BK54" s="274">
        <f t="shared" si="63"/>
        <v>0</v>
      </c>
      <c r="BL54" s="274">
        <f t="shared" si="43"/>
        <v>0</v>
      </c>
      <c r="BM54" s="275">
        <f t="shared" si="64"/>
        <v>0</v>
      </c>
      <c r="BN54" s="273" t="str">
        <f t="shared" si="65"/>
        <v/>
      </c>
      <c r="BO54" s="273" t="str">
        <f t="shared" si="66"/>
        <v/>
      </c>
      <c r="BP54" s="273" t="str">
        <f t="shared" si="67"/>
        <v/>
      </c>
      <c r="BQ54" s="273" t="str">
        <f t="shared" si="68"/>
        <v/>
      </c>
      <c r="BR54" s="273" t="str">
        <f t="shared" si="69"/>
        <v/>
      </c>
      <c r="BS54" s="273" t="str">
        <f t="shared" si="70"/>
        <v/>
      </c>
      <c r="BT54" s="273" t="str">
        <f t="shared" si="71"/>
        <v/>
      </c>
      <c r="BU54" s="273" t="str">
        <f t="shared" si="72"/>
        <v/>
      </c>
      <c r="BV54" s="273" t="str">
        <f t="shared" si="73"/>
        <v/>
      </c>
      <c r="BW54" s="273" t="str">
        <f t="shared" si="74"/>
        <v/>
      </c>
      <c r="BX54" s="273" t="str">
        <f t="shared" si="75"/>
        <v/>
      </c>
      <c r="BY54" s="273" t="str">
        <f t="shared" si="76"/>
        <v/>
      </c>
      <c r="BZ54" s="273" t="str">
        <f t="shared" si="77"/>
        <v/>
      </c>
      <c r="CA54" s="273">
        <f t="shared" si="44"/>
        <v>0</v>
      </c>
    </row>
    <row r="55" spans="1:79" s="273" customFormat="1" ht="23.15" customHeight="1">
      <c r="A55" s="354">
        <v>42</v>
      </c>
      <c r="B55" s="14"/>
      <c r="C55" s="180"/>
      <c r="D55" s="181"/>
      <c r="E55" s="182"/>
      <c r="F55" s="183"/>
      <c r="G55" s="184"/>
      <c r="H55" s="185"/>
      <c r="I55" s="186"/>
      <c r="J55" s="187"/>
      <c r="K55" s="187"/>
      <c r="L55" s="187"/>
      <c r="M55" s="431"/>
      <c r="N55" s="110"/>
      <c r="O55" s="189"/>
      <c r="P55" s="392" t="str">
        <f t="shared" si="36"/>
        <v/>
      </c>
      <c r="Q55" s="394"/>
      <c r="R55" s="366"/>
      <c r="S55" s="366"/>
      <c r="T55" s="366"/>
      <c r="U55" s="366"/>
      <c r="V55" s="395" t="str">
        <f t="shared" si="78"/>
        <v/>
      </c>
      <c r="W55" s="408" t="str">
        <f t="shared" si="78"/>
        <v/>
      </c>
      <c r="X55" s="395" t="str">
        <f t="shared" si="78"/>
        <v/>
      </c>
      <c r="Y55" s="408" t="str">
        <f t="shared" si="78"/>
        <v/>
      </c>
      <c r="Z55" s="395" t="str">
        <f t="shared" si="78"/>
        <v/>
      </c>
      <c r="AA55" s="408" t="str">
        <f t="shared" si="78"/>
        <v/>
      </c>
      <c r="AB55" s="395" t="str">
        <f t="shared" si="78"/>
        <v/>
      </c>
      <c r="AC55" s="408" t="str">
        <f t="shared" si="78"/>
        <v/>
      </c>
      <c r="AD55" s="395" t="str">
        <f t="shared" si="78"/>
        <v/>
      </c>
      <c r="AE55" s="408" t="str">
        <f t="shared" si="78"/>
        <v/>
      </c>
      <c r="AF55" s="395" t="str">
        <f t="shared" si="78"/>
        <v/>
      </c>
      <c r="AG55" s="408" t="str">
        <f t="shared" si="78"/>
        <v/>
      </c>
      <c r="AH55" s="135" t="str">
        <f t="shared" si="48"/>
        <v/>
      </c>
      <c r="AI55" s="135" t="str">
        <f t="shared" si="49"/>
        <v/>
      </c>
      <c r="AJ55" s="135" t="str">
        <f t="shared" si="40"/>
        <v/>
      </c>
      <c r="AK55" s="135" t="str">
        <f t="shared" si="41"/>
        <v/>
      </c>
      <c r="AL55" s="396" t="str">
        <f t="shared" ref="AL55:AV64" si="79">IF($AK55="",IF($K55="","",IF(AL$12&gt;=$K55,IF($L55="",$AJ55,IF(AL$12&gt;$L55,"",$AJ55)),"")),IF(AND(AL$12&gt;=$K55,OR($L55&gt;=AL$12,$L55="")),$AK55,""))</f>
        <v/>
      </c>
      <c r="AM55" s="396" t="str">
        <f t="shared" si="79"/>
        <v/>
      </c>
      <c r="AN55" s="396" t="str">
        <f t="shared" si="79"/>
        <v/>
      </c>
      <c r="AO55" s="396" t="str">
        <f t="shared" si="79"/>
        <v/>
      </c>
      <c r="AP55" s="396" t="str">
        <f t="shared" si="79"/>
        <v/>
      </c>
      <c r="AQ55" s="396" t="str">
        <f t="shared" si="79"/>
        <v/>
      </c>
      <c r="AR55" s="396" t="str">
        <f t="shared" si="79"/>
        <v/>
      </c>
      <c r="AS55" s="396" t="str">
        <f t="shared" si="79"/>
        <v/>
      </c>
      <c r="AT55" s="396" t="str">
        <f t="shared" si="79"/>
        <v/>
      </c>
      <c r="AU55" s="396" t="str">
        <f t="shared" si="79"/>
        <v/>
      </c>
      <c r="AV55" s="396" t="str">
        <f t="shared" si="79"/>
        <v/>
      </c>
      <c r="AW55" s="396" t="str">
        <f t="shared" si="50"/>
        <v/>
      </c>
      <c r="AX55" s="355"/>
      <c r="AY55" s="356" t="str">
        <f t="shared" si="51"/>
        <v/>
      </c>
      <c r="AZ55" s="356" t="str">
        <f t="shared" si="52"/>
        <v/>
      </c>
      <c r="BA55" s="356" t="str">
        <f t="shared" si="53"/>
        <v/>
      </c>
      <c r="BB55" s="356" t="str">
        <f t="shared" si="54"/>
        <v/>
      </c>
      <c r="BC55" s="356" t="str">
        <f t="shared" si="55"/>
        <v/>
      </c>
      <c r="BD55" s="356" t="str">
        <f t="shared" si="56"/>
        <v/>
      </c>
      <c r="BE55" s="356" t="str">
        <f t="shared" si="57"/>
        <v/>
      </c>
      <c r="BF55" s="356" t="str">
        <f t="shared" si="58"/>
        <v/>
      </c>
      <c r="BG55" s="356" t="str">
        <f t="shared" si="59"/>
        <v/>
      </c>
      <c r="BH55" s="356" t="str">
        <f t="shared" si="60"/>
        <v/>
      </c>
      <c r="BI55" s="356" t="str">
        <f t="shared" si="61"/>
        <v/>
      </c>
      <c r="BJ55" s="356" t="str">
        <f t="shared" si="62"/>
        <v/>
      </c>
      <c r="BK55" s="274">
        <f t="shared" si="63"/>
        <v>0</v>
      </c>
      <c r="BL55" s="274">
        <f t="shared" si="43"/>
        <v>0</v>
      </c>
      <c r="BM55" s="275">
        <f t="shared" si="64"/>
        <v>0</v>
      </c>
      <c r="BN55" s="273" t="str">
        <f t="shared" si="65"/>
        <v/>
      </c>
      <c r="BO55" s="273" t="str">
        <f t="shared" si="66"/>
        <v/>
      </c>
      <c r="BP55" s="273" t="str">
        <f t="shared" si="67"/>
        <v/>
      </c>
      <c r="BQ55" s="273" t="str">
        <f t="shared" si="68"/>
        <v/>
      </c>
      <c r="BR55" s="273" t="str">
        <f t="shared" si="69"/>
        <v/>
      </c>
      <c r="BS55" s="273" t="str">
        <f t="shared" si="70"/>
        <v/>
      </c>
      <c r="BT55" s="273" t="str">
        <f t="shared" si="71"/>
        <v/>
      </c>
      <c r="BU55" s="273" t="str">
        <f t="shared" si="72"/>
        <v/>
      </c>
      <c r="BV55" s="273" t="str">
        <f t="shared" si="73"/>
        <v/>
      </c>
      <c r="BW55" s="273" t="str">
        <f t="shared" si="74"/>
        <v/>
      </c>
      <c r="BX55" s="273" t="str">
        <f t="shared" si="75"/>
        <v/>
      </c>
      <c r="BY55" s="273" t="str">
        <f t="shared" si="76"/>
        <v/>
      </c>
      <c r="BZ55" s="273" t="str">
        <f t="shared" si="77"/>
        <v/>
      </c>
      <c r="CA55" s="273">
        <f t="shared" si="44"/>
        <v>0</v>
      </c>
    </row>
    <row r="56" spans="1:79" s="273" customFormat="1" ht="23.15" customHeight="1">
      <c r="A56" s="354">
        <v>43</v>
      </c>
      <c r="B56" s="14"/>
      <c r="C56" s="180"/>
      <c r="D56" s="181"/>
      <c r="E56" s="182"/>
      <c r="F56" s="183"/>
      <c r="G56" s="184"/>
      <c r="H56" s="185"/>
      <c r="I56" s="186"/>
      <c r="J56" s="187"/>
      <c r="K56" s="187"/>
      <c r="L56" s="187"/>
      <c r="M56" s="431"/>
      <c r="N56" s="110"/>
      <c r="O56" s="189"/>
      <c r="P56" s="392" t="str">
        <f t="shared" si="36"/>
        <v/>
      </c>
      <c r="Q56" s="394"/>
      <c r="R56" s="366"/>
      <c r="S56" s="366"/>
      <c r="T56" s="366"/>
      <c r="U56" s="366"/>
      <c r="V56" s="395" t="str">
        <f t="shared" si="78"/>
        <v/>
      </c>
      <c r="W56" s="408" t="str">
        <f t="shared" si="78"/>
        <v/>
      </c>
      <c r="X56" s="395" t="str">
        <f t="shared" si="78"/>
        <v/>
      </c>
      <c r="Y56" s="408" t="str">
        <f t="shared" si="78"/>
        <v/>
      </c>
      <c r="Z56" s="395" t="str">
        <f t="shared" si="78"/>
        <v/>
      </c>
      <c r="AA56" s="408" t="str">
        <f t="shared" si="78"/>
        <v/>
      </c>
      <c r="AB56" s="395" t="str">
        <f t="shared" si="78"/>
        <v/>
      </c>
      <c r="AC56" s="408" t="str">
        <f t="shared" si="78"/>
        <v/>
      </c>
      <c r="AD56" s="395" t="str">
        <f t="shared" si="78"/>
        <v/>
      </c>
      <c r="AE56" s="408" t="str">
        <f t="shared" si="78"/>
        <v/>
      </c>
      <c r="AF56" s="395" t="str">
        <f t="shared" si="78"/>
        <v/>
      </c>
      <c r="AG56" s="408" t="str">
        <f t="shared" si="78"/>
        <v/>
      </c>
      <c r="AH56" s="135" t="str">
        <f t="shared" si="48"/>
        <v/>
      </c>
      <c r="AI56" s="135" t="str">
        <f t="shared" si="49"/>
        <v/>
      </c>
      <c r="AJ56" s="135" t="str">
        <f t="shared" si="40"/>
        <v/>
      </c>
      <c r="AK56" s="135" t="str">
        <f t="shared" si="41"/>
        <v/>
      </c>
      <c r="AL56" s="396" t="str">
        <f t="shared" si="79"/>
        <v/>
      </c>
      <c r="AM56" s="396" t="str">
        <f t="shared" si="79"/>
        <v/>
      </c>
      <c r="AN56" s="396" t="str">
        <f t="shared" si="79"/>
        <v/>
      </c>
      <c r="AO56" s="396" t="str">
        <f t="shared" si="79"/>
        <v/>
      </c>
      <c r="AP56" s="396" t="str">
        <f t="shared" si="79"/>
        <v/>
      </c>
      <c r="AQ56" s="396" t="str">
        <f t="shared" si="79"/>
        <v/>
      </c>
      <c r="AR56" s="396" t="str">
        <f t="shared" si="79"/>
        <v/>
      </c>
      <c r="AS56" s="396" t="str">
        <f t="shared" si="79"/>
        <v/>
      </c>
      <c r="AT56" s="396" t="str">
        <f t="shared" si="79"/>
        <v/>
      </c>
      <c r="AU56" s="396" t="str">
        <f t="shared" si="79"/>
        <v/>
      </c>
      <c r="AV56" s="396" t="str">
        <f t="shared" si="79"/>
        <v/>
      </c>
      <c r="AW56" s="396" t="str">
        <f t="shared" si="50"/>
        <v/>
      </c>
      <c r="AX56" s="355"/>
      <c r="AY56" s="356" t="str">
        <f t="shared" si="51"/>
        <v/>
      </c>
      <c r="AZ56" s="356" t="str">
        <f t="shared" si="52"/>
        <v/>
      </c>
      <c r="BA56" s="356" t="str">
        <f t="shared" si="53"/>
        <v/>
      </c>
      <c r="BB56" s="356" t="str">
        <f t="shared" si="54"/>
        <v/>
      </c>
      <c r="BC56" s="356" t="str">
        <f t="shared" si="55"/>
        <v/>
      </c>
      <c r="BD56" s="356" t="str">
        <f t="shared" si="56"/>
        <v/>
      </c>
      <c r="BE56" s="356" t="str">
        <f t="shared" si="57"/>
        <v/>
      </c>
      <c r="BF56" s="356" t="str">
        <f t="shared" si="58"/>
        <v/>
      </c>
      <c r="BG56" s="356" t="str">
        <f t="shared" si="59"/>
        <v/>
      </c>
      <c r="BH56" s="356" t="str">
        <f t="shared" si="60"/>
        <v/>
      </c>
      <c r="BI56" s="356" t="str">
        <f t="shared" si="61"/>
        <v/>
      </c>
      <c r="BJ56" s="356" t="str">
        <f t="shared" si="62"/>
        <v/>
      </c>
      <c r="BK56" s="274">
        <f t="shared" si="63"/>
        <v>0</v>
      </c>
      <c r="BL56" s="274">
        <f t="shared" si="43"/>
        <v>0</v>
      </c>
      <c r="BM56" s="275">
        <f t="shared" si="64"/>
        <v>0</v>
      </c>
      <c r="BN56" s="273" t="str">
        <f t="shared" si="65"/>
        <v/>
      </c>
      <c r="BO56" s="273" t="str">
        <f t="shared" si="66"/>
        <v/>
      </c>
      <c r="BP56" s="273" t="str">
        <f t="shared" si="67"/>
        <v/>
      </c>
      <c r="BQ56" s="273" t="str">
        <f t="shared" si="68"/>
        <v/>
      </c>
      <c r="BR56" s="273" t="str">
        <f t="shared" si="69"/>
        <v/>
      </c>
      <c r="BS56" s="273" t="str">
        <f t="shared" si="70"/>
        <v/>
      </c>
      <c r="BT56" s="273" t="str">
        <f t="shared" si="71"/>
        <v/>
      </c>
      <c r="BU56" s="273" t="str">
        <f t="shared" si="72"/>
        <v/>
      </c>
      <c r="BV56" s="273" t="str">
        <f t="shared" si="73"/>
        <v/>
      </c>
      <c r="BW56" s="273" t="str">
        <f t="shared" si="74"/>
        <v/>
      </c>
      <c r="BX56" s="273" t="str">
        <f t="shared" si="75"/>
        <v/>
      </c>
      <c r="BY56" s="273" t="str">
        <f t="shared" si="76"/>
        <v/>
      </c>
      <c r="BZ56" s="273" t="str">
        <f t="shared" si="77"/>
        <v/>
      </c>
      <c r="CA56" s="273">
        <f t="shared" si="44"/>
        <v>0</v>
      </c>
    </row>
    <row r="57" spans="1:79" s="273" customFormat="1" ht="23.15" customHeight="1">
      <c r="A57" s="354">
        <v>44</v>
      </c>
      <c r="B57" s="14"/>
      <c r="C57" s="180"/>
      <c r="D57" s="181"/>
      <c r="E57" s="182"/>
      <c r="F57" s="183"/>
      <c r="G57" s="184"/>
      <c r="H57" s="185"/>
      <c r="I57" s="186"/>
      <c r="J57" s="187"/>
      <c r="K57" s="187"/>
      <c r="L57" s="187"/>
      <c r="M57" s="431"/>
      <c r="N57" s="110"/>
      <c r="O57" s="189"/>
      <c r="P57" s="392" t="str">
        <f t="shared" si="36"/>
        <v/>
      </c>
      <c r="Q57" s="394"/>
      <c r="R57" s="366"/>
      <c r="S57" s="366"/>
      <c r="T57" s="366"/>
      <c r="U57" s="366"/>
      <c r="V57" s="395" t="str">
        <f t="shared" si="78"/>
        <v/>
      </c>
      <c r="W57" s="408" t="str">
        <f t="shared" si="78"/>
        <v/>
      </c>
      <c r="X57" s="395" t="str">
        <f t="shared" si="78"/>
        <v/>
      </c>
      <c r="Y57" s="408" t="str">
        <f t="shared" si="78"/>
        <v/>
      </c>
      <c r="Z57" s="395" t="str">
        <f t="shared" si="78"/>
        <v/>
      </c>
      <c r="AA57" s="408" t="str">
        <f t="shared" si="78"/>
        <v/>
      </c>
      <c r="AB57" s="395" t="str">
        <f t="shared" si="78"/>
        <v/>
      </c>
      <c r="AC57" s="408" t="str">
        <f t="shared" si="78"/>
        <v/>
      </c>
      <c r="AD57" s="395" t="str">
        <f t="shared" si="78"/>
        <v/>
      </c>
      <c r="AE57" s="408" t="str">
        <f t="shared" si="78"/>
        <v/>
      </c>
      <c r="AF57" s="395" t="str">
        <f t="shared" si="78"/>
        <v/>
      </c>
      <c r="AG57" s="408" t="str">
        <f t="shared" si="78"/>
        <v/>
      </c>
      <c r="AH57" s="135" t="str">
        <f t="shared" si="48"/>
        <v/>
      </c>
      <c r="AI57" s="135" t="str">
        <f t="shared" si="49"/>
        <v/>
      </c>
      <c r="AJ57" s="135" t="str">
        <f t="shared" si="40"/>
        <v/>
      </c>
      <c r="AK57" s="135" t="str">
        <f t="shared" si="41"/>
        <v/>
      </c>
      <c r="AL57" s="396" t="str">
        <f t="shared" si="79"/>
        <v/>
      </c>
      <c r="AM57" s="396" t="str">
        <f t="shared" si="79"/>
        <v/>
      </c>
      <c r="AN57" s="396" t="str">
        <f t="shared" si="79"/>
        <v/>
      </c>
      <c r="AO57" s="396" t="str">
        <f t="shared" si="79"/>
        <v/>
      </c>
      <c r="AP57" s="396" t="str">
        <f t="shared" si="79"/>
        <v/>
      </c>
      <c r="AQ57" s="396" t="str">
        <f t="shared" si="79"/>
        <v/>
      </c>
      <c r="AR57" s="396" t="str">
        <f t="shared" si="79"/>
        <v/>
      </c>
      <c r="AS57" s="396" t="str">
        <f t="shared" si="79"/>
        <v/>
      </c>
      <c r="AT57" s="396" t="str">
        <f t="shared" si="79"/>
        <v/>
      </c>
      <c r="AU57" s="396" t="str">
        <f t="shared" si="79"/>
        <v/>
      </c>
      <c r="AV57" s="396" t="str">
        <f t="shared" si="79"/>
        <v/>
      </c>
      <c r="AW57" s="396" t="str">
        <f t="shared" si="50"/>
        <v/>
      </c>
      <c r="AX57" s="355"/>
      <c r="AY57" s="356" t="str">
        <f t="shared" si="51"/>
        <v/>
      </c>
      <c r="AZ57" s="356" t="str">
        <f t="shared" si="52"/>
        <v/>
      </c>
      <c r="BA57" s="356" t="str">
        <f t="shared" si="53"/>
        <v/>
      </c>
      <c r="BB57" s="356" t="str">
        <f t="shared" si="54"/>
        <v/>
      </c>
      <c r="BC57" s="356" t="str">
        <f t="shared" si="55"/>
        <v/>
      </c>
      <c r="BD57" s="356" t="str">
        <f t="shared" si="56"/>
        <v/>
      </c>
      <c r="BE57" s="356" t="str">
        <f t="shared" si="57"/>
        <v/>
      </c>
      <c r="BF57" s="356" t="str">
        <f t="shared" si="58"/>
        <v/>
      </c>
      <c r="BG57" s="356" t="str">
        <f t="shared" si="59"/>
        <v/>
      </c>
      <c r="BH57" s="356" t="str">
        <f t="shared" si="60"/>
        <v/>
      </c>
      <c r="BI57" s="356" t="str">
        <f t="shared" si="61"/>
        <v/>
      </c>
      <c r="BJ57" s="356" t="str">
        <f t="shared" si="62"/>
        <v/>
      </c>
      <c r="BK57" s="274">
        <f t="shared" si="63"/>
        <v>0</v>
      </c>
      <c r="BL57" s="274">
        <f t="shared" si="43"/>
        <v>0</v>
      </c>
      <c r="BM57" s="275">
        <f t="shared" si="64"/>
        <v>0</v>
      </c>
      <c r="BN57" s="273" t="str">
        <f t="shared" si="65"/>
        <v/>
      </c>
      <c r="BO57" s="273" t="str">
        <f t="shared" si="66"/>
        <v/>
      </c>
      <c r="BP57" s="273" t="str">
        <f t="shared" si="67"/>
        <v/>
      </c>
      <c r="BQ57" s="273" t="str">
        <f t="shared" si="68"/>
        <v/>
      </c>
      <c r="BR57" s="273" t="str">
        <f t="shared" si="69"/>
        <v/>
      </c>
      <c r="BS57" s="273" t="str">
        <f t="shared" si="70"/>
        <v/>
      </c>
      <c r="BT57" s="273" t="str">
        <f t="shared" si="71"/>
        <v/>
      </c>
      <c r="BU57" s="273" t="str">
        <f t="shared" si="72"/>
        <v/>
      </c>
      <c r="BV57" s="273" t="str">
        <f t="shared" si="73"/>
        <v/>
      </c>
      <c r="BW57" s="273" t="str">
        <f t="shared" si="74"/>
        <v/>
      </c>
      <c r="BX57" s="273" t="str">
        <f t="shared" si="75"/>
        <v/>
      </c>
      <c r="BY57" s="273" t="str">
        <f t="shared" si="76"/>
        <v/>
      </c>
      <c r="BZ57" s="273" t="str">
        <f t="shared" si="77"/>
        <v/>
      </c>
      <c r="CA57" s="273">
        <f t="shared" si="44"/>
        <v>0</v>
      </c>
    </row>
    <row r="58" spans="1:79" s="273" customFormat="1" ht="23.15" customHeight="1">
      <c r="A58" s="354">
        <v>45</v>
      </c>
      <c r="B58" s="14"/>
      <c r="C58" s="180"/>
      <c r="D58" s="181"/>
      <c r="E58" s="182"/>
      <c r="F58" s="183"/>
      <c r="G58" s="184"/>
      <c r="H58" s="185"/>
      <c r="I58" s="186"/>
      <c r="J58" s="187"/>
      <c r="K58" s="187"/>
      <c r="L58" s="187"/>
      <c r="M58" s="431"/>
      <c r="N58" s="110"/>
      <c r="O58" s="189"/>
      <c r="P58" s="392" t="str">
        <f t="shared" si="36"/>
        <v/>
      </c>
      <c r="Q58" s="394"/>
      <c r="R58" s="366"/>
      <c r="S58" s="366"/>
      <c r="T58" s="366"/>
      <c r="U58" s="366"/>
      <c r="V58" s="395" t="str">
        <f t="shared" si="78"/>
        <v/>
      </c>
      <c r="W58" s="408" t="str">
        <f t="shared" si="78"/>
        <v/>
      </c>
      <c r="X58" s="395" t="str">
        <f t="shared" si="78"/>
        <v/>
      </c>
      <c r="Y58" s="408" t="str">
        <f t="shared" si="78"/>
        <v/>
      </c>
      <c r="Z58" s="395" t="str">
        <f t="shared" si="78"/>
        <v/>
      </c>
      <c r="AA58" s="408" t="str">
        <f t="shared" si="78"/>
        <v/>
      </c>
      <c r="AB58" s="395" t="str">
        <f t="shared" si="78"/>
        <v/>
      </c>
      <c r="AC58" s="408" t="str">
        <f t="shared" si="78"/>
        <v/>
      </c>
      <c r="AD58" s="395" t="str">
        <f t="shared" si="78"/>
        <v/>
      </c>
      <c r="AE58" s="408" t="str">
        <f t="shared" si="78"/>
        <v/>
      </c>
      <c r="AF58" s="395" t="str">
        <f t="shared" si="78"/>
        <v/>
      </c>
      <c r="AG58" s="408" t="str">
        <f t="shared" si="78"/>
        <v/>
      </c>
      <c r="AH58" s="135" t="str">
        <f t="shared" si="48"/>
        <v/>
      </c>
      <c r="AI58" s="135" t="str">
        <f t="shared" si="49"/>
        <v/>
      </c>
      <c r="AJ58" s="135" t="str">
        <f t="shared" si="40"/>
        <v/>
      </c>
      <c r="AK58" s="135" t="str">
        <f t="shared" si="41"/>
        <v/>
      </c>
      <c r="AL58" s="396" t="str">
        <f t="shared" si="79"/>
        <v/>
      </c>
      <c r="AM58" s="396" t="str">
        <f t="shared" si="79"/>
        <v/>
      </c>
      <c r="AN58" s="396" t="str">
        <f t="shared" si="79"/>
        <v/>
      </c>
      <c r="AO58" s="396" t="str">
        <f t="shared" si="79"/>
        <v/>
      </c>
      <c r="AP58" s="396" t="str">
        <f t="shared" si="79"/>
        <v/>
      </c>
      <c r="AQ58" s="396" t="str">
        <f t="shared" si="79"/>
        <v/>
      </c>
      <c r="AR58" s="396" t="str">
        <f t="shared" si="79"/>
        <v/>
      </c>
      <c r="AS58" s="396" t="str">
        <f t="shared" si="79"/>
        <v/>
      </c>
      <c r="AT58" s="396" t="str">
        <f t="shared" si="79"/>
        <v/>
      </c>
      <c r="AU58" s="396" t="str">
        <f t="shared" si="79"/>
        <v/>
      </c>
      <c r="AV58" s="396" t="str">
        <f t="shared" si="79"/>
        <v/>
      </c>
      <c r="AW58" s="396" t="str">
        <f t="shared" si="50"/>
        <v/>
      </c>
      <c r="AX58" s="355"/>
      <c r="AY58" s="356" t="str">
        <f t="shared" si="51"/>
        <v/>
      </c>
      <c r="AZ58" s="356" t="str">
        <f t="shared" si="52"/>
        <v/>
      </c>
      <c r="BA58" s="356" t="str">
        <f t="shared" si="53"/>
        <v/>
      </c>
      <c r="BB58" s="356" t="str">
        <f t="shared" si="54"/>
        <v/>
      </c>
      <c r="BC58" s="356" t="str">
        <f t="shared" si="55"/>
        <v/>
      </c>
      <c r="BD58" s="356" t="str">
        <f t="shared" si="56"/>
        <v/>
      </c>
      <c r="BE58" s="356" t="str">
        <f t="shared" si="57"/>
        <v/>
      </c>
      <c r="BF58" s="356" t="str">
        <f t="shared" si="58"/>
        <v/>
      </c>
      <c r="BG58" s="356" t="str">
        <f t="shared" si="59"/>
        <v/>
      </c>
      <c r="BH58" s="356" t="str">
        <f t="shared" si="60"/>
        <v/>
      </c>
      <c r="BI58" s="356" t="str">
        <f t="shared" si="61"/>
        <v/>
      </c>
      <c r="BJ58" s="356" t="str">
        <f t="shared" si="62"/>
        <v/>
      </c>
      <c r="BK58" s="274">
        <f t="shared" si="63"/>
        <v>0</v>
      </c>
      <c r="BL58" s="274">
        <f t="shared" si="43"/>
        <v>0</v>
      </c>
      <c r="BM58" s="275">
        <f t="shared" si="64"/>
        <v>0</v>
      </c>
      <c r="BN58" s="273" t="str">
        <f t="shared" si="65"/>
        <v/>
      </c>
      <c r="BO58" s="273" t="str">
        <f t="shared" si="66"/>
        <v/>
      </c>
      <c r="BP58" s="273" t="str">
        <f t="shared" si="67"/>
        <v/>
      </c>
      <c r="BQ58" s="273" t="str">
        <f t="shared" si="68"/>
        <v/>
      </c>
      <c r="BR58" s="273" t="str">
        <f t="shared" si="69"/>
        <v/>
      </c>
      <c r="BS58" s="273" t="str">
        <f t="shared" si="70"/>
        <v/>
      </c>
      <c r="BT58" s="273" t="str">
        <f t="shared" si="71"/>
        <v/>
      </c>
      <c r="BU58" s="273" t="str">
        <f t="shared" si="72"/>
        <v/>
      </c>
      <c r="BV58" s="273" t="str">
        <f t="shared" si="73"/>
        <v/>
      </c>
      <c r="BW58" s="273" t="str">
        <f t="shared" si="74"/>
        <v/>
      </c>
      <c r="BX58" s="273" t="str">
        <f t="shared" si="75"/>
        <v/>
      </c>
      <c r="BY58" s="273" t="str">
        <f t="shared" si="76"/>
        <v/>
      </c>
      <c r="BZ58" s="273" t="str">
        <f t="shared" si="77"/>
        <v/>
      </c>
      <c r="CA58" s="273">
        <f t="shared" si="44"/>
        <v>0</v>
      </c>
    </row>
    <row r="59" spans="1:79" s="273" customFormat="1" ht="23.15" customHeight="1">
      <c r="A59" s="354">
        <v>46</v>
      </c>
      <c r="B59" s="14"/>
      <c r="C59" s="180"/>
      <c r="D59" s="181"/>
      <c r="E59" s="182"/>
      <c r="F59" s="183"/>
      <c r="G59" s="184"/>
      <c r="H59" s="185"/>
      <c r="I59" s="186"/>
      <c r="J59" s="187"/>
      <c r="K59" s="187"/>
      <c r="L59" s="187"/>
      <c r="M59" s="431"/>
      <c r="N59" s="110"/>
      <c r="O59" s="189"/>
      <c r="P59" s="392" t="str">
        <f t="shared" si="36"/>
        <v/>
      </c>
      <c r="Q59" s="394"/>
      <c r="R59" s="366"/>
      <c r="S59" s="366"/>
      <c r="T59" s="366"/>
      <c r="U59" s="366"/>
      <c r="V59" s="395" t="str">
        <f t="shared" si="78"/>
        <v/>
      </c>
      <c r="W59" s="408" t="str">
        <f t="shared" si="78"/>
        <v/>
      </c>
      <c r="X59" s="395" t="str">
        <f t="shared" si="78"/>
        <v/>
      </c>
      <c r="Y59" s="408" t="str">
        <f t="shared" si="78"/>
        <v/>
      </c>
      <c r="Z59" s="395" t="str">
        <f t="shared" si="78"/>
        <v/>
      </c>
      <c r="AA59" s="408" t="str">
        <f t="shared" si="78"/>
        <v/>
      </c>
      <c r="AB59" s="395" t="str">
        <f t="shared" si="78"/>
        <v/>
      </c>
      <c r="AC59" s="408" t="str">
        <f t="shared" si="78"/>
        <v/>
      </c>
      <c r="AD59" s="395" t="str">
        <f t="shared" si="78"/>
        <v/>
      </c>
      <c r="AE59" s="408" t="str">
        <f t="shared" si="78"/>
        <v/>
      </c>
      <c r="AF59" s="395" t="str">
        <f t="shared" si="78"/>
        <v/>
      </c>
      <c r="AG59" s="408" t="str">
        <f t="shared" si="78"/>
        <v/>
      </c>
      <c r="AH59" s="135" t="str">
        <f t="shared" si="48"/>
        <v/>
      </c>
      <c r="AI59" s="135" t="str">
        <f t="shared" si="49"/>
        <v/>
      </c>
      <c r="AJ59" s="135" t="str">
        <f t="shared" si="40"/>
        <v/>
      </c>
      <c r="AK59" s="135" t="str">
        <f t="shared" si="41"/>
        <v/>
      </c>
      <c r="AL59" s="396" t="str">
        <f t="shared" si="79"/>
        <v/>
      </c>
      <c r="AM59" s="396" t="str">
        <f t="shared" si="79"/>
        <v/>
      </c>
      <c r="AN59" s="396" t="str">
        <f t="shared" si="79"/>
        <v/>
      </c>
      <c r="AO59" s="396" t="str">
        <f t="shared" si="79"/>
        <v/>
      </c>
      <c r="AP59" s="396" t="str">
        <f t="shared" si="79"/>
        <v/>
      </c>
      <c r="AQ59" s="396" t="str">
        <f t="shared" si="79"/>
        <v/>
      </c>
      <c r="AR59" s="396" t="str">
        <f t="shared" si="79"/>
        <v/>
      </c>
      <c r="AS59" s="396" t="str">
        <f t="shared" si="79"/>
        <v/>
      </c>
      <c r="AT59" s="396" t="str">
        <f t="shared" si="79"/>
        <v/>
      </c>
      <c r="AU59" s="396" t="str">
        <f t="shared" si="79"/>
        <v/>
      </c>
      <c r="AV59" s="396" t="str">
        <f t="shared" si="79"/>
        <v/>
      </c>
      <c r="AW59" s="396" t="str">
        <f t="shared" si="50"/>
        <v/>
      </c>
      <c r="AX59" s="355"/>
      <c r="AY59" s="356" t="str">
        <f t="shared" si="51"/>
        <v/>
      </c>
      <c r="AZ59" s="356" t="str">
        <f t="shared" si="52"/>
        <v/>
      </c>
      <c r="BA59" s="356" t="str">
        <f t="shared" si="53"/>
        <v/>
      </c>
      <c r="BB59" s="356" t="str">
        <f t="shared" si="54"/>
        <v/>
      </c>
      <c r="BC59" s="356" t="str">
        <f t="shared" si="55"/>
        <v/>
      </c>
      <c r="BD59" s="356" t="str">
        <f t="shared" si="56"/>
        <v/>
      </c>
      <c r="BE59" s="356" t="str">
        <f t="shared" si="57"/>
        <v/>
      </c>
      <c r="BF59" s="356" t="str">
        <f t="shared" si="58"/>
        <v/>
      </c>
      <c r="BG59" s="356" t="str">
        <f t="shared" si="59"/>
        <v/>
      </c>
      <c r="BH59" s="356" t="str">
        <f t="shared" si="60"/>
        <v/>
      </c>
      <c r="BI59" s="356" t="str">
        <f t="shared" si="61"/>
        <v/>
      </c>
      <c r="BJ59" s="356" t="str">
        <f t="shared" si="62"/>
        <v/>
      </c>
      <c r="BK59" s="274">
        <f t="shared" si="63"/>
        <v>0</v>
      </c>
      <c r="BL59" s="274">
        <f t="shared" si="43"/>
        <v>0</v>
      </c>
      <c r="BM59" s="275">
        <f t="shared" si="64"/>
        <v>0</v>
      </c>
      <c r="BN59" s="273" t="str">
        <f t="shared" si="65"/>
        <v/>
      </c>
      <c r="BO59" s="273" t="str">
        <f t="shared" si="66"/>
        <v/>
      </c>
      <c r="BP59" s="273" t="str">
        <f t="shared" si="67"/>
        <v/>
      </c>
      <c r="BQ59" s="273" t="str">
        <f t="shared" si="68"/>
        <v/>
      </c>
      <c r="BR59" s="273" t="str">
        <f t="shared" si="69"/>
        <v/>
      </c>
      <c r="BS59" s="273" t="str">
        <f t="shared" si="70"/>
        <v/>
      </c>
      <c r="BT59" s="273" t="str">
        <f t="shared" si="71"/>
        <v/>
      </c>
      <c r="BU59" s="273" t="str">
        <f t="shared" si="72"/>
        <v/>
      </c>
      <c r="BV59" s="273" t="str">
        <f t="shared" si="73"/>
        <v/>
      </c>
      <c r="BW59" s="273" t="str">
        <f t="shared" si="74"/>
        <v/>
      </c>
      <c r="BX59" s="273" t="str">
        <f t="shared" si="75"/>
        <v/>
      </c>
      <c r="BY59" s="273" t="str">
        <f t="shared" si="76"/>
        <v/>
      </c>
      <c r="BZ59" s="273" t="str">
        <f t="shared" si="77"/>
        <v/>
      </c>
      <c r="CA59" s="273">
        <f t="shared" si="44"/>
        <v>0</v>
      </c>
    </row>
    <row r="60" spans="1:79" s="273" customFormat="1" ht="23.15" customHeight="1">
      <c r="A60" s="354">
        <v>47</v>
      </c>
      <c r="B60" s="14"/>
      <c r="C60" s="180"/>
      <c r="D60" s="181"/>
      <c r="E60" s="182"/>
      <c r="F60" s="183"/>
      <c r="G60" s="184"/>
      <c r="H60" s="185"/>
      <c r="I60" s="186"/>
      <c r="J60" s="187"/>
      <c r="K60" s="187"/>
      <c r="L60" s="187"/>
      <c r="M60" s="431"/>
      <c r="N60" s="110"/>
      <c r="O60" s="189"/>
      <c r="P60" s="392" t="str">
        <f t="shared" si="36"/>
        <v/>
      </c>
      <c r="Q60" s="394"/>
      <c r="R60" s="366"/>
      <c r="S60" s="366"/>
      <c r="T60" s="366"/>
      <c r="U60" s="366"/>
      <c r="V60" s="395" t="str">
        <f t="shared" si="78"/>
        <v/>
      </c>
      <c r="W60" s="408" t="str">
        <f t="shared" si="78"/>
        <v/>
      </c>
      <c r="X60" s="395" t="str">
        <f t="shared" si="78"/>
        <v/>
      </c>
      <c r="Y60" s="408" t="str">
        <f t="shared" si="78"/>
        <v/>
      </c>
      <c r="Z60" s="395" t="str">
        <f t="shared" si="78"/>
        <v/>
      </c>
      <c r="AA60" s="408" t="str">
        <f t="shared" si="78"/>
        <v/>
      </c>
      <c r="AB60" s="395" t="str">
        <f t="shared" si="78"/>
        <v/>
      </c>
      <c r="AC60" s="408" t="str">
        <f t="shared" si="78"/>
        <v/>
      </c>
      <c r="AD60" s="395" t="str">
        <f t="shared" si="78"/>
        <v/>
      </c>
      <c r="AE60" s="408" t="str">
        <f t="shared" si="78"/>
        <v/>
      </c>
      <c r="AF60" s="395" t="str">
        <f t="shared" si="78"/>
        <v/>
      </c>
      <c r="AG60" s="408" t="str">
        <f t="shared" si="78"/>
        <v/>
      </c>
      <c r="AH60" s="135" t="str">
        <f t="shared" si="48"/>
        <v/>
      </c>
      <c r="AI60" s="135" t="str">
        <f t="shared" si="49"/>
        <v/>
      </c>
      <c r="AJ60" s="135" t="str">
        <f t="shared" si="40"/>
        <v/>
      </c>
      <c r="AK60" s="135" t="str">
        <f t="shared" si="41"/>
        <v/>
      </c>
      <c r="AL60" s="396" t="str">
        <f t="shared" si="79"/>
        <v/>
      </c>
      <c r="AM60" s="396" t="str">
        <f t="shared" si="79"/>
        <v/>
      </c>
      <c r="AN60" s="396" t="str">
        <f t="shared" si="79"/>
        <v/>
      </c>
      <c r="AO60" s="396" t="str">
        <f t="shared" si="79"/>
        <v/>
      </c>
      <c r="AP60" s="396" t="str">
        <f t="shared" si="79"/>
        <v/>
      </c>
      <c r="AQ60" s="396" t="str">
        <f t="shared" si="79"/>
        <v/>
      </c>
      <c r="AR60" s="396" t="str">
        <f t="shared" si="79"/>
        <v/>
      </c>
      <c r="AS60" s="396" t="str">
        <f t="shared" si="79"/>
        <v/>
      </c>
      <c r="AT60" s="396" t="str">
        <f t="shared" si="79"/>
        <v/>
      </c>
      <c r="AU60" s="396" t="str">
        <f t="shared" si="79"/>
        <v/>
      </c>
      <c r="AV60" s="396" t="str">
        <f t="shared" si="79"/>
        <v/>
      </c>
      <c r="AW60" s="396" t="str">
        <f t="shared" si="50"/>
        <v/>
      </c>
      <c r="AX60" s="355"/>
      <c r="AY60" s="356" t="str">
        <f t="shared" si="51"/>
        <v/>
      </c>
      <c r="AZ60" s="356" t="str">
        <f t="shared" si="52"/>
        <v/>
      </c>
      <c r="BA60" s="356" t="str">
        <f t="shared" si="53"/>
        <v/>
      </c>
      <c r="BB60" s="356" t="str">
        <f t="shared" si="54"/>
        <v/>
      </c>
      <c r="BC60" s="356" t="str">
        <f t="shared" si="55"/>
        <v/>
      </c>
      <c r="BD60" s="356" t="str">
        <f t="shared" si="56"/>
        <v/>
      </c>
      <c r="BE60" s="356" t="str">
        <f t="shared" si="57"/>
        <v/>
      </c>
      <c r="BF60" s="356" t="str">
        <f t="shared" si="58"/>
        <v/>
      </c>
      <c r="BG60" s="356" t="str">
        <f t="shared" si="59"/>
        <v/>
      </c>
      <c r="BH60" s="356" t="str">
        <f t="shared" si="60"/>
        <v/>
      </c>
      <c r="BI60" s="356" t="str">
        <f t="shared" si="61"/>
        <v/>
      </c>
      <c r="BJ60" s="356" t="str">
        <f t="shared" si="62"/>
        <v/>
      </c>
      <c r="BK60" s="274">
        <f t="shared" si="63"/>
        <v>0</v>
      </c>
      <c r="BL60" s="274">
        <f t="shared" si="43"/>
        <v>0</v>
      </c>
      <c r="BM60" s="275">
        <f t="shared" si="64"/>
        <v>0</v>
      </c>
      <c r="BN60" s="273" t="str">
        <f t="shared" si="65"/>
        <v/>
      </c>
      <c r="BO60" s="273" t="str">
        <f t="shared" si="66"/>
        <v/>
      </c>
      <c r="BP60" s="273" t="str">
        <f t="shared" si="67"/>
        <v/>
      </c>
      <c r="BQ60" s="273" t="str">
        <f t="shared" si="68"/>
        <v/>
      </c>
      <c r="BR60" s="273" t="str">
        <f t="shared" si="69"/>
        <v/>
      </c>
      <c r="BS60" s="273" t="str">
        <f t="shared" si="70"/>
        <v/>
      </c>
      <c r="BT60" s="273" t="str">
        <f t="shared" si="71"/>
        <v/>
      </c>
      <c r="BU60" s="273" t="str">
        <f t="shared" si="72"/>
        <v/>
      </c>
      <c r="BV60" s="273" t="str">
        <f t="shared" si="73"/>
        <v/>
      </c>
      <c r="BW60" s="273" t="str">
        <f t="shared" si="74"/>
        <v/>
      </c>
      <c r="BX60" s="273" t="str">
        <f t="shared" si="75"/>
        <v/>
      </c>
      <c r="BY60" s="273" t="str">
        <f t="shared" si="76"/>
        <v/>
      </c>
      <c r="BZ60" s="273" t="str">
        <f t="shared" si="77"/>
        <v/>
      </c>
      <c r="CA60" s="273">
        <f t="shared" si="44"/>
        <v>0</v>
      </c>
    </row>
    <row r="61" spans="1:79" s="273" customFormat="1" ht="23.15" customHeight="1">
      <c r="A61" s="354">
        <v>48</v>
      </c>
      <c r="B61" s="14"/>
      <c r="C61" s="180"/>
      <c r="D61" s="181"/>
      <c r="E61" s="182"/>
      <c r="F61" s="183"/>
      <c r="G61" s="184"/>
      <c r="H61" s="185"/>
      <c r="I61" s="186"/>
      <c r="J61" s="187"/>
      <c r="K61" s="187"/>
      <c r="L61" s="187"/>
      <c r="M61" s="431"/>
      <c r="N61" s="110"/>
      <c r="O61" s="189"/>
      <c r="P61" s="392" t="str">
        <f t="shared" si="36"/>
        <v/>
      </c>
      <c r="Q61" s="394"/>
      <c r="R61" s="366"/>
      <c r="S61" s="366"/>
      <c r="T61" s="366"/>
      <c r="U61" s="366"/>
      <c r="V61" s="395" t="str">
        <f t="shared" si="78"/>
        <v/>
      </c>
      <c r="W61" s="408" t="str">
        <f t="shared" si="78"/>
        <v/>
      </c>
      <c r="X61" s="395" t="str">
        <f t="shared" si="78"/>
        <v/>
      </c>
      <c r="Y61" s="408" t="str">
        <f t="shared" si="78"/>
        <v/>
      </c>
      <c r="Z61" s="395" t="str">
        <f t="shared" si="78"/>
        <v/>
      </c>
      <c r="AA61" s="408" t="str">
        <f t="shared" si="78"/>
        <v/>
      </c>
      <c r="AB61" s="395" t="str">
        <f t="shared" si="78"/>
        <v/>
      </c>
      <c r="AC61" s="408" t="str">
        <f t="shared" si="78"/>
        <v/>
      </c>
      <c r="AD61" s="395" t="str">
        <f t="shared" si="78"/>
        <v/>
      </c>
      <c r="AE61" s="408" t="str">
        <f t="shared" si="78"/>
        <v/>
      </c>
      <c r="AF61" s="395" t="str">
        <f t="shared" si="78"/>
        <v/>
      </c>
      <c r="AG61" s="408" t="str">
        <f t="shared" si="78"/>
        <v/>
      </c>
      <c r="AH61" s="135" t="str">
        <f t="shared" si="48"/>
        <v/>
      </c>
      <c r="AI61" s="135" t="str">
        <f t="shared" si="49"/>
        <v/>
      </c>
      <c r="AJ61" s="135" t="str">
        <f t="shared" si="40"/>
        <v/>
      </c>
      <c r="AK61" s="135" t="str">
        <f t="shared" si="41"/>
        <v/>
      </c>
      <c r="AL61" s="396" t="str">
        <f t="shared" si="79"/>
        <v/>
      </c>
      <c r="AM61" s="396" t="str">
        <f t="shared" si="79"/>
        <v/>
      </c>
      <c r="AN61" s="396" t="str">
        <f t="shared" si="79"/>
        <v/>
      </c>
      <c r="AO61" s="396" t="str">
        <f t="shared" si="79"/>
        <v/>
      </c>
      <c r="AP61" s="396" t="str">
        <f t="shared" si="79"/>
        <v/>
      </c>
      <c r="AQ61" s="396" t="str">
        <f t="shared" si="79"/>
        <v/>
      </c>
      <c r="AR61" s="396" t="str">
        <f t="shared" si="79"/>
        <v/>
      </c>
      <c r="AS61" s="396" t="str">
        <f t="shared" si="79"/>
        <v/>
      </c>
      <c r="AT61" s="396" t="str">
        <f t="shared" si="79"/>
        <v/>
      </c>
      <c r="AU61" s="396" t="str">
        <f t="shared" si="79"/>
        <v/>
      </c>
      <c r="AV61" s="396" t="str">
        <f t="shared" si="79"/>
        <v/>
      </c>
      <c r="AW61" s="396" t="str">
        <f t="shared" si="50"/>
        <v/>
      </c>
      <c r="AX61" s="355"/>
      <c r="AY61" s="356" t="str">
        <f t="shared" si="51"/>
        <v/>
      </c>
      <c r="AZ61" s="356" t="str">
        <f t="shared" si="52"/>
        <v/>
      </c>
      <c r="BA61" s="356" t="str">
        <f t="shared" si="53"/>
        <v/>
      </c>
      <c r="BB61" s="356" t="str">
        <f t="shared" si="54"/>
        <v/>
      </c>
      <c r="BC61" s="356" t="str">
        <f t="shared" si="55"/>
        <v/>
      </c>
      <c r="BD61" s="356" t="str">
        <f t="shared" si="56"/>
        <v/>
      </c>
      <c r="BE61" s="356" t="str">
        <f t="shared" si="57"/>
        <v/>
      </c>
      <c r="BF61" s="356" t="str">
        <f t="shared" si="58"/>
        <v/>
      </c>
      <c r="BG61" s="356" t="str">
        <f t="shared" si="59"/>
        <v/>
      </c>
      <c r="BH61" s="356" t="str">
        <f t="shared" si="60"/>
        <v/>
      </c>
      <c r="BI61" s="356" t="str">
        <f t="shared" si="61"/>
        <v/>
      </c>
      <c r="BJ61" s="356" t="str">
        <f t="shared" si="62"/>
        <v/>
      </c>
      <c r="BK61" s="274">
        <f t="shared" si="63"/>
        <v>0</v>
      </c>
      <c r="BL61" s="274">
        <f t="shared" si="43"/>
        <v>0</v>
      </c>
      <c r="BM61" s="275">
        <f t="shared" si="64"/>
        <v>0</v>
      </c>
      <c r="BN61" s="273" t="str">
        <f t="shared" si="65"/>
        <v/>
      </c>
      <c r="BO61" s="273" t="str">
        <f t="shared" si="66"/>
        <v/>
      </c>
      <c r="BP61" s="273" t="str">
        <f t="shared" si="67"/>
        <v/>
      </c>
      <c r="BQ61" s="273" t="str">
        <f t="shared" si="68"/>
        <v/>
      </c>
      <c r="BR61" s="273" t="str">
        <f t="shared" si="69"/>
        <v/>
      </c>
      <c r="BS61" s="273" t="str">
        <f t="shared" si="70"/>
        <v/>
      </c>
      <c r="BT61" s="273" t="str">
        <f t="shared" si="71"/>
        <v/>
      </c>
      <c r="BU61" s="273" t="str">
        <f t="shared" si="72"/>
        <v/>
      </c>
      <c r="BV61" s="273" t="str">
        <f t="shared" si="73"/>
        <v/>
      </c>
      <c r="BW61" s="273" t="str">
        <f t="shared" si="74"/>
        <v/>
      </c>
      <c r="BX61" s="273" t="str">
        <f t="shared" si="75"/>
        <v/>
      </c>
      <c r="BY61" s="273" t="str">
        <f t="shared" si="76"/>
        <v/>
      </c>
      <c r="BZ61" s="273" t="str">
        <f t="shared" si="77"/>
        <v/>
      </c>
      <c r="CA61" s="273">
        <f t="shared" si="44"/>
        <v>0</v>
      </c>
    </row>
    <row r="62" spans="1:79" s="273" customFormat="1" ht="23.15" customHeight="1">
      <c r="A62" s="354">
        <v>49</v>
      </c>
      <c r="B62" s="14"/>
      <c r="C62" s="180"/>
      <c r="D62" s="181"/>
      <c r="E62" s="182"/>
      <c r="F62" s="183"/>
      <c r="G62" s="184"/>
      <c r="H62" s="185"/>
      <c r="I62" s="186"/>
      <c r="J62" s="187"/>
      <c r="K62" s="187"/>
      <c r="L62" s="187"/>
      <c r="M62" s="431"/>
      <c r="N62" s="110"/>
      <c r="O62" s="189"/>
      <c r="P62" s="392" t="str">
        <f t="shared" si="36"/>
        <v/>
      </c>
      <c r="Q62" s="394"/>
      <c r="R62" s="366"/>
      <c r="S62" s="366"/>
      <c r="T62" s="366"/>
      <c r="U62" s="366"/>
      <c r="V62" s="395" t="str">
        <f t="shared" si="78"/>
        <v/>
      </c>
      <c r="W62" s="408" t="str">
        <f t="shared" si="78"/>
        <v/>
      </c>
      <c r="X62" s="395" t="str">
        <f t="shared" si="78"/>
        <v/>
      </c>
      <c r="Y62" s="408" t="str">
        <f t="shared" si="78"/>
        <v/>
      </c>
      <c r="Z62" s="395" t="str">
        <f t="shared" si="78"/>
        <v/>
      </c>
      <c r="AA62" s="408" t="str">
        <f t="shared" si="78"/>
        <v/>
      </c>
      <c r="AB62" s="395" t="str">
        <f t="shared" si="78"/>
        <v/>
      </c>
      <c r="AC62" s="408" t="str">
        <f t="shared" si="78"/>
        <v/>
      </c>
      <c r="AD62" s="395" t="str">
        <f t="shared" si="78"/>
        <v/>
      </c>
      <c r="AE62" s="408" t="str">
        <f t="shared" si="78"/>
        <v/>
      </c>
      <c r="AF62" s="395" t="str">
        <f t="shared" si="78"/>
        <v/>
      </c>
      <c r="AG62" s="408" t="str">
        <f t="shared" si="78"/>
        <v/>
      </c>
      <c r="AH62" s="135" t="str">
        <f t="shared" si="48"/>
        <v/>
      </c>
      <c r="AI62" s="135" t="str">
        <f t="shared" si="49"/>
        <v/>
      </c>
      <c r="AJ62" s="135" t="str">
        <f t="shared" si="40"/>
        <v/>
      </c>
      <c r="AK62" s="135" t="str">
        <f t="shared" si="41"/>
        <v/>
      </c>
      <c r="AL62" s="396" t="str">
        <f t="shared" si="79"/>
        <v/>
      </c>
      <c r="AM62" s="396" t="str">
        <f t="shared" si="79"/>
        <v/>
      </c>
      <c r="AN62" s="396" t="str">
        <f t="shared" si="79"/>
        <v/>
      </c>
      <c r="AO62" s="396" t="str">
        <f t="shared" si="79"/>
        <v/>
      </c>
      <c r="AP62" s="396" t="str">
        <f t="shared" si="79"/>
        <v/>
      </c>
      <c r="AQ62" s="396" t="str">
        <f t="shared" si="79"/>
        <v/>
      </c>
      <c r="AR62" s="396" t="str">
        <f t="shared" si="79"/>
        <v/>
      </c>
      <c r="AS62" s="396" t="str">
        <f t="shared" si="79"/>
        <v/>
      </c>
      <c r="AT62" s="396" t="str">
        <f t="shared" si="79"/>
        <v/>
      </c>
      <c r="AU62" s="396" t="str">
        <f t="shared" si="79"/>
        <v/>
      </c>
      <c r="AV62" s="396" t="str">
        <f t="shared" si="79"/>
        <v/>
      </c>
      <c r="AW62" s="396" t="str">
        <f t="shared" si="50"/>
        <v/>
      </c>
      <c r="AX62" s="355"/>
      <c r="AY62" s="356" t="str">
        <f t="shared" si="51"/>
        <v/>
      </c>
      <c r="AZ62" s="356" t="str">
        <f t="shared" si="52"/>
        <v/>
      </c>
      <c r="BA62" s="356" t="str">
        <f t="shared" si="53"/>
        <v/>
      </c>
      <c r="BB62" s="356" t="str">
        <f t="shared" si="54"/>
        <v/>
      </c>
      <c r="BC62" s="356" t="str">
        <f t="shared" si="55"/>
        <v/>
      </c>
      <c r="BD62" s="356" t="str">
        <f t="shared" si="56"/>
        <v/>
      </c>
      <c r="BE62" s="356" t="str">
        <f t="shared" si="57"/>
        <v/>
      </c>
      <c r="BF62" s="356" t="str">
        <f t="shared" si="58"/>
        <v/>
      </c>
      <c r="BG62" s="356" t="str">
        <f t="shared" si="59"/>
        <v/>
      </c>
      <c r="BH62" s="356" t="str">
        <f t="shared" si="60"/>
        <v/>
      </c>
      <c r="BI62" s="356" t="str">
        <f t="shared" si="61"/>
        <v/>
      </c>
      <c r="BJ62" s="356" t="str">
        <f t="shared" si="62"/>
        <v/>
      </c>
      <c r="BK62" s="274">
        <f t="shared" si="63"/>
        <v>0</v>
      </c>
      <c r="BL62" s="274">
        <f t="shared" si="43"/>
        <v>0</v>
      </c>
      <c r="BM62" s="275">
        <f t="shared" si="64"/>
        <v>0</v>
      </c>
      <c r="BN62" s="273" t="str">
        <f t="shared" si="65"/>
        <v/>
      </c>
      <c r="BO62" s="273" t="str">
        <f t="shared" si="66"/>
        <v/>
      </c>
      <c r="BP62" s="273" t="str">
        <f t="shared" si="67"/>
        <v/>
      </c>
      <c r="BQ62" s="273" t="str">
        <f t="shared" si="68"/>
        <v/>
      </c>
      <c r="BR62" s="273" t="str">
        <f t="shared" si="69"/>
        <v/>
      </c>
      <c r="BS62" s="273" t="str">
        <f t="shared" si="70"/>
        <v/>
      </c>
      <c r="BT62" s="273" t="str">
        <f t="shared" si="71"/>
        <v/>
      </c>
      <c r="BU62" s="273" t="str">
        <f t="shared" si="72"/>
        <v/>
      </c>
      <c r="BV62" s="273" t="str">
        <f t="shared" si="73"/>
        <v/>
      </c>
      <c r="BW62" s="273" t="str">
        <f t="shared" si="74"/>
        <v/>
      </c>
      <c r="BX62" s="273" t="str">
        <f t="shared" si="75"/>
        <v/>
      </c>
      <c r="BY62" s="273" t="str">
        <f t="shared" si="76"/>
        <v/>
      </c>
      <c r="BZ62" s="273" t="str">
        <f t="shared" si="77"/>
        <v/>
      </c>
      <c r="CA62" s="273">
        <f t="shared" si="44"/>
        <v>0</v>
      </c>
    </row>
    <row r="63" spans="1:79" s="273" customFormat="1" ht="23.15" customHeight="1">
      <c r="A63" s="354">
        <v>50</v>
      </c>
      <c r="B63" s="14"/>
      <c r="C63" s="180"/>
      <c r="D63" s="181"/>
      <c r="E63" s="182"/>
      <c r="F63" s="183"/>
      <c r="G63" s="184"/>
      <c r="H63" s="185"/>
      <c r="I63" s="186"/>
      <c r="J63" s="187"/>
      <c r="K63" s="187"/>
      <c r="L63" s="187"/>
      <c r="M63" s="431"/>
      <c r="N63" s="110"/>
      <c r="O63" s="189"/>
      <c r="P63" s="392" t="str">
        <f t="shared" si="36"/>
        <v/>
      </c>
      <c r="Q63" s="394"/>
      <c r="R63" s="366"/>
      <c r="S63" s="366"/>
      <c r="T63" s="366"/>
      <c r="U63" s="366"/>
      <c r="V63" s="395" t="str">
        <f t="shared" si="78"/>
        <v/>
      </c>
      <c r="W63" s="408" t="str">
        <f t="shared" si="78"/>
        <v/>
      </c>
      <c r="X63" s="395" t="str">
        <f t="shared" si="78"/>
        <v/>
      </c>
      <c r="Y63" s="408" t="str">
        <f t="shared" si="78"/>
        <v/>
      </c>
      <c r="Z63" s="395" t="str">
        <f t="shared" si="78"/>
        <v/>
      </c>
      <c r="AA63" s="408" t="str">
        <f t="shared" si="78"/>
        <v/>
      </c>
      <c r="AB63" s="395" t="str">
        <f t="shared" si="78"/>
        <v/>
      </c>
      <c r="AC63" s="408" t="str">
        <f t="shared" si="78"/>
        <v/>
      </c>
      <c r="AD63" s="395" t="str">
        <f t="shared" si="78"/>
        <v/>
      </c>
      <c r="AE63" s="408" t="str">
        <f t="shared" si="78"/>
        <v/>
      </c>
      <c r="AF63" s="395" t="str">
        <f t="shared" si="78"/>
        <v/>
      </c>
      <c r="AG63" s="408" t="str">
        <f t="shared" si="78"/>
        <v/>
      </c>
      <c r="AH63" s="135" t="str">
        <f t="shared" si="48"/>
        <v/>
      </c>
      <c r="AI63" s="135" t="str">
        <f t="shared" si="49"/>
        <v/>
      </c>
      <c r="AJ63" s="135" t="str">
        <f t="shared" si="40"/>
        <v/>
      </c>
      <c r="AK63" s="135" t="str">
        <f t="shared" si="41"/>
        <v/>
      </c>
      <c r="AL63" s="396" t="str">
        <f t="shared" si="79"/>
        <v/>
      </c>
      <c r="AM63" s="396" t="str">
        <f t="shared" si="79"/>
        <v/>
      </c>
      <c r="AN63" s="396" t="str">
        <f t="shared" si="79"/>
        <v/>
      </c>
      <c r="AO63" s="396" t="str">
        <f t="shared" si="79"/>
        <v/>
      </c>
      <c r="AP63" s="396" t="str">
        <f t="shared" si="79"/>
        <v/>
      </c>
      <c r="AQ63" s="396" t="str">
        <f t="shared" si="79"/>
        <v/>
      </c>
      <c r="AR63" s="396" t="str">
        <f t="shared" si="79"/>
        <v/>
      </c>
      <c r="AS63" s="396" t="str">
        <f t="shared" si="79"/>
        <v/>
      </c>
      <c r="AT63" s="396" t="str">
        <f t="shared" si="79"/>
        <v/>
      </c>
      <c r="AU63" s="396" t="str">
        <f t="shared" si="79"/>
        <v/>
      </c>
      <c r="AV63" s="396" t="str">
        <f t="shared" si="79"/>
        <v/>
      </c>
      <c r="AW63" s="396" t="str">
        <f t="shared" si="50"/>
        <v/>
      </c>
      <c r="AX63" s="355"/>
      <c r="AY63" s="356" t="str">
        <f t="shared" si="51"/>
        <v/>
      </c>
      <c r="AZ63" s="356" t="str">
        <f t="shared" si="52"/>
        <v/>
      </c>
      <c r="BA63" s="356" t="str">
        <f t="shared" si="53"/>
        <v/>
      </c>
      <c r="BB63" s="356" t="str">
        <f t="shared" si="54"/>
        <v/>
      </c>
      <c r="BC63" s="356" t="str">
        <f t="shared" si="55"/>
        <v/>
      </c>
      <c r="BD63" s="356" t="str">
        <f t="shared" si="56"/>
        <v/>
      </c>
      <c r="BE63" s="356" t="str">
        <f t="shared" si="57"/>
        <v/>
      </c>
      <c r="BF63" s="356" t="str">
        <f t="shared" si="58"/>
        <v/>
      </c>
      <c r="BG63" s="356" t="str">
        <f t="shared" si="59"/>
        <v/>
      </c>
      <c r="BH63" s="356" t="str">
        <f t="shared" si="60"/>
        <v/>
      </c>
      <c r="BI63" s="356" t="str">
        <f t="shared" si="61"/>
        <v/>
      </c>
      <c r="BJ63" s="356" t="str">
        <f t="shared" si="62"/>
        <v/>
      </c>
      <c r="BK63" s="274">
        <f t="shared" si="63"/>
        <v>0</v>
      </c>
      <c r="BL63" s="274">
        <f t="shared" si="43"/>
        <v>0</v>
      </c>
      <c r="BM63" s="275">
        <f t="shared" si="64"/>
        <v>0</v>
      </c>
      <c r="BN63" s="273" t="str">
        <f t="shared" si="65"/>
        <v/>
      </c>
      <c r="BO63" s="273" t="str">
        <f t="shared" si="66"/>
        <v/>
      </c>
      <c r="BP63" s="273" t="str">
        <f t="shared" si="67"/>
        <v/>
      </c>
      <c r="BQ63" s="273" t="str">
        <f t="shared" si="68"/>
        <v/>
      </c>
      <c r="BR63" s="273" t="str">
        <f t="shared" si="69"/>
        <v/>
      </c>
      <c r="BS63" s="273" t="str">
        <f t="shared" si="70"/>
        <v/>
      </c>
      <c r="BT63" s="273" t="str">
        <f t="shared" si="71"/>
        <v/>
      </c>
      <c r="BU63" s="273" t="str">
        <f t="shared" si="72"/>
        <v/>
      </c>
      <c r="BV63" s="273" t="str">
        <f t="shared" si="73"/>
        <v/>
      </c>
      <c r="BW63" s="273" t="str">
        <f t="shared" si="74"/>
        <v/>
      </c>
      <c r="BX63" s="273" t="str">
        <f t="shared" si="75"/>
        <v/>
      </c>
      <c r="BY63" s="273" t="str">
        <f t="shared" si="76"/>
        <v/>
      </c>
      <c r="BZ63" s="273" t="str">
        <f t="shared" si="77"/>
        <v/>
      </c>
      <c r="CA63" s="273">
        <f t="shared" si="44"/>
        <v>0</v>
      </c>
    </row>
    <row r="64" spans="1:79" s="273" customFormat="1" ht="23.15" customHeight="1">
      <c r="A64" s="354">
        <v>51</v>
      </c>
      <c r="B64" s="14"/>
      <c r="C64" s="180"/>
      <c r="D64" s="181"/>
      <c r="E64" s="182"/>
      <c r="F64" s="183"/>
      <c r="G64" s="184"/>
      <c r="H64" s="185"/>
      <c r="I64" s="186"/>
      <c r="J64" s="187"/>
      <c r="K64" s="187"/>
      <c r="L64" s="187"/>
      <c r="M64" s="431"/>
      <c r="N64" s="111"/>
      <c r="O64" s="189"/>
      <c r="P64" s="392" t="str">
        <f t="shared" si="36"/>
        <v/>
      </c>
      <c r="Q64" s="394"/>
      <c r="R64" s="366"/>
      <c r="S64" s="366"/>
      <c r="T64" s="366"/>
      <c r="U64" s="366"/>
      <c r="V64" s="395" t="str">
        <f t="shared" si="78"/>
        <v/>
      </c>
      <c r="W64" s="408" t="str">
        <f t="shared" si="78"/>
        <v/>
      </c>
      <c r="X64" s="395" t="str">
        <f t="shared" si="78"/>
        <v/>
      </c>
      <c r="Y64" s="408" t="str">
        <f t="shared" si="78"/>
        <v/>
      </c>
      <c r="Z64" s="395" t="str">
        <f t="shared" si="78"/>
        <v/>
      </c>
      <c r="AA64" s="408" t="str">
        <f t="shared" si="78"/>
        <v/>
      </c>
      <c r="AB64" s="395" t="str">
        <f t="shared" si="78"/>
        <v/>
      </c>
      <c r="AC64" s="408" t="str">
        <f t="shared" si="78"/>
        <v/>
      </c>
      <c r="AD64" s="395" t="str">
        <f t="shared" si="78"/>
        <v/>
      </c>
      <c r="AE64" s="408" t="str">
        <f t="shared" si="78"/>
        <v/>
      </c>
      <c r="AF64" s="395" t="str">
        <f t="shared" si="78"/>
        <v/>
      </c>
      <c r="AG64" s="408" t="str">
        <f t="shared" si="78"/>
        <v/>
      </c>
      <c r="AH64" s="135" t="str">
        <f t="shared" si="48"/>
        <v/>
      </c>
      <c r="AI64" s="135" t="str">
        <f t="shared" si="49"/>
        <v/>
      </c>
      <c r="AJ64" s="135" t="str">
        <f t="shared" si="40"/>
        <v/>
      </c>
      <c r="AK64" s="135" t="str">
        <f t="shared" si="41"/>
        <v/>
      </c>
      <c r="AL64" s="396" t="str">
        <f t="shared" si="79"/>
        <v/>
      </c>
      <c r="AM64" s="396" t="str">
        <f t="shared" si="79"/>
        <v/>
      </c>
      <c r="AN64" s="396" t="str">
        <f t="shared" si="79"/>
        <v/>
      </c>
      <c r="AO64" s="396" t="str">
        <f t="shared" si="79"/>
        <v/>
      </c>
      <c r="AP64" s="396" t="str">
        <f t="shared" si="79"/>
        <v/>
      </c>
      <c r="AQ64" s="396" t="str">
        <f t="shared" si="79"/>
        <v/>
      </c>
      <c r="AR64" s="396" t="str">
        <f t="shared" si="79"/>
        <v/>
      </c>
      <c r="AS64" s="396" t="str">
        <f t="shared" si="79"/>
        <v/>
      </c>
      <c r="AT64" s="396" t="str">
        <f t="shared" si="79"/>
        <v/>
      </c>
      <c r="AU64" s="396" t="str">
        <f t="shared" si="79"/>
        <v/>
      </c>
      <c r="AV64" s="396" t="str">
        <f t="shared" si="79"/>
        <v/>
      </c>
      <c r="AW64" s="396" t="str">
        <f t="shared" si="50"/>
        <v/>
      </c>
      <c r="AX64" s="355"/>
      <c r="AY64" s="356" t="str">
        <f t="shared" si="51"/>
        <v/>
      </c>
      <c r="AZ64" s="356" t="str">
        <f t="shared" si="52"/>
        <v/>
      </c>
      <c r="BA64" s="356" t="str">
        <f t="shared" si="53"/>
        <v/>
      </c>
      <c r="BB64" s="356" t="str">
        <f t="shared" si="54"/>
        <v/>
      </c>
      <c r="BC64" s="356" t="str">
        <f t="shared" si="55"/>
        <v/>
      </c>
      <c r="BD64" s="356" t="str">
        <f t="shared" si="56"/>
        <v/>
      </c>
      <c r="BE64" s="356" t="str">
        <f t="shared" si="57"/>
        <v/>
      </c>
      <c r="BF64" s="356" t="str">
        <f t="shared" si="58"/>
        <v/>
      </c>
      <c r="BG64" s="356" t="str">
        <f t="shared" si="59"/>
        <v/>
      </c>
      <c r="BH64" s="356" t="str">
        <f t="shared" si="60"/>
        <v/>
      </c>
      <c r="BI64" s="356" t="str">
        <f t="shared" si="61"/>
        <v/>
      </c>
      <c r="BJ64" s="356" t="str">
        <f t="shared" si="62"/>
        <v/>
      </c>
      <c r="BK64" s="274">
        <f t="shared" si="63"/>
        <v>0</v>
      </c>
      <c r="BL64" s="274">
        <f t="shared" si="43"/>
        <v>0</v>
      </c>
      <c r="BM64" s="275">
        <f t="shared" si="64"/>
        <v>0</v>
      </c>
      <c r="BN64" s="273" t="str">
        <f t="shared" si="65"/>
        <v/>
      </c>
      <c r="BO64" s="273" t="str">
        <f t="shared" si="66"/>
        <v/>
      </c>
      <c r="BP64" s="273" t="str">
        <f t="shared" si="67"/>
        <v/>
      </c>
      <c r="BQ64" s="273" t="str">
        <f t="shared" si="68"/>
        <v/>
      </c>
      <c r="BR64" s="273" t="str">
        <f t="shared" si="69"/>
        <v/>
      </c>
      <c r="BS64" s="273" t="str">
        <f t="shared" si="70"/>
        <v/>
      </c>
      <c r="BT64" s="273" t="str">
        <f t="shared" si="71"/>
        <v/>
      </c>
      <c r="BU64" s="273" t="str">
        <f t="shared" si="72"/>
        <v/>
      </c>
      <c r="BV64" s="273" t="str">
        <f t="shared" si="73"/>
        <v/>
      </c>
      <c r="BW64" s="273" t="str">
        <f t="shared" si="74"/>
        <v/>
      </c>
      <c r="BX64" s="273" t="str">
        <f t="shared" si="75"/>
        <v/>
      </c>
      <c r="BY64" s="273" t="str">
        <f t="shared" si="76"/>
        <v/>
      </c>
      <c r="BZ64" s="273" t="str">
        <f t="shared" si="77"/>
        <v/>
      </c>
      <c r="CA64" s="273">
        <f t="shared" si="44"/>
        <v>0</v>
      </c>
    </row>
    <row r="65" spans="1:79" s="273" customFormat="1" ht="23.15" customHeight="1">
      <c r="A65" s="354">
        <v>52</v>
      </c>
      <c r="B65" s="14"/>
      <c r="C65" s="180"/>
      <c r="D65" s="181"/>
      <c r="E65" s="182"/>
      <c r="F65" s="183"/>
      <c r="G65" s="184"/>
      <c r="H65" s="185"/>
      <c r="I65" s="186"/>
      <c r="J65" s="187"/>
      <c r="K65" s="187"/>
      <c r="L65" s="187"/>
      <c r="M65" s="431"/>
      <c r="N65" s="110"/>
      <c r="O65" s="189"/>
      <c r="P65" s="392" t="str">
        <f t="shared" si="36"/>
        <v/>
      </c>
      <c r="Q65" s="394"/>
      <c r="R65" s="366"/>
      <c r="S65" s="366"/>
      <c r="T65" s="366"/>
      <c r="U65" s="366"/>
      <c r="V65" s="395" t="str">
        <f t="shared" si="78"/>
        <v/>
      </c>
      <c r="W65" s="408" t="str">
        <f t="shared" si="78"/>
        <v/>
      </c>
      <c r="X65" s="395" t="str">
        <f t="shared" si="78"/>
        <v/>
      </c>
      <c r="Y65" s="408" t="str">
        <f t="shared" si="78"/>
        <v/>
      </c>
      <c r="Z65" s="395" t="str">
        <f t="shared" si="78"/>
        <v/>
      </c>
      <c r="AA65" s="408" t="str">
        <f t="shared" si="78"/>
        <v/>
      </c>
      <c r="AB65" s="395" t="str">
        <f t="shared" si="78"/>
        <v/>
      </c>
      <c r="AC65" s="408" t="str">
        <f t="shared" si="78"/>
        <v/>
      </c>
      <c r="AD65" s="395" t="str">
        <f t="shared" si="78"/>
        <v/>
      </c>
      <c r="AE65" s="408" t="str">
        <f t="shared" si="78"/>
        <v/>
      </c>
      <c r="AF65" s="395" t="str">
        <f t="shared" si="78"/>
        <v/>
      </c>
      <c r="AG65" s="408" t="str">
        <f t="shared" si="78"/>
        <v/>
      </c>
      <c r="AH65" s="135" t="str">
        <f t="shared" si="48"/>
        <v/>
      </c>
      <c r="AI65" s="135" t="str">
        <f t="shared" si="49"/>
        <v/>
      </c>
      <c r="AJ65" s="135" t="str">
        <f t="shared" si="40"/>
        <v/>
      </c>
      <c r="AK65" s="135" t="str">
        <f t="shared" si="41"/>
        <v/>
      </c>
      <c r="AL65" s="396" t="str">
        <f t="shared" ref="AL65:AV74" si="80">IF($AK65="",IF($K65="","",IF(AL$12&gt;=$K65,IF($L65="",$AJ65,IF(AL$12&gt;$L65,"",$AJ65)),"")),IF(AND(AL$12&gt;=$K65,OR($L65&gt;=AL$12,$L65="")),$AK65,""))</f>
        <v/>
      </c>
      <c r="AM65" s="396" t="str">
        <f t="shared" si="80"/>
        <v/>
      </c>
      <c r="AN65" s="396" t="str">
        <f t="shared" si="80"/>
        <v/>
      </c>
      <c r="AO65" s="396" t="str">
        <f t="shared" si="80"/>
        <v/>
      </c>
      <c r="AP65" s="396" t="str">
        <f t="shared" si="80"/>
        <v/>
      </c>
      <c r="AQ65" s="396" t="str">
        <f t="shared" si="80"/>
        <v/>
      </c>
      <c r="AR65" s="396" t="str">
        <f t="shared" si="80"/>
        <v/>
      </c>
      <c r="AS65" s="396" t="str">
        <f t="shared" si="80"/>
        <v/>
      </c>
      <c r="AT65" s="396" t="str">
        <f t="shared" si="80"/>
        <v/>
      </c>
      <c r="AU65" s="396" t="str">
        <f t="shared" si="80"/>
        <v/>
      </c>
      <c r="AV65" s="396" t="str">
        <f t="shared" si="80"/>
        <v/>
      </c>
      <c r="AW65" s="396" t="str">
        <f t="shared" si="50"/>
        <v/>
      </c>
      <c r="AX65" s="355"/>
      <c r="AY65" s="356" t="str">
        <f t="shared" si="51"/>
        <v/>
      </c>
      <c r="AZ65" s="356" t="str">
        <f t="shared" si="52"/>
        <v/>
      </c>
      <c r="BA65" s="356" t="str">
        <f t="shared" si="53"/>
        <v/>
      </c>
      <c r="BB65" s="356" t="str">
        <f t="shared" si="54"/>
        <v/>
      </c>
      <c r="BC65" s="356" t="str">
        <f t="shared" si="55"/>
        <v/>
      </c>
      <c r="BD65" s="356" t="str">
        <f t="shared" si="56"/>
        <v/>
      </c>
      <c r="BE65" s="356" t="str">
        <f t="shared" si="57"/>
        <v/>
      </c>
      <c r="BF65" s="356" t="str">
        <f t="shared" si="58"/>
        <v/>
      </c>
      <c r="BG65" s="356" t="str">
        <f t="shared" si="59"/>
        <v/>
      </c>
      <c r="BH65" s="356" t="str">
        <f t="shared" si="60"/>
        <v/>
      </c>
      <c r="BI65" s="356" t="str">
        <f t="shared" si="61"/>
        <v/>
      </c>
      <c r="BJ65" s="356" t="str">
        <f t="shared" si="62"/>
        <v/>
      </c>
      <c r="BK65" s="274">
        <f t="shared" si="63"/>
        <v>0</v>
      </c>
      <c r="BL65" s="274">
        <f t="shared" si="43"/>
        <v>0</v>
      </c>
      <c r="BM65" s="275">
        <f t="shared" si="64"/>
        <v>0</v>
      </c>
      <c r="BN65" s="273" t="str">
        <f t="shared" si="65"/>
        <v/>
      </c>
      <c r="BO65" s="273" t="str">
        <f t="shared" si="66"/>
        <v/>
      </c>
      <c r="BP65" s="273" t="str">
        <f t="shared" si="67"/>
        <v/>
      </c>
      <c r="BQ65" s="273" t="str">
        <f t="shared" si="68"/>
        <v/>
      </c>
      <c r="BR65" s="273" t="str">
        <f t="shared" si="69"/>
        <v/>
      </c>
      <c r="BS65" s="273" t="str">
        <f t="shared" si="70"/>
        <v/>
      </c>
      <c r="BT65" s="273" t="str">
        <f t="shared" si="71"/>
        <v/>
      </c>
      <c r="BU65" s="273" t="str">
        <f t="shared" si="72"/>
        <v/>
      </c>
      <c r="BV65" s="273" t="str">
        <f t="shared" si="73"/>
        <v/>
      </c>
      <c r="BW65" s="273" t="str">
        <f t="shared" si="74"/>
        <v/>
      </c>
      <c r="BX65" s="273" t="str">
        <f t="shared" si="75"/>
        <v/>
      </c>
      <c r="BY65" s="273" t="str">
        <f t="shared" si="76"/>
        <v/>
      </c>
      <c r="BZ65" s="273" t="str">
        <f t="shared" si="77"/>
        <v/>
      </c>
      <c r="CA65" s="273">
        <f t="shared" si="44"/>
        <v>0</v>
      </c>
    </row>
    <row r="66" spans="1:79" s="273" customFormat="1" ht="23.15" customHeight="1">
      <c r="A66" s="354">
        <v>53</v>
      </c>
      <c r="B66" s="14"/>
      <c r="C66" s="180"/>
      <c r="D66" s="181"/>
      <c r="E66" s="182"/>
      <c r="F66" s="183"/>
      <c r="G66" s="184"/>
      <c r="H66" s="185"/>
      <c r="I66" s="186"/>
      <c r="J66" s="187"/>
      <c r="K66" s="187"/>
      <c r="L66" s="187"/>
      <c r="M66" s="431"/>
      <c r="N66" s="110"/>
      <c r="O66" s="189"/>
      <c r="P66" s="392" t="str">
        <f t="shared" si="36"/>
        <v/>
      </c>
      <c r="Q66" s="394"/>
      <c r="R66" s="366"/>
      <c r="S66" s="366"/>
      <c r="T66" s="366"/>
      <c r="U66" s="366"/>
      <c r="V66" s="395" t="str">
        <f t="shared" si="78"/>
        <v/>
      </c>
      <c r="W66" s="408" t="str">
        <f t="shared" si="78"/>
        <v/>
      </c>
      <c r="X66" s="395" t="str">
        <f t="shared" si="78"/>
        <v/>
      </c>
      <c r="Y66" s="408" t="str">
        <f t="shared" si="78"/>
        <v/>
      </c>
      <c r="Z66" s="395" t="str">
        <f t="shared" si="78"/>
        <v/>
      </c>
      <c r="AA66" s="408" t="str">
        <f t="shared" si="78"/>
        <v/>
      </c>
      <c r="AB66" s="395" t="str">
        <f t="shared" si="78"/>
        <v/>
      </c>
      <c r="AC66" s="408" t="str">
        <f t="shared" si="78"/>
        <v/>
      </c>
      <c r="AD66" s="395" t="str">
        <f t="shared" si="78"/>
        <v/>
      </c>
      <c r="AE66" s="408" t="str">
        <f t="shared" si="78"/>
        <v/>
      </c>
      <c r="AF66" s="395" t="str">
        <f t="shared" si="78"/>
        <v/>
      </c>
      <c r="AG66" s="408" t="str">
        <f t="shared" si="78"/>
        <v/>
      </c>
      <c r="AH66" s="135" t="str">
        <f t="shared" si="48"/>
        <v/>
      </c>
      <c r="AI66" s="135" t="str">
        <f t="shared" si="49"/>
        <v/>
      </c>
      <c r="AJ66" s="135" t="str">
        <f t="shared" si="40"/>
        <v/>
      </c>
      <c r="AK66" s="135" t="str">
        <f t="shared" si="41"/>
        <v/>
      </c>
      <c r="AL66" s="396" t="str">
        <f t="shared" si="80"/>
        <v/>
      </c>
      <c r="AM66" s="396" t="str">
        <f t="shared" si="80"/>
        <v/>
      </c>
      <c r="AN66" s="396" t="str">
        <f t="shared" si="80"/>
        <v/>
      </c>
      <c r="AO66" s="396" t="str">
        <f t="shared" si="80"/>
        <v/>
      </c>
      <c r="AP66" s="396" t="str">
        <f t="shared" si="80"/>
        <v/>
      </c>
      <c r="AQ66" s="396" t="str">
        <f t="shared" si="80"/>
        <v/>
      </c>
      <c r="AR66" s="396" t="str">
        <f t="shared" si="80"/>
        <v/>
      </c>
      <c r="AS66" s="396" t="str">
        <f t="shared" si="80"/>
        <v/>
      </c>
      <c r="AT66" s="396" t="str">
        <f t="shared" si="80"/>
        <v/>
      </c>
      <c r="AU66" s="396" t="str">
        <f t="shared" si="80"/>
        <v/>
      </c>
      <c r="AV66" s="396" t="str">
        <f t="shared" si="80"/>
        <v/>
      </c>
      <c r="AW66" s="396" t="str">
        <f t="shared" si="50"/>
        <v/>
      </c>
      <c r="AX66" s="355"/>
      <c r="AY66" s="356" t="str">
        <f t="shared" si="51"/>
        <v/>
      </c>
      <c r="AZ66" s="356" t="str">
        <f t="shared" si="52"/>
        <v/>
      </c>
      <c r="BA66" s="356" t="str">
        <f t="shared" si="53"/>
        <v/>
      </c>
      <c r="BB66" s="356" t="str">
        <f t="shared" si="54"/>
        <v/>
      </c>
      <c r="BC66" s="356" t="str">
        <f t="shared" si="55"/>
        <v/>
      </c>
      <c r="BD66" s="356" t="str">
        <f t="shared" si="56"/>
        <v/>
      </c>
      <c r="BE66" s="356" t="str">
        <f t="shared" si="57"/>
        <v/>
      </c>
      <c r="BF66" s="356" t="str">
        <f t="shared" si="58"/>
        <v/>
      </c>
      <c r="BG66" s="356" t="str">
        <f t="shared" si="59"/>
        <v/>
      </c>
      <c r="BH66" s="356" t="str">
        <f t="shared" si="60"/>
        <v/>
      </c>
      <c r="BI66" s="356" t="str">
        <f t="shared" si="61"/>
        <v/>
      </c>
      <c r="BJ66" s="356" t="str">
        <f t="shared" si="62"/>
        <v/>
      </c>
      <c r="BK66" s="274">
        <f t="shared" si="63"/>
        <v>0</v>
      </c>
      <c r="BL66" s="274">
        <f t="shared" si="43"/>
        <v>0</v>
      </c>
      <c r="BM66" s="275">
        <f t="shared" si="64"/>
        <v>0</v>
      </c>
      <c r="BN66" s="273" t="str">
        <f t="shared" si="65"/>
        <v/>
      </c>
      <c r="BO66" s="273" t="str">
        <f t="shared" si="66"/>
        <v/>
      </c>
      <c r="BP66" s="273" t="str">
        <f t="shared" si="67"/>
        <v/>
      </c>
      <c r="BQ66" s="273" t="str">
        <f t="shared" si="68"/>
        <v/>
      </c>
      <c r="BR66" s="273" t="str">
        <f t="shared" si="69"/>
        <v/>
      </c>
      <c r="BS66" s="273" t="str">
        <f t="shared" si="70"/>
        <v/>
      </c>
      <c r="BT66" s="273" t="str">
        <f t="shared" si="71"/>
        <v/>
      </c>
      <c r="BU66" s="273" t="str">
        <f t="shared" si="72"/>
        <v/>
      </c>
      <c r="BV66" s="273" t="str">
        <f t="shared" si="73"/>
        <v/>
      </c>
      <c r="BW66" s="273" t="str">
        <f t="shared" si="74"/>
        <v/>
      </c>
      <c r="BX66" s="273" t="str">
        <f t="shared" si="75"/>
        <v/>
      </c>
      <c r="BY66" s="273" t="str">
        <f t="shared" si="76"/>
        <v/>
      </c>
      <c r="BZ66" s="273" t="str">
        <f t="shared" si="77"/>
        <v/>
      </c>
      <c r="CA66" s="273">
        <f t="shared" si="44"/>
        <v>0</v>
      </c>
    </row>
    <row r="67" spans="1:79" s="273" customFormat="1" ht="23.15" customHeight="1">
      <c r="A67" s="354">
        <v>54</v>
      </c>
      <c r="B67" s="14"/>
      <c r="C67" s="180"/>
      <c r="D67" s="181"/>
      <c r="E67" s="182"/>
      <c r="F67" s="183"/>
      <c r="G67" s="184"/>
      <c r="H67" s="185"/>
      <c r="I67" s="186"/>
      <c r="J67" s="187"/>
      <c r="K67" s="187"/>
      <c r="L67" s="187"/>
      <c r="M67" s="431"/>
      <c r="N67" s="110"/>
      <c r="O67" s="189"/>
      <c r="P67" s="392" t="str">
        <f t="shared" si="36"/>
        <v/>
      </c>
      <c r="Q67" s="394"/>
      <c r="R67" s="366"/>
      <c r="S67" s="366"/>
      <c r="T67" s="366"/>
      <c r="U67" s="366"/>
      <c r="V67" s="395" t="str">
        <f t="shared" si="78"/>
        <v/>
      </c>
      <c r="W67" s="408" t="str">
        <f t="shared" si="78"/>
        <v/>
      </c>
      <c r="X67" s="395" t="str">
        <f t="shared" si="78"/>
        <v/>
      </c>
      <c r="Y67" s="408" t="str">
        <f t="shared" si="78"/>
        <v/>
      </c>
      <c r="Z67" s="395" t="str">
        <f t="shared" si="78"/>
        <v/>
      </c>
      <c r="AA67" s="408" t="str">
        <f t="shared" si="78"/>
        <v/>
      </c>
      <c r="AB67" s="395" t="str">
        <f t="shared" si="78"/>
        <v/>
      </c>
      <c r="AC67" s="408" t="str">
        <f t="shared" si="78"/>
        <v/>
      </c>
      <c r="AD67" s="395" t="str">
        <f t="shared" si="78"/>
        <v/>
      </c>
      <c r="AE67" s="408" t="str">
        <f t="shared" si="78"/>
        <v/>
      </c>
      <c r="AF67" s="395" t="str">
        <f t="shared" si="78"/>
        <v/>
      </c>
      <c r="AG67" s="408" t="str">
        <f t="shared" si="78"/>
        <v/>
      </c>
      <c r="AH67" s="135" t="str">
        <f t="shared" si="48"/>
        <v/>
      </c>
      <c r="AI67" s="135" t="str">
        <f t="shared" si="49"/>
        <v/>
      </c>
      <c r="AJ67" s="135" t="str">
        <f t="shared" si="40"/>
        <v/>
      </c>
      <c r="AK67" s="135" t="str">
        <f t="shared" si="41"/>
        <v/>
      </c>
      <c r="AL67" s="396" t="str">
        <f t="shared" si="80"/>
        <v/>
      </c>
      <c r="AM67" s="396" t="str">
        <f t="shared" si="80"/>
        <v/>
      </c>
      <c r="AN67" s="396" t="str">
        <f t="shared" si="80"/>
        <v/>
      </c>
      <c r="AO67" s="396" t="str">
        <f t="shared" si="80"/>
        <v/>
      </c>
      <c r="AP67" s="396" t="str">
        <f t="shared" si="80"/>
        <v/>
      </c>
      <c r="AQ67" s="396" t="str">
        <f t="shared" si="80"/>
        <v/>
      </c>
      <c r="AR67" s="396" t="str">
        <f t="shared" si="80"/>
        <v/>
      </c>
      <c r="AS67" s="396" t="str">
        <f t="shared" si="80"/>
        <v/>
      </c>
      <c r="AT67" s="396" t="str">
        <f t="shared" si="80"/>
        <v/>
      </c>
      <c r="AU67" s="396" t="str">
        <f t="shared" si="80"/>
        <v/>
      </c>
      <c r="AV67" s="396" t="str">
        <f t="shared" si="80"/>
        <v/>
      </c>
      <c r="AW67" s="396" t="str">
        <f t="shared" si="50"/>
        <v/>
      </c>
      <c r="AX67" s="355"/>
      <c r="AY67" s="356" t="str">
        <f t="shared" si="51"/>
        <v/>
      </c>
      <c r="AZ67" s="356" t="str">
        <f t="shared" si="52"/>
        <v/>
      </c>
      <c r="BA67" s="356" t="str">
        <f t="shared" si="53"/>
        <v/>
      </c>
      <c r="BB67" s="356" t="str">
        <f t="shared" si="54"/>
        <v/>
      </c>
      <c r="BC67" s="356" t="str">
        <f t="shared" si="55"/>
        <v/>
      </c>
      <c r="BD67" s="356" t="str">
        <f t="shared" si="56"/>
        <v/>
      </c>
      <c r="BE67" s="356" t="str">
        <f t="shared" si="57"/>
        <v/>
      </c>
      <c r="BF67" s="356" t="str">
        <f t="shared" si="58"/>
        <v/>
      </c>
      <c r="BG67" s="356" t="str">
        <f t="shared" si="59"/>
        <v/>
      </c>
      <c r="BH67" s="356" t="str">
        <f t="shared" si="60"/>
        <v/>
      </c>
      <c r="BI67" s="356" t="str">
        <f t="shared" si="61"/>
        <v/>
      </c>
      <c r="BJ67" s="356" t="str">
        <f t="shared" si="62"/>
        <v/>
      </c>
      <c r="BK67" s="274">
        <f t="shared" si="63"/>
        <v>0</v>
      </c>
      <c r="BL67" s="274">
        <f t="shared" si="43"/>
        <v>0</v>
      </c>
      <c r="BM67" s="275">
        <f t="shared" si="64"/>
        <v>0</v>
      </c>
      <c r="BN67" s="273" t="str">
        <f t="shared" si="65"/>
        <v/>
      </c>
      <c r="BO67" s="273" t="str">
        <f t="shared" si="66"/>
        <v/>
      </c>
      <c r="BP67" s="273" t="str">
        <f t="shared" si="67"/>
        <v/>
      </c>
      <c r="BQ67" s="273" t="str">
        <f t="shared" si="68"/>
        <v/>
      </c>
      <c r="BR67" s="273" t="str">
        <f t="shared" si="69"/>
        <v/>
      </c>
      <c r="BS67" s="273" t="str">
        <f t="shared" si="70"/>
        <v/>
      </c>
      <c r="BT67" s="273" t="str">
        <f t="shared" si="71"/>
        <v/>
      </c>
      <c r="BU67" s="273" t="str">
        <f t="shared" si="72"/>
        <v/>
      </c>
      <c r="BV67" s="273" t="str">
        <f t="shared" si="73"/>
        <v/>
      </c>
      <c r="BW67" s="273" t="str">
        <f t="shared" si="74"/>
        <v/>
      </c>
      <c r="BX67" s="273" t="str">
        <f t="shared" si="75"/>
        <v/>
      </c>
      <c r="BY67" s="273" t="str">
        <f t="shared" si="76"/>
        <v/>
      </c>
      <c r="BZ67" s="273" t="str">
        <f t="shared" si="77"/>
        <v/>
      </c>
      <c r="CA67" s="273">
        <f t="shared" si="44"/>
        <v>0</v>
      </c>
    </row>
    <row r="68" spans="1:79" s="273" customFormat="1" ht="23.15" customHeight="1">
      <c r="A68" s="354">
        <v>55</v>
      </c>
      <c r="B68" s="14"/>
      <c r="C68" s="180"/>
      <c r="D68" s="181"/>
      <c r="E68" s="182"/>
      <c r="F68" s="183"/>
      <c r="G68" s="184"/>
      <c r="H68" s="185"/>
      <c r="I68" s="186"/>
      <c r="J68" s="187"/>
      <c r="K68" s="187"/>
      <c r="L68" s="187"/>
      <c r="M68" s="431"/>
      <c r="N68" s="110"/>
      <c r="O68" s="189"/>
      <c r="P68" s="392" t="str">
        <f t="shared" si="36"/>
        <v/>
      </c>
      <c r="Q68" s="394"/>
      <c r="R68" s="366"/>
      <c r="S68" s="366"/>
      <c r="T68" s="366"/>
      <c r="U68" s="366"/>
      <c r="V68" s="395" t="str">
        <f t="shared" si="78"/>
        <v/>
      </c>
      <c r="W68" s="408" t="str">
        <f t="shared" si="78"/>
        <v/>
      </c>
      <c r="X68" s="395" t="str">
        <f t="shared" si="78"/>
        <v/>
      </c>
      <c r="Y68" s="408" t="str">
        <f t="shared" ref="W68:AG91" si="81">IF(AND($P68="○",Y$12&gt;=$K68,OR($L68&gt;=Y$12,$L68="")),"●","")</f>
        <v/>
      </c>
      <c r="Z68" s="395" t="str">
        <f t="shared" si="81"/>
        <v/>
      </c>
      <c r="AA68" s="408" t="str">
        <f t="shared" si="81"/>
        <v/>
      </c>
      <c r="AB68" s="395" t="str">
        <f t="shared" si="81"/>
        <v/>
      </c>
      <c r="AC68" s="408" t="str">
        <f t="shared" si="81"/>
        <v/>
      </c>
      <c r="AD68" s="395" t="str">
        <f t="shared" si="81"/>
        <v/>
      </c>
      <c r="AE68" s="408" t="str">
        <f t="shared" si="81"/>
        <v/>
      </c>
      <c r="AF68" s="395" t="str">
        <f t="shared" si="81"/>
        <v/>
      </c>
      <c r="AG68" s="408" t="str">
        <f t="shared" si="81"/>
        <v/>
      </c>
      <c r="AH68" s="135" t="str">
        <f t="shared" si="48"/>
        <v/>
      </c>
      <c r="AI68" s="135" t="str">
        <f t="shared" si="49"/>
        <v/>
      </c>
      <c r="AJ68" s="135" t="str">
        <f t="shared" si="40"/>
        <v/>
      </c>
      <c r="AK68" s="135" t="str">
        <f t="shared" si="41"/>
        <v/>
      </c>
      <c r="AL68" s="396" t="str">
        <f t="shared" si="80"/>
        <v/>
      </c>
      <c r="AM68" s="396" t="str">
        <f t="shared" si="80"/>
        <v/>
      </c>
      <c r="AN68" s="396" t="str">
        <f t="shared" si="80"/>
        <v/>
      </c>
      <c r="AO68" s="396" t="str">
        <f t="shared" si="80"/>
        <v/>
      </c>
      <c r="AP68" s="396" t="str">
        <f t="shared" si="80"/>
        <v/>
      </c>
      <c r="AQ68" s="396" t="str">
        <f t="shared" si="80"/>
        <v/>
      </c>
      <c r="AR68" s="396" t="str">
        <f t="shared" si="80"/>
        <v/>
      </c>
      <c r="AS68" s="396" t="str">
        <f t="shared" si="80"/>
        <v/>
      </c>
      <c r="AT68" s="396" t="str">
        <f t="shared" si="80"/>
        <v/>
      </c>
      <c r="AU68" s="396" t="str">
        <f t="shared" si="80"/>
        <v/>
      </c>
      <c r="AV68" s="396" t="str">
        <f t="shared" si="80"/>
        <v/>
      </c>
      <c r="AW68" s="396" t="str">
        <f t="shared" si="50"/>
        <v/>
      </c>
      <c r="AX68" s="355"/>
      <c r="AY68" s="356" t="str">
        <f t="shared" si="51"/>
        <v/>
      </c>
      <c r="AZ68" s="356" t="str">
        <f t="shared" si="52"/>
        <v/>
      </c>
      <c r="BA68" s="356" t="str">
        <f t="shared" si="53"/>
        <v/>
      </c>
      <c r="BB68" s="356" t="str">
        <f t="shared" si="54"/>
        <v/>
      </c>
      <c r="BC68" s="356" t="str">
        <f t="shared" si="55"/>
        <v/>
      </c>
      <c r="BD68" s="356" t="str">
        <f t="shared" si="56"/>
        <v/>
      </c>
      <c r="BE68" s="356" t="str">
        <f t="shared" si="57"/>
        <v/>
      </c>
      <c r="BF68" s="356" t="str">
        <f t="shared" si="58"/>
        <v/>
      </c>
      <c r="BG68" s="356" t="str">
        <f t="shared" si="59"/>
        <v/>
      </c>
      <c r="BH68" s="356" t="str">
        <f t="shared" si="60"/>
        <v/>
      </c>
      <c r="BI68" s="356" t="str">
        <f t="shared" si="61"/>
        <v/>
      </c>
      <c r="BJ68" s="356" t="str">
        <f t="shared" si="62"/>
        <v/>
      </c>
      <c r="BK68" s="274">
        <f t="shared" si="63"/>
        <v>0</v>
      </c>
      <c r="BL68" s="274">
        <f t="shared" si="43"/>
        <v>0</v>
      </c>
      <c r="BM68" s="275">
        <f t="shared" si="64"/>
        <v>0</v>
      </c>
      <c r="BN68" s="273" t="str">
        <f t="shared" si="65"/>
        <v/>
      </c>
      <c r="BO68" s="273" t="str">
        <f t="shared" si="66"/>
        <v/>
      </c>
      <c r="BP68" s="273" t="str">
        <f t="shared" si="67"/>
        <v/>
      </c>
      <c r="BQ68" s="273" t="str">
        <f t="shared" si="68"/>
        <v/>
      </c>
      <c r="BR68" s="273" t="str">
        <f t="shared" si="69"/>
        <v/>
      </c>
      <c r="BS68" s="273" t="str">
        <f t="shared" si="70"/>
        <v/>
      </c>
      <c r="BT68" s="273" t="str">
        <f t="shared" si="71"/>
        <v/>
      </c>
      <c r="BU68" s="273" t="str">
        <f t="shared" si="72"/>
        <v/>
      </c>
      <c r="BV68" s="273" t="str">
        <f t="shared" si="73"/>
        <v/>
      </c>
      <c r="BW68" s="273" t="str">
        <f t="shared" si="74"/>
        <v/>
      </c>
      <c r="BX68" s="273" t="str">
        <f t="shared" si="75"/>
        <v/>
      </c>
      <c r="BY68" s="273" t="str">
        <f t="shared" si="76"/>
        <v/>
      </c>
      <c r="BZ68" s="273" t="str">
        <f t="shared" si="77"/>
        <v/>
      </c>
      <c r="CA68" s="273">
        <f t="shared" si="44"/>
        <v>0</v>
      </c>
    </row>
    <row r="69" spans="1:79" s="273" customFormat="1" ht="23.15" customHeight="1">
      <c r="A69" s="354">
        <v>56</v>
      </c>
      <c r="B69" s="14"/>
      <c r="C69" s="180"/>
      <c r="D69" s="181"/>
      <c r="E69" s="182"/>
      <c r="F69" s="183"/>
      <c r="G69" s="184"/>
      <c r="H69" s="185"/>
      <c r="I69" s="186"/>
      <c r="J69" s="187"/>
      <c r="K69" s="187"/>
      <c r="L69" s="187"/>
      <c r="M69" s="431"/>
      <c r="N69" s="110"/>
      <c r="O69" s="189"/>
      <c r="P69" s="392" t="str">
        <f t="shared" si="36"/>
        <v/>
      </c>
      <c r="Q69" s="394"/>
      <c r="R69" s="366"/>
      <c r="S69" s="366"/>
      <c r="T69" s="366"/>
      <c r="U69" s="366"/>
      <c r="V69" s="395" t="str">
        <f t="shared" ref="V69:V113" si="82">IF(AND($P69="○",V$12&gt;=$K69,OR($L69&gt;=V$12,$L69="")),"●","")</f>
        <v/>
      </c>
      <c r="W69" s="408" t="str">
        <f t="shared" si="81"/>
        <v/>
      </c>
      <c r="X69" s="395" t="str">
        <f t="shared" si="81"/>
        <v/>
      </c>
      <c r="Y69" s="408" t="str">
        <f t="shared" si="81"/>
        <v/>
      </c>
      <c r="Z69" s="395" t="str">
        <f t="shared" si="81"/>
        <v/>
      </c>
      <c r="AA69" s="408" t="str">
        <f t="shared" si="81"/>
        <v/>
      </c>
      <c r="AB69" s="395" t="str">
        <f t="shared" si="81"/>
        <v/>
      </c>
      <c r="AC69" s="408" t="str">
        <f t="shared" si="81"/>
        <v/>
      </c>
      <c r="AD69" s="395" t="str">
        <f t="shared" si="81"/>
        <v/>
      </c>
      <c r="AE69" s="408" t="str">
        <f t="shared" si="81"/>
        <v/>
      </c>
      <c r="AF69" s="395" t="str">
        <f t="shared" si="81"/>
        <v/>
      </c>
      <c r="AG69" s="408" t="str">
        <f t="shared" si="81"/>
        <v/>
      </c>
      <c r="AH69" s="135" t="str">
        <f t="shared" si="48"/>
        <v/>
      </c>
      <c r="AI69" s="135" t="str">
        <f t="shared" si="49"/>
        <v/>
      </c>
      <c r="AJ69" s="135" t="str">
        <f t="shared" si="40"/>
        <v/>
      </c>
      <c r="AK69" s="135" t="str">
        <f t="shared" si="41"/>
        <v/>
      </c>
      <c r="AL69" s="396" t="str">
        <f t="shared" si="80"/>
        <v/>
      </c>
      <c r="AM69" s="396" t="str">
        <f t="shared" si="80"/>
        <v/>
      </c>
      <c r="AN69" s="396" t="str">
        <f t="shared" si="80"/>
        <v/>
      </c>
      <c r="AO69" s="396" t="str">
        <f t="shared" si="80"/>
        <v/>
      </c>
      <c r="AP69" s="396" t="str">
        <f t="shared" si="80"/>
        <v/>
      </c>
      <c r="AQ69" s="396" t="str">
        <f t="shared" si="80"/>
        <v/>
      </c>
      <c r="AR69" s="396" t="str">
        <f t="shared" si="80"/>
        <v/>
      </c>
      <c r="AS69" s="396" t="str">
        <f t="shared" si="80"/>
        <v/>
      </c>
      <c r="AT69" s="396" t="str">
        <f t="shared" si="80"/>
        <v/>
      </c>
      <c r="AU69" s="396" t="str">
        <f t="shared" si="80"/>
        <v/>
      </c>
      <c r="AV69" s="396" t="str">
        <f t="shared" si="80"/>
        <v/>
      </c>
      <c r="AW69" s="396" t="str">
        <f t="shared" si="50"/>
        <v/>
      </c>
      <c r="AX69" s="355"/>
      <c r="AY69" s="356" t="str">
        <f t="shared" si="51"/>
        <v/>
      </c>
      <c r="AZ69" s="356" t="str">
        <f t="shared" si="52"/>
        <v/>
      </c>
      <c r="BA69" s="356" t="str">
        <f t="shared" si="53"/>
        <v/>
      </c>
      <c r="BB69" s="356" t="str">
        <f t="shared" si="54"/>
        <v/>
      </c>
      <c r="BC69" s="356" t="str">
        <f t="shared" si="55"/>
        <v/>
      </c>
      <c r="BD69" s="356" t="str">
        <f t="shared" si="56"/>
        <v/>
      </c>
      <c r="BE69" s="356" t="str">
        <f t="shared" si="57"/>
        <v/>
      </c>
      <c r="BF69" s="356" t="str">
        <f t="shared" si="58"/>
        <v/>
      </c>
      <c r="BG69" s="356" t="str">
        <f t="shared" si="59"/>
        <v/>
      </c>
      <c r="BH69" s="356" t="str">
        <f t="shared" si="60"/>
        <v/>
      </c>
      <c r="BI69" s="356" t="str">
        <f t="shared" si="61"/>
        <v/>
      </c>
      <c r="BJ69" s="356" t="str">
        <f t="shared" si="62"/>
        <v/>
      </c>
      <c r="BK69" s="274">
        <f t="shared" si="63"/>
        <v>0</v>
      </c>
      <c r="BL69" s="274">
        <f t="shared" si="43"/>
        <v>0</v>
      </c>
      <c r="BM69" s="275">
        <f t="shared" si="64"/>
        <v>0</v>
      </c>
      <c r="BN69" s="273" t="str">
        <f t="shared" si="65"/>
        <v/>
      </c>
      <c r="BO69" s="273" t="str">
        <f t="shared" si="66"/>
        <v/>
      </c>
      <c r="BP69" s="273" t="str">
        <f t="shared" si="67"/>
        <v/>
      </c>
      <c r="BQ69" s="273" t="str">
        <f t="shared" si="68"/>
        <v/>
      </c>
      <c r="BR69" s="273" t="str">
        <f t="shared" si="69"/>
        <v/>
      </c>
      <c r="BS69" s="273" t="str">
        <f t="shared" si="70"/>
        <v/>
      </c>
      <c r="BT69" s="273" t="str">
        <f t="shared" si="71"/>
        <v/>
      </c>
      <c r="BU69" s="273" t="str">
        <f t="shared" si="72"/>
        <v/>
      </c>
      <c r="BV69" s="273" t="str">
        <f t="shared" si="73"/>
        <v/>
      </c>
      <c r="BW69" s="273" t="str">
        <f t="shared" si="74"/>
        <v/>
      </c>
      <c r="BX69" s="273" t="str">
        <f t="shared" si="75"/>
        <v/>
      </c>
      <c r="BY69" s="273" t="str">
        <f t="shared" si="76"/>
        <v/>
      </c>
      <c r="BZ69" s="273" t="str">
        <f t="shared" si="77"/>
        <v/>
      </c>
      <c r="CA69" s="273">
        <f t="shared" si="44"/>
        <v>0</v>
      </c>
    </row>
    <row r="70" spans="1:79" s="273" customFormat="1" ht="23.15" customHeight="1">
      <c r="A70" s="354">
        <v>57</v>
      </c>
      <c r="B70" s="14"/>
      <c r="C70" s="180"/>
      <c r="D70" s="181"/>
      <c r="E70" s="182"/>
      <c r="F70" s="183"/>
      <c r="G70" s="184"/>
      <c r="H70" s="185"/>
      <c r="I70" s="186"/>
      <c r="J70" s="187"/>
      <c r="K70" s="187"/>
      <c r="L70" s="187"/>
      <c r="M70" s="431"/>
      <c r="N70" s="110"/>
      <c r="O70" s="189"/>
      <c r="P70" s="392" t="str">
        <f t="shared" si="36"/>
        <v/>
      </c>
      <c r="Q70" s="394"/>
      <c r="R70" s="366"/>
      <c r="S70" s="366"/>
      <c r="T70" s="366"/>
      <c r="U70" s="366"/>
      <c r="V70" s="395" t="str">
        <f t="shared" si="82"/>
        <v/>
      </c>
      <c r="W70" s="408" t="str">
        <f t="shared" si="81"/>
        <v/>
      </c>
      <c r="X70" s="395" t="str">
        <f t="shared" si="81"/>
        <v/>
      </c>
      <c r="Y70" s="408" t="str">
        <f t="shared" si="81"/>
        <v/>
      </c>
      <c r="Z70" s="395" t="str">
        <f t="shared" si="81"/>
        <v/>
      </c>
      <c r="AA70" s="408" t="str">
        <f t="shared" si="81"/>
        <v/>
      </c>
      <c r="AB70" s="395" t="str">
        <f t="shared" si="81"/>
        <v/>
      </c>
      <c r="AC70" s="408" t="str">
        <f t="shared" si="81"/>
        <v/>
      </c>
      <c r="AD70" s="395" t="str">
        <f t="shared" si="81"/>
        <v/>
      </c>
      <c r="AE70" s="408" t="str">
        <f t="shared" si="81"/>
        <v/>
      </c>
      <c r="AF70" s="395" t="str">
        <f t="shared" si="81"/>
        <v/>
      </c>
      <c r="AG70" s="408" t="str">
        <f t="shared" si="81"/>
        <v/>
      </c>
      <c r="AH70" s="135" t="str">
        <f t="shared" si="48"/>
        <v/>
      </c>
      <c r="AI70" s="135" t="str">
        <f t="shared" si="49"/>
        <v/>
      </c>
      <c r="AJ70" s="135" t="str">
        <f t="shared" si="40"/>
        <v/>
      </c>
      <c r="AK70" s="135" t="str">
        <f t="shared" si="41"/>
        <v/>
      </c>
      <c r="AL70" s="396" t="str">
        <f t="shared" si="80"/>
        <v/>
      </c>
      <c r="AM70" s="396" t="str">
        <f t="shared" si="80"/>
        <v/>
      </c>
      <c r="AN70" s="396" t="str">
        <f t="shared" si="80"/>
        <v/>
      </c>
      <c r="AO70" s="396" t="str">
        <f t="shared" si="80"/>
        <v/>
      </c>
      <c r="AP70" s="396" t="str">
        <f t="shared" si="80"/>
        <v/>
      </c>
      <c r="AQ70" s="396" t="str">
        <f t="shared" si="80"/>
        <v/>
      </c>
      <c r="AR70" s="396" t="str">
        <f t="shared" si="80"/>
        <v/>
      </c>
      <c r="AS70" s="396" t="str">
        <f t="shared" si="80"/>
        <v/>
      </c>
      <c r="AT70" s="396" t="str">
        <f t="shared" si="80"/>
        <v/>
      </c>
      <c r="AU70" s="396" t="str">
        <f t="shared" si="80"/>
        <v/>
      </c>
      <c r="AV70" s="396" t="str">
        <f t="shared" si="80"/>
        <v/>
      </c>
      <c r="AW70" s="396" t="str">
        <f t="shared" si="50"/>
        <v/>
      </c>
      <c r="AX70" s="355"/>
      <c r="AY70" s="356" t="str">
        <f t="shared" si="51"/>
        <v/>
      </c>
      <c r="AZ70" s="356" t="str">
        <f t="shared" si="52"/>
        <v/>
      </c>
      <c r="BA70" s="356" t="str">
        <f t="shared" si="53"/>
        <v/>
      </c>
      <c r="BB70" s="356" t="str">
        <f t="shared" si="54"/>
        <v/>
      </c>
      <c r="BC70" s="356" t="str">
        <f t="shared" si="55"/>
        <v/>
      </c>
      <c r="BD70" s="356" t="str">
        <f t="shared" si="56"/>
        <v/>
      </c>
      <c r="BE70" s="356" t="str">
        <f t="shared" si="57"/>
        <v/>
      </c>
      <c r="BF70" s="356" t="str">
        <f t="shared" si="58"/>
        <v/>
      </c>
      <c r="BG70" s="356" t="str">
        <f t="shared" si="59"/>
        <v/>
      </c>
      <c r="BH70" s="356" t="str">
        <f t="shared" si="60"/>
        <v/>
      </c>
      <c r="BI70" s="356" t="str">
        <f t="shared" si="61"/>
        <v/>
      </c>
      <c r="BJ70" s="356" t="str">
        <f t="shared" si="62"/>
        <v/>
      </c>
      <c r="BK70" s="274">
        <f t="shared" si="63"/>
        <v>0</v>
      </c>
      <c r="BL70" s="274">
        <f t="shared" si="43"/>
        <v>0</v>
      </c>
      <c r="BM70" s="275">
        <f t="shared" si="64"/>
        <v>0</v>
      </c>
      <c r="BN70" s="273" t="str">
        <f t="shared" si="65"/>
        <v/>
      </c>
      <c r="BO70" s="273" t="str">
        <f t="shared" si="66"/>
        <v/>
      </c>
      <c r="BP70" s="273" t="str">
        <f t="shared" si="67"/>
        <v/>
      </c>
      <c r="BQ70" s="273" t="str">
        <f t="shared" si="68"/>
        <v/>
      </c>
      <c r="BR70" s="273" t="str">
        <f t="shared" si="69"/>
        <v/>
      </c>
      <c r="BS70" s="273" t="str">
        <f t="shared" si="70"/>
        <v/>
      </c>
      <c r="BT70" s="273" t="str">
        <f t="shared" si="71"/>
        <v/>
      </c>
      <c r="BU70" s="273" t="str">
        <f t="shared" si="72"/>
        <v/>
      </c>
      <c r="BV70" s="273" t="str">
        <f t="shared" si="73"/>
        <v/>
      </c>
      <c r="BW70" s="273" t="str">
        <f t="shared" si="74"/>
        <v/>
      </c>
      <c r="BX70" s="273" t="str">
        <f t="shared" si="75"/>
        <v/>
      </c>
      <c r="BY70" s="273" t="str">
        <f t="shared" si="76"/>
        <v/>
      </c>
      <c r="BZ70" s="273" t="str">
        <f t="shared" si="77"/>
        <v/>
      </c>
      <c r="CA70" s="273">
        <f t="shared" si="44"/>
        <v>0</v>
      </c>
    </row>
    <row r="71" spans="1:79" s="273" customFormat="1" ht="23.15" customHeight="1">
      <c r="A71" s="354">
        <v>58</v>
      </c>
      <c r="B71" s="14"/>
      <c r="C71" s="180"/>
      <c r="D71" s="181"/>
      <c r="E71" s="182"/>
      <c r="F71" s="183"/>
      <c r="G71" s="184"/>
      <c r="H71" s="185"/>
      <c r="I71" s="186"/>
      <c r="J71" s="187"/>
      <c r="K71" s="187"/>
      <c r="L71" s="187"/>
      <c r="M71" s="431"/>
      <c r="N71" s="110"/>
      <c r="O71" s="189"/>
      <c r="P71" s="392" t="str">
        <f t="shared" si="36"/>
        <v/>
      </c>
      <c r="Q71" s="394"/>
      <c r="R71" s="366"/>
      <c r="S71" s="366"/>
      <c r="T71" s="366"/>
      <c r="U71" s="366"/>
      <c r="V71" s="395" t="str">
        <f t="shared" si="82"/>
        <v/>
      </c>
      <c r="W71" s="408" t="str">
        <f t="shared" si="81"/>
        <v/>
      </c>
      <c r="X71" s="395" t="str">
        <f t="shared" si="81"/>
        <v/>
      </c>
      <c r="Y71" s="408" t="str">
        <f t="shared" si="81"/>
        <v/>
      </c>
      <c r="Z71" s="395" t="str">
        <f t="shared" si="81"/>
        <v/>
      </c>
      <c r="AA71" s="408" t="str">
        <f t="shared" si="81"/>
        <v/>
      </c>
      <c r="AB71" s="395" t="str">
        <f t="shared" si="81"/>
        <v/>
      </c>
      <c r="AC71" s="408" t="str">
        <f t="shared" si="81"/>
        <v/>
      </c>
      <c r="AD71" s="395" t="str">
        <f t="shared" si="81"/>
        <v/>
      </c>
      <c r="AE71" s="408" t="str">
        <f t="shared" si="81"/>
        <v/>
      </c>
      <c r="AF71" s="395" t="str">
        <f t="shared" si="81"/>
        <v/>
      </c>
      <c r="AG71" s="408" t="str">
        <f t="shared" si="81"/>
        <v/>
      </c>
      <c r="AH71" s="135" t="str">
        <f t="shared" si="48"/>
        <v/>
      </c>
      <c r="AI71" s="135" t="str">
        <f t="shared" si="49"/>
        <v/>
      </c>
      <c r="AJ71" s="135" t="str">
        <f t="shared" si="40"/>
        <v/>
      </c>
      <c r="AK71" s="135" t="str">
        <f t="shared" si="41"/>
        <v/>
      </c>
      <c r="AL71" s="396" t="str">
        <f t="shared" si="80"/>
        <v/>
      </c>
      <c r="AM71" s="396" t="str">
        <f t="shared" si="80"/>
        <v/>
      </c>
      <c r="AN71" s="396" t="str">
        <f t="shared" si="80"/>
        <v/>
      </c>
      <c r="AO71" s="396" t="str">
        <f t="shared" si="80"/>
        <v/>
      </c>
      <c r="AP71" s="396" t="str">
        <f t="shared" si="80"/>
        <v/>
      </c>
      <c r="AQ71" s="396" t="str">
        <f t="shared" si="80"/>
        <v/>
      </c>
      <c r="AR71" s="396" t="str">
        <f t="shared" si="80"/>
        <v/>
      </c>
      <c r="AS71" s="396" t="str">
        <f t="shared" si="80"/>
        <v/>
      </c>
      <c r="AT71" s="396" t="str">
        <f t="shared" si="80"/>
        <v/>
      </c>
      <c r="AU71" s="396" t="str">
        <f t="shared" si="80"/>
        <v/>
      </c>
      <c r="AV71" s="396" t="str">
        <f t="shared" si="80"/>
        <v/>
      </c>
      <c r="AW71" s="396" t="str">
        <f t="shared" si="50"/>
        <v/>
      </c>
      <c r="AX71" s="355"/>
      <c r="AY71" s="356" t="str">
        <f t="shared" si="51"/>
        <v/>
      </c>
      <c r="AZ71" s="356" t="str">
        <f t="shared" si="52"/>
        <v/>
      </c>
      <c r="BA71" s="356" t="str">
        <f t="shared" si="53"/>
        <v/>
      </c>
      <c r="BB71" s="356" t="str">
        <f t="shared" si="54"/>
        <v/>
      </c>
      <c r="BC71" s="356" t="str">
        <f t="shared" si="55"/>
        <v/>
      </c>
      <c r="BD71" s="356" t="str">
        <f t="shared" si="56"/>
        <v/>
      </c>
      <c r="BE71" s="356" t="str">
        <f t="shared" si="57"/>
        <v/>
      </c>
      <c r="BF71" s="356" t="str">
        <f t="shared" si="58"/>
        <v/>
      </c>
      <c r="BG71" s="356" t="str">
        <f t="shared" si="59"/>
        <v/>
      </c>
      <c r="BH71" s="356" t="str">
        <f t="shared" si="60"/>
        <v/>
      </c>
      <c r="BI71" s="356" t="str">
        <f t="shared" si="61"/>
        <v/>
      </c>
      <c r="BJ71" s="356" t="str">
        <f t="shared" si="62"/>
        <v/>
      </c>
      <c r="BK71" s="274">
        <f t="shared" si="63"/>
        <v>0</v>
      </c>
      <c r="BL71" s="274">
        <f t="shared" si="43"/>
        <v>0</v>
      </c>
      <c r="BM71" s="275">
        <f t="shared" si="64"/>
        <v>0</v>
      </c>
      <c r="BN71" s="273" t="str">
        <f t="shared" si="65"/>
        <v/>
      </c>
      <c r="BO71" s="273" t="str">
        <f t="shared" si="66"/>
        <v/>
      </c>
      <c r="BP71" s="273" t="str">
        <f t="shared" si="67"/>
        <v/>
      </c>
      <c r="BQ71" s="273" t="str">
        <f t="shared" si="68"/>
        <v/>
      </c>
      <c r="BR71" s="273" t="str">
        <f t="shared" si="69"/>
        <v/>
      </c>
      <c r="BS71" s="273" t="str">
        <f t="shared" si="70"/>
        <v/>
      </c>
      <c r="BT71" s="273" t="str">
        <f t="shared" si="71"/>
        <v/>
      </c>
      <c r="BU71" s="273" t="str">
        <f t="shared" si="72"/>
        <v/>
      </c>
      <c r="BV71" s="273" t="str">
        <f t="shared" si="73"/>
        <v/>
      </c>
      <c r="BW71" s="273" t="str">
        <f t="shared" si="74"/>
        <v/>
      </c>
      <c r="BX71" s="273" t="str">
        <f t="shared" si="75"/>
        <v/>
      </c>
      <c r="BY71" s="273" t="str">
        <f t="shared" si="76"/>
        <v/>
      </c>
      <c r="BZ71" s="273" t="str">
        <f t="shared" si="77"/>
        <v/>
      </c>
      <c r="CA71" s="273">
        <f t="shared" si="44"/>
        <v>0</v>
      </c>
    </row>
    <row r="72" spans="1:79" s="273" customFormat="1" ht="23.15" customHeight="1">
      <c r="A72" s="354">
        <v>59</v>
      </c>
      <c r="B72" s="14"/>
      <c r="C72" s="180"/>
      <c r="D72" s="181"/>
      <c r="E72" s="182"/>
      <c r="F72" s="183"/>
      <c r="G72" s="184"/>
      <c r="H72" s="185"/>
      <c r="I72" s="186"/>
      <c r="J72" s="187"/>
      <c r="K72" s="187"/>
      <c r="L72" s="187"/>
      <c r="M72" s="431"/>
      <c r="N72" s="110"/>
      <c r="O72" s="189"/>
      <c r="P72" s="392" t="str">
        <f t="shared" si="36"/>
        <v/>
      </c>
      <c r="Q72" s="394"/>
      <c r="R72" s="366"/>
      <c r="S72" s="366"/>
      <c r="T72" s="366"/>
      <c r="U72" s="366"/>
      <c r="V72" s="395" t="str">
        <f t="shared" si="82"/>
        <v/>
      </c>
      <c r="W72" s="408" t="str">
        <f t="shared" si="81"/>
        <v/>
      </c>
      <c r="X72" s="395" t="str">
        <f t="shared" si="81"/>
        <v/>
      </c>
      <c r="Y72" s="408" t="str">
        <f t="shared" si="81"/>
        <v/>
      </c>
      <c r="Z72" s="395" t="str">
        <f t="shared" si="81"/>
        <v/>
      </c>
      <c r="AA72" s="408" t="str">
        <f t="shared" si="81"/>
        <v/>
      </c>
      <c r="AB72" s="395" t="str">
        <f t="shared" si="81"/>
        <v/>
      </c>
      <c r="AC72" s="408" t="str">
        <f t="shared" si="81"/>
        <v/>
      </c>
      <c r="AD72" s="395" t="str">
        <f t="shared" si="81"/>
        <v/>
      </c>
      <c r="AE72" s="408" t="str">
        <f t="shared" si="81"/>
        <v/>
      </c>
      <c r="AF72" s="395" t="str">
        <f t="shared" si="81"/>
        <v/>
      </c>
      <c r="AG72" s="408" t="str">
        <f t="shared" si="81"/>
        <v/>
      </c>
      <c r="AH72" s="135" t="str">
        <f t="shared" si="48"/>
        <v/>
      </c>
      <c r="AI72" s="135" t="str">
        <f t="shared" si="49"/>
        <v/>
      </c>
      <c r="AJ72" s="135" t="str">
        <f t="shared" si="40"/>
        <v/>
      </c>
      <c r="AK72" s="135" t="str">
        <f t="shared" si="41"/>
        <v/>
      </c>
      <c r="AL72" s="396" t="str">
        <f t="shared" si="80"/>
        <v/>
      </c>
      <c r="AM72" s="396" t="str">
        <f t="shared" si="80"/>
        <v/>
      </c>
      <c r="AN72" s="396" t="str">
        <f t="shared" si="80"/>
        <v/>
      </c>
      <c r="AO72" s="396" t="str">
        <f t="shared" si="80"/>
        <v/>
      </c>
      <c r="AP72" s="396" t="str">
        <f t="shared" si="80"/>
        <v/>
      </c>
      <c r="AQ72" s="396" t="str">
        <f t="shared" si="80"/>
        <v/>
      </c>
      <c r="AR72" s="396" t="str">
        <f t="shared" si="80"/>
        <v/>
      </c>
      <c r="AS72" s="396" t="str">
        <f t="shared" si="80"/>
        <v/>
      </c>
      <c r="AT72" s="396" t="str">
        <f t="shared" si="80"/>
        <v/>
      </c>
      <c r="AU72" s="396" t="str">
        <f t="shared" si="80"/>
        <v/>
      </c>
      <c r="AV72" s="396" t="str">
        <f t="shared" si="80"/>
        <v/>
      </c>
      <c r="AW72" s="396" t="str">
        <f t="shared" si="50"/>
        <v/>
      </c>
      <c r="AX72" s="355"/>
      <c r="AY72" s="356" t="str">
        <f t="shared" si="51"/>
        <v/>
      </c>
      <c r="AZ72" s="356" t="str">
        <f t="shared" si="52"/>
        <v/>
      </c>
      <c r="BA72" s="356" t="str">
        <f t="shared" si="53"/>
        <v/>
      </c>
      <c r="BB72" s="356" t="str">
        <f t="shared" si="54"/>
        <v/>
      </c>
      <c r="BC72" s="356" t="str">
        <f t="shared" si="55"/>
        <v/>
      </c>
      <c r="BD72" s="356" t="str">
        <f t="shared" si="56"/>
        <v/>
      </c>
      <c r="BE72" s="356" t="str">
        <f t="shared" si="57"/>
        <v/>
      </c>
      <c r="BF72" s="356" t="str">
        <f t="shared" si="58"/>
        <v/>
      </c>
      <c r="BG72" s="356" t="str">
        <f t="shared" si="59"/>
        <v/>
      </c>
      <c r="BH72" s="356" t="str">
        <f t="shared" si="60"/>
        <v/>
      </c>
      <c r="BI72" s="356" t="str">
        <f t="shared" si="61"/>
        <v/>
      </c>
      <c r="BJ72" s="356" t="str">
        <f t="shared" si="62"/>
        <v/>
      </c>
      <c r="BK72" s="274">
        <f t="shared" si="63"/>
        <v>0</v>
      </c>
      <c r="BL72" s="274">
        <f t="shared" si="43"/>
        <v>0</v>
      </c>
      <c r="BM72" s="275">
        <f t="shared" si="64"/>
        <v>0</v>
      </c>
      <c r="BN72" s="273" t="str">
        <f t="shared" si="65"/>
        <v/>
      </c>
      <c r="BO72" s="273" t="str">
        <f t="shared" si="66"/>
        <v/>
      </c>
      <c r="BP72" s="273" t="str">
        <f t="shared" si="67"/>
        <v/>
      </c>
      <c r="BQ72" s="273" t="str">
        <f t="shared" si="68"/>
        <v/>
      </c>
      <c r="BR72" s="273" t="str">
        <f t="shared" si="69"/>
        <v/>
      </c>
      <c r="BS72" s="273" t="str">
        <f t="shared" si="70"/>
        <v/>
      </c>
      <c r="BT72" s="273" t="str">
        <f t="shared" si="71"/>
        <v/>
      </c>
      <c r="BU72" s="273" t="str">
        <f t="shared" si="72"/>
        <v/>
      </c>
      <c r="BV72" s="273" t="str">
        <f t="shared" si="73"/>
        <v/>
      </c>
      <c r="BW72" s="273" t="str">
        <f t="shared" si="74"/>
        <v/>
      </c>
      <c r="BX72" s="273" t="str">
        <f t="shared" si="75"/>
        <v/>
      </c>
      <c r="BY72" s="273" t="str">
        <f t="shared" si="76"/>
        <v/>
      </c>
      <c r="BZ72" s="273" t="str">
        <f t="shared" si="77"/>
        <v/>
      </c>
      <c r="CA72" s="273">
        <f t="shared" si="44"/>
        <v>0</v>
      </c>
    </row>
    <row r="73" spans="1:79" s="273" customFormat="1" ht="23.15" customHeight="1">
      <c r="A73" s="354">
        <v>60</v>
      </c>
      <c r="B73" s="14"/>
      <c r="C73" s="180"/>
      <c r="D73" s="181"/>
      <c r="E73" s="182"/>
      <c r="F73" s="183"/>
      <c r="G73" s="184"/>
      <c r="H73" s="185"/>
      <c r="I73" s="186"/>
      <c r="J73" s="187"/>
      <c r="K73" s="187"/>
      <c r="L73" s="187"/>
      <c r="M73" s="431"/>
      <c r="N73" s="110"/>
      <c r="O73" s="189"/>
      <c r="P73" s="392" t="str">
        <f t="shared" si="36"/>
        <v/>
      </c>
      <c r="Q73" s="394"/>
      <c r="R73" s="366"/>
      <c r="S73" s="366"/>
      <c r="T73" s="366"/>
      <c r="U73" s="366"/>
      <c r="V73" s="395" t="str">
        <f t="shared" si="82"/>
        <v/>
      </c>
      <c r="W73" s="408" t="str">
        <f t="shared" si="81"/>
        <v/>
      </c>
      <c r="X73" s="395" t="str">
        <f t="shared" si="81"/>
        <v/>
      </c>
      <c r="Y73" s="408" t="str">
        <f t="shared" si="81"/>
        <v/>
      </c>
      <c r="Z73" s="395" t="str">
        <f t="shared" si="81"/>
        <v/>
      </c>
      <c r="AA73" s="408" t="str">
        <f t="shared" si="81"/>
        <v/>
      </c>
      <c r="AB73" s="395" t="str">
        <f t="shared" si="81"/>
        <v/>
      </c>
      <c r="AC73" s="408" t="str">
        <f t="shared" si="81"/>
        <v/>
      </c>
      <c r="AD73" s="395" t="str">
        <f t="shared" si="81"/>
        <v/>
      </c>
      <c r="AE73" s="408" t="str">
        <f t="shared" si="81"/>
        <v/>
      </c>
      <c r="AF73" s="395" t="str">
        <f t="shared" si="81"/>
        <v/>
      </c>
      <c r="AG73" s="408" t="str">
        <f t="shared" si="81"/>
        <v/>
      </c>
      <c r="AH73" s="135" t="str">
        <f t="shared" si="48"/>
        <v/>
      </c>
      <c r="AI73" s="135" t="str">
        <f t="shared" si="49"/>
        <v/>
      </c>
      <c r="AJ73" s="135" t="str">
        <f t="shared" si="40"/>
        <v/>
      </c>
      <c r="AK73" s="135" t="str">
        <f t="shared" si="41"/>
        <v/>
      </c>
      <c r="AL73" s="396" t="str">
        <f t="shared" si="80"/>
        <v/>
      </c>
      <c r="AM73" s="396" t="str">
        <f t="shared" si="80"/>
        <v/>
      </c>
      <c r="AN73" s="396" t="str">
        <f t="shared" si="80"/>
        <v/>
      </c>
      <c r="AO73" s="396" t="str">
        <f t="shared" si="80"/>
        <v/>
      </c>
      <c r="AP73" s="396" t="str">
        <f t="shared" si="80"/>
        <v/>
      </c>
      <c r="AQ73" s="396" t="str">
        <f t="shared" si="80"/>
        <v/>
      </c>
      <c r="AR73" s="396" t="str">
        <f t="shared" si="80"/>
        <v/>
      </c>
      <c r="AS73" s="396" t="str">
        <f t="shared" si="80"/>
        <v/>
      </c>
      <c r="AT73" s="396" t="str">
        <f t="shared" si="80"/>
        <v/>
      </c>
      <c r="AU73" s="396" t="str">
        <f t="shared" si="80"/>
        <v/>
      </c>
      <c r="AV73" s="396" t="str">
        <f t="shared" si="80"/>
        <v/>
      </c>
      <c r="AW73" s="396" t="str">
        <f t="shared" si="50"/>
        <v/>
      </c>
      <c r="AX73" s="355"/>
      <c r="AY73" s="356" t="str">
        <f t="shared" si="51"/>
        <v/>
      </c>
      <c r="AZ73" s="356" t="str">
        <f t="shared" si="52"/>
        <v/>
      </c>
      <c r="BA73" s="356" t="str">
        <f t="shared" si="53"/>
        <v/>
      </c>
      <c r="BB73" s="356" t="str">
        <f t="shared" si="54"/>
        <v/>
      </c>
      <c r="BC73" s="356" t="str">
        <f t="shared" si="55"/>
        <v/>
      </c>
      <c r="BD73" s="356" t="str">
        <f t="shared" si="56"/>
        <v/>
      </c>
      <c r="BE73" s="356" t="str">
        <f t="shared" si="57"/>
        <v/>
      </c>
      <c r="BF73" s="356" t="str">
        <f t="shared" si="58"/>
        <v/>
      </c>
      <c r="BG73" s="356" t="str">
        <f t="shared" si="59"/>
        <v/>
      </c>
      <c r="BH73" s="356" t="str">
        <f t="shared" si="60"/>
        <v/>
      </c>
      <c r="BI73" s="356" t="str">
        <f t="shared" si="61"/>
        <v/>
      </c>
      <c r="BJ73" s="356" t="str">
        <f t="shared" si="62"/>
        <v/>
      </c>
      <c r="BK73" s="274">
        <f t="shared" si="63"/>
        <v>0</v>
      </c>
      <c r="BL73" s="274">
        <f t="shared" si="43"/>
        <v>0</v>
      </c>
      <c r="BM73" s="275">
        <f t="shared" si="64"/>
        <v>0</v>
      </c>
      <c r="BN73" s="273" t="str">
        <f t="shared" si="65"/>
        <v/>
      </c>
      <c r="BO73" s="273" t="str">
        <f t="shared" si="66"/>
        <v/>
      </c>
      <c r="BP73" s="273" t="str">
        <f t="shared" si="67"/>
        <v/>
      </c>
      <c r="BQ73" s="273" t="str">
        <f t="shared" si="68"/>
        <v/>
      </c>
      <c r="BR73" s="273" t="str">
        <f t="shared" si="69"/>
        <v/>
      </c>
      <c r="BS73" s="273" t="str">
        <f t="shared" si="70"/>
        <v/>
      </c>
      <c r="BT73" s="273" t="str">
        <f t="shared" si="71"/>
        <v/>
      </c>
      <c r="BU73" s="273" t="str">
        <f t="shared" si="72"/>
        <v/>
      </c>
      <c r="BV73" s="273" t="str">
        <f t="shared" si="73"/>
        <v/>
      </c>
      <c r="BW73" s="273" t="str">
        <f t="shared" si="74"/>
        <v/>
      </c>
      <c r="BX73" s="273" t="str">
        <f t="shared" si="75"/>
        <v/>
      </c>
      <c r="BY73" s="273" t="str">
        <f t="shared" si="76"/>
        <v/>
      </c>
      <c r="BZ73" s="273" t="str">
        <f t="shared" si="77"/>
        <v/>
      </c>
      <c r="CA73" s="273">
        <f t="shared" si="44"/>
        <v>0</v>
      </c>
    </row>
    <row r="74" spans="1:79" s="273" customFormat="1" ht="23.15" customHeight="1">
      <c r="A74" s="354">
        <v>61</v>
      </c>
      <c r="B74" s="14"/>
      <c r="C74" s="180"/>
      <c r="D74" s="181"/>
      <c r="E74" s="182"/>
      <c r="F74" s="183"/>
      <c r="G74" s="184"/>
      <c r="H74" s="185"/>
      <c r="I74" s="186"/>
      <c r="J74" s="187"/>
      <c r="K74" s="187"/>
      <c r="L74" s="187"/>
      <c r="M74" s="431"/>
      <c r="N74" s="110"/>
      <c r="O74" s="189"/>
      <c r="P74" s="392" t="str">
        <f t="shared" si="36"/>
        <v/>
      </c>
      <c r="Q74" s="394"/>
      <c r="R74" s="366"/>
      <c r="S74" s="366"/>
      <c r="T74" s="366"/>
      <c r="U74" s="366"/>
      <c r="V74" s="395" t="str">
        <f t="shared" si="82"/>
        <v/>
      </c>
      <c r="W74" s="408" t="str">
        <f t="shared" si="81"/>
        <v/>
      </c>
      <c r="X74" s="395" t="str">
        <f t="shared" si="81"/>
        <v/>
      </c>
      <c r="Y74" s="408" t="str">
        <f t="shared" si="81"/>
        <v/>
      </c>
      <c r="Z74" s="395" t="str">
        <f t="shared" si="81"/>
        <v/>
      </c>
      <c r="AA74" s="408" t="str">
        <f t="shared" si="81"/>
        <v/>
      </c>
      <c r="AB74" s="395" t="str">
        <f t="shared" si="81"/>
        <v/>
      </c>
      <c r="AC74" s="408" t="str">
        <f t="shared" si="81"/>
        <v/>
      </c>
      <c r="AD74" s="395" t="str">
        <f t="shared" si="81"/>
        <v/>
      </c>
      <c r="AE74" s="408" t="str">
        <f t="shared" si="81"/>
        <v/>
      </c>
      <c r="AF74" s="395" t="str">
        <f t="shared" si="81"/>
        <v/>
      </c>
      <c r="AG74" s="408" t="str">
        <f t="shared" si="81"/>
        <v/>
      </c>
      <c r="AH74" s="135" t="str">
        <f t="shared" si="48"/>
        <v/>
      </c>
      <c r="AI74" s="135" t="str">
        <f t="shared" si="49"/>
        <v/>
      </c>
      <c r="AJ74" s="135" t="str">
        <f t="shared" si="40"/>
        <v/>
      </c>
      <c r="AK74" s="135" t="str">
        <f t="shared" si="41"/>
        <v/>
      </c>
      <c r="AL74" s="396" t="str">
        <f t="shared" si="80"/>
        <v/>
      </c>
      <c r="AM74" s="396" t="str">
        <f t="shared" si="80"/>
        <v/>
      </c>
      <c r="AN74" s="396" t="str">
        <f t="shared" si="80"/>
        <v/>
      </c>
      <c r="AO74" s="396" t="str">
        <f t="shared" si="80"/>
        <v/>
      </c>
      <c r="AP74" s="396" t="str">
        <f t="shared" si="80"/>
        <v/>
      </c>
      <c r="AQ74" s="396" t="str">
        <f t="shared" si="80"/>
        <v/>
      </c>
      <c r="AR74" s="396" t="str">
        <f t="shared" si="80"/>
        <v/>
      </c>
      <c r="AS74" s="396" t="str">
        <f t="shared" si="80"/>
        <v/>
      </c>
      <c r="AT74" s="396" t="str">
        <f t="shared" si="80"/>
        <v/>
      </c>
      <c r="AU74" s="396" t="str">
        <f t="shared" si="80"/>
        <v/>
      </c>
      <c r="AV74" s="396" t="str">
        <f t="shared" si="80"/>
        <v/>
      </c>
      <c r="AW74" s="396" t="str">
        <f t="shared" si="50"/>
        <v/>
      </c>
      <c r="AX74" s="355"/>
      <c r="AY74" s="356" t="str">
        <f t="shared" si="51"/>
        <v/>
      </c>
      <c r="AZ74" s="356" t="str">
        <f t="shared" si="52"/>
        <v/>
      </c>
      <c r="BA74" s="356" t="str">
        <f t="shared" si="53"/>
        <v/>
      </c>
      <c r="BB74" s="356" t="str">
        <f t="shared" si="54"/>
        <v/>
      </c>
      <c r="BC74" s="356" t="str">
        <f t="shared" si="55"/>
        <v/>
      </c>
      <c r="BD74" s="356" t="str">
        <f t="shared" si="56"/>
        <v/>
      </c>
      <c r="BE74" s="356" t="str">
        <f t="shared" si="57"/>
        <v/>
      </c>
      <c r="BF74" s="356" t="str">
        <f t="shared" si="58"/>
        <v/>
      </c>
      <c r="BG74" s="356" t="str">
        <f t="shared" si="59"/>
        <v/>
      </c>
      <c r="BH74" s="356" t="str">
        <f t="shared" si="60"/>
        <v/>
      </c>
      <c r="BI74" s="356" t="str">
        <f t="shared" si="61"/>
        <v/>
      </c>
      <c r="BJ74" s="356" t="str">
        <f t="shared" si="62"/>
        <v/>
      </c>
      <c r="BK74" s="274">
        <f t="shared" si="63"/>
        <v>0</v>
      </c>
      <c r="BL74" s="274">
        <f t="shared" si="43"/>
        <v>0</v>
      </c>
      <c r="BM74" s="275">
        <f t="shared" si="64"/>
        <v>0</v>
      </c>
      <c r="BN74" s="273" t="str">
        <f t="shared" si="65"/>
        <v/>
      </c>
      <c r="BO74" s="273" t="str">
        <f t="shared" si="66"/>
        <v/>
      </c>
      <c r="BP74" s="273" t="str">
        <f t="shared" si="67"/>
        <v/>
      </c>
      <c r="BQ74" s="273" t="str">
        <f t="shared" si="68"/>
        <v/>
      </c>
      <c r="BR74" s="273" t="str">
        <f t="shared" si="69"/>
        <v/>
      </c>
      <c r="BS74" s="273" t="str">
        <f t="shared" si="70"/>
        <v/>
      </c>
      <c r="BT74" s="273" t="str">
        <f t="shared" si="71"/>
        <v/>
      </c>
      <c r="BU74" s="273" t="str">
        <f t="shared" si="72"/>
        <v/>
      </c>
      <c r="BV74" s="273" t="str">
        <f t="shared" si="73"/>
        <v/>
      </c>
      <c r="BW74" s="273" t="str">
        <f t="shared" si="74"/>
        <v/>
      </c>
      <c r="BX74" s="273" t="str">
        <f t="shared" si="75"/>
        <v/>
      </c>
      <c r="BY74" s="273" t="str">
        <f t="shared" si="76"/>
        <v/>
      </c>
      <c r="BZ74" s="273" t="str">
        <f t="shared" si="77"/>
        <v/>
      </c>
      <c r="CA74" s="273">
        <f t="shared" si="44"/>
        <v>0</v>
      </c>
    </row>
    <row r="75" spans="1:79" s="273" customFormat="1" ht="23.15" customHeight="1">
      <c r="A75" s="354">
        <v>62</v>
      </c>
      <c r="B75" s="14"/>
      <c r="C75" s="180"/>
      <c r="D75" s="181"/>
      <c r="E75" s="182"/>
      <c r="F75" s="183"/>
      <c r="G75" s="184"/>
      <c r="H75" s="185"/>
      <c r="I75" s="186"/>
      <c r="J75" s="187"/>
      <c r="K75" s="187"/>
      <c r="L75" s="187"/>
      <c r="M75" s="431"/>
      <c r="N75" s="110"/>
      <c r="O75" s="189"/>
      <c r="P75" s="392" t="str">
        <f t="shared" si="36"/>
        <v/>
      </c>
      <c r="Q75" s="394"/>
      <c r="R75" s="366"/>
      <c r="S75" s="366"/>
      <c r="T75" s="366"/>
      <c r="U75" s="366"/>
      <c r="V75" s="395" t="str">
        <f t="shared" si="82"/>
        <v/>
      </c>
      <c r="W75" s="408" t="str">
        <f t="shared" si="81"/>
        <v/>
      </c>
      <c r="X75" s="395" t="str">
        <f t="shared" si="81"/>
        <v/>
      </c>
      <c r="Y75" s="408" t="str">
        <f t="shared" si="81"/>
        <v/>
      </c>
      <c r="Z75" s="395" t="str">
        <f t="shared" si="81"/>
        <v/>
      </c>
      <c r="AA75" s="408" t="str">
        <f t="shared" si="81"/>
        <v/>
      </c>
      <c r="AB75" s="395" t="str">
        <f t="shared" si="81"/>
        <v/>
      </c>
      <c r="AC75" s="408" t="str">
        <f t="shared" si="81"/>
        <v/>
      </c>
      <c r="AD75" s="395" t="str">
        <f t="shared" si="81"/>
        <v/>
      </c>
      <c r="AE75" s="408" t="str">
        <f t="shared" si="81"/>
        <v/>
      </c>
      <c r="AF75" s="395" t="str">
        <f t="shared" si="81"/>
        <v/>
      </c>
      <c r="AG75" s="408" t="str">
        <f t="shared" si="81"/>
        <v/>
      </c>
      <c r="AH75" s="135" t="str">
        <f t="shared" si="48"/>
        <v/>
      </c>
      <c r="AI75" s="135" t="str">
        <f t="shared" si="49"/>
        <v/>
      </c>
      <c r="AJ75" s="135" t="str">
        <f t="shared" si="40"/>
        <v/>
      </c>
      <c r="AK75" s="135" t="str">
        <f t="shared" si="41"/>
        <v/>
      </c>
      <c r="AL75" s="396" t="str">
        <f t="shared" ref="AL75:AV84" si="83">IF($AK75="",IF($K75="","",IF(AL$12&gt;=$K75,IF($L75="",$AJ75,IF(AL$12&gt;$L75,"",$AJ75)),"")),IF(AND(AL$12&gt;=$K75,OR($L75&gt;=AL$12,$L75="")),$AK75,""))</f>
        <v/>
      </c>
      <c r="AM75" s="396" t="str">
        <f t="shared" si="83"/>
        <v/>
      </c>
      <c r="AN75" s="396" t="str">
        <f t="shared" si="83"/>
        <v/>
      </c>
      <c r="AO75" s="396" t="str">
        <f t="shared" si="83"/>
        <v/>
      </c>
      <c r="AP75" s="396" t="str">
        <f t="shared" si="83"/>
        <v/>
      </c>
      <c r="AQ75" s="396" t="str">
        <f t="shared" si="83"/>
        <v/>
      </c>
      <c r="AR75" s="396" t="str">
        <f t="shared" si="83"/>
        <v/>
      </c>
      <c r="AS75" s="396" t="str">
        <f t="shared" si="83"/>
        <v/>
      </c>
      <c r="AT75" s="396" t="str">
        <f t="shared" si="83"/>
        <v/>
      </c>
      <c r="AU75" s="396" t="str">
        <f t="shared" si="83"/>
        <v/>
      </c>
      <c r="AV75" s="396" t="str">
        <f t="shared" si="83"/>
        <v/>
      </c>
      <c r="AW75" s="396" t="str">
        <f t="shared" si="50"/>
        <v/>
      </c>
      <c r="AX75" s="355"/>
      <c r="AY75" s="356" t="str">
        <f t="shared" si="51"/>
        <v/>
      </c>
      <c r="AZ75" s="356" t="str">
        <f t="shared" si="52"/>
        <v/>
      </c>
      <c r="BA75" s="356" t="str">
        <f t="shared" si="53"/>
        <v/>
      </c>
      <c r="BB75" s="356" t="str">
        <f t="shared" si="54"/>
        <v/>
      </c>
      <c r="BC75" s="356" t="str">
        <f t="shared" si="55"/>
        <v/>
      </c>
      <c r="BD75" s="356" t="str">
        <f t="shared" si="56"/>
        <v/>
      </c>
      <c r="BE75" s="356" t="str">
        <f t="shared" si="57"/>
        <v/>
      </c>
      <c r="BF75" s="356" t="str">
        <f t="shared" si="58"/>
        <v/>
      </c>
      <c r="BG75" s="356" t="str">
        <f t="shared" si="59"/>
        <v/>
      </c>
      <c r="BH75" s="356" t="str">
        <f t="shared" si="60"/>
        <v/>
      </c>
      <c r="BI75" s="356" t="str">
        <f t="shared" si="61"/>
        <v/>
      </c>
      <c r="BJ75" s="356" t="str">
        <f t="shared" si="62"/>
        <v/>
      </c>
      <c r="BK75" s="274">
        <f t="shared" si="63"/>
        <v>0</v>
      </c>
      <c r="BL75" s="274">
        <f t="shared" si="43"/>
        <v>0</v>
      </c>
      <c r="BM75" s="275">
        <f t="shared" si="64"/>
        <v>0</v>
      </c>
      <c r="BN75" s="273" t="str">
        <f t="shared" si="65"/>
        <v/>
      </c>
      <c r="BO75" s="273" t="str">
        <f t="shared" si="66"/>
        <v/>
      </c>
      <c r="BP75" s="273" t="str">
        <f t="shared" si="67"/>
        <v/>
      </c>
      <c r="BQ75" s="273" t="str">
        <f t="shared" si="68"/>
        <v/>
      </c>
      <c r="BR75" s="273" t="str">
        <f t="shared" si="69"/>
        <v/>
      </c>
      <c r="BS75" s="273" t="str">
        <f t="shared" si="70"/>
        <v/>
      </c>
      <c r="BT75" s="273" t="str">
        <f t="shared" si="71"/>
        <v/>
      </c>
      <c r="BU75" s="273" t="str">
        <f t="shared" si="72"/>
        <v/>
      </c>
      <c r="BV75" s="273" t="str">
        <f t="shared" si="73"/>
        <v/>
      </c>
      <c r="BW75" s="273" t="str">
        <f t="shared" si="74"/>
        <v/>
      </c>
      <c r="BX75" s="273" t="str">
        <f t="shared" si="75"/>
        <v/>
      </c>
      <c r="BY75" s="273" t="str">
        <f t="shared" si="76"/>
        <v/>
      </c>
      <c r="BZ75" s="273" t="str">
        <f t="shared" si="77"/>
        <v/>
      </c>
      <c r="CA75" s="273">
        <f t="shared" si="44"/>
        <v>0</v>
      </c>
    </row>
    <row r="76" spans="1:79" s="273" customFormat="1" ht="23.15" customHeight="1">
      <c r="A76" s="354">
        <v>63</v>
      </c>
      <c r="B76" s="14"/>
      <c r="C76" s="180"/>
      <c r="D76" s="181"/>
      <c r="E76" s="182"/>
      <c r="F76" s="183"/>
      <c r="G76" s="184"/>
      <c r="H76" s="185"/>
      <c r="I76" s="186"/>
      <c r="J76" s="187"/>
      <c r="K76" s="187"/>
      <c r="L76" s="187"/>
      <c r="M76" s="431"/>
      <c r="N76" s="110"/>
      <c r="O76" s="189"/>
      <c r="P76" s="392" t="str">
        <f t="shared" si="36"/>
        <v/>
      </c>
      <c r="Q76" s="394"/>
      <c r="R76" s="366"/>
      <c r="S76" s="366"/>
      <c r="T76" s="366"/>
      <c r="U76" s="366"/>
      <c r="V76" s="395" t="str">
        <f t="shared" si="82"/>
        <v/>
      </c>
      <c r="W76" s="408" t="str">
        <f t="shared" si="81"/>
        <v/>
      </c>
      <c r="X76" s="395" t="str">
        <f t="shared" si="81"/>
        <v/>
      </c>
      <c r="Y76" s="408" t="str">
        <f t="shared" si="81"/>
        <v/>
      </c>
      <c r="Z76" s="395" t="str">
        <f t="shared" si="81"/>
        <v/>
      </c>
      <c r="AA76" s="408" t="str">
        <f t="shared" si="81"/>
        <v/>
      </c>
      <c r="AB76" s="395" t="str">
        <f t="shared" si="81"/>
        <v/>
      </c>
      <c r="AC76" s="408" t="str">
        <f t="shared" si="81"/>
        <v/>
      </c>
      <c r="AD76" s="395" t="str">
        <f t="shared" si="81"/>
        <v/>
      </c>
      <c r="AE76" s="408" t="str">
        <f t="shared" si="81"/>
        <v/>
      </c>
      <c r="AF76" s="395" t="str">
        <f t="shared" si="81"/>
        <v/>
      </c>
      <c r="AG76" s="408" t="str">
        <f t="shared" si="81"/>
        <v/>
      </c>
      <c r="AH76" s="135" t="str">
        <f t="shared" si="48"/>
        <v/>
      </c>
      <c r="AI76" s="135" t="str">
        <f t="shared" si="49"/>
        <v/>
      </c>
      <c r="AJ76" s="135" t="str">
        <f t="shared" si="40"/>
        <v/>
      </c>
      <c r="AK76" s="135" t="str">
        <f t="shared" si="41"/>
        <v/>
      </c>
      <c r="AL76" s="396" t="str">
        <f t="shared" si="83"/>
        <v/>
      </c>
      <c r="AM76" s="396" t="str">
        <f t="shared" si="83"/>
        <v/>
      </c>
      <c r="AN76" s="396" t="str">
        <f t="shared" si="83"/>
        <v/>
      </c>
      <c r="AO76" s="396" t="str">
        <f t="shared" si="83"/>
        <v/>
      </c>
      <c r="AP76" s="396" t="str">
        <f t="shared" si="83"/>
        <v/>
      </c>
      <c r="AQ76" s="396" t="str">
        <f t="shared" si="83"/>
        <v/>
      </c>
      <c r="AR76" s="396" t="str">
        <f t="shared" si="83"/>
        <v/>
      </c>
      <c r="AS76" s="396" t="str">
        <f t="shared" si="83"/>
        <v/>
      </c>
      <c r="AT76" s="396" t="str">
        <f t="shared" si="83"/>
        <v/>
      </c>
      <c r="AU76" s="396" t="str">
        <f t="shared" si="83"/>
        <v/>
      </c>
      <c r="AV76" s="396" t="str">
        <f t="shared" si="83"/>
        <v/>
      </c>
      <c r="AW76" s="396" t="str">
        <f t="shared" si="50"/>
        <v/>
      </c>
      <c r="AX76" s="355"/>
      <c r="AY76" s="356" t="str">
        <f t="shared" si="51"/>
        <v/>
      </c>
      <c r="AZ76" s="356" t="str">
        <f t="shared" si="52"/>
        <v/>
      </c>
      <c r="BA76" s="356" t="str">
        <f t="shared" si="53"/>
        <v/>
      </c>
      <c r="BB76" s="356" t="str">
        <f t="shared" si="54"/>
        <v/>
      </c>
      <c r="BC76" s="356" t="str">
        <f t="shared" si="55"/>
        <v/>
      </c>
      <c r="BD76" s="356" t="str">
        <f t="shared" si="56"/>
        <v/>
      </c>
      <c r="BE76" s="356" t="str">
        <f t="shared" si="57"/>
        <v/>
      </c>
      <c r="BF76" s="356" t="str">
        <f t="shared" si="58"/>
        <v/>
      </c>
      <c r="BG76" s="356" t="str">
        <f t="shared" si="59"/>
        <v/>
      </c>
      <c r="BH76" s="356" t="str">
        <f t="shared" si="60"/>
        <v/>
      </c>
      <c r="BI76" s="356" t="str">
        <f t="shared" si="61"/>
        <v/>
      </c>
      <c r="BJ76" s="356" t="str">
        <f t="shared" si="62"/>
        <v/>
      </c>
      <c r="BK76" s="274">
        <f t="shared" si="63"/>
        <v>0</v>
      </c>
      <c r="BL76" s="274">
        <f t="shared" si="43"/>
        <v>0</v>
      </c>
      <c r="BM76" s="275">
        <f t="shared" si="64"/>
        <v>0</v>
      </c>
      <c r="BN76" s="273" t="str">
        <f t="shared" si="65"/>
        <v/>
      </c>
      <c r="BO76" s="273" t="str">
        <f t="shared" si="66"/>
        <v/>
      </c>
      <c r="BP76" s="273" t="str">
        <f t="shared" si="67"/>
        <v/>
      </c>
      <c r="BQ76" s="273" t="str">
        <f t="shared" si="68"/>
        <v/>
      </c>
      <c r="BR76" s="273" t="str">
        <f t="shared" si="69"/>
        <v/>
      </c>
      <c r="BS76" s="273" t="str">
        <f t="shared" si="70"/>
        <v/>
      </c>
      <c r="BT76" s="273" t="str">
        <f t="shared" si="71"/>
        <v/>
      </c>
      <c r="BU76" s="273" t="str">
        <f t="shared" si="72"/>
        <v/>
      </c>
      <c r="BV76" s="273" t="str">
        <f t="shared" si="73"/>
        <v/>
      </c>
      <c r="BW76" s="273" t="str">
        <f t="shared" si="74"/>
        <v/>
      </c>
      <c r="BX76" s="273" t="str">
        <f t="shared" si="75"/>
        <v/>
      </c>
      <c r="BY76" s="273" t="str">
        <f t="shared" si="76"/>
        <v/>
      </c>
      <c r="BZ76" s="273" t="str">
        <f t="shared" si="77"/>
        <v/>
      </c>
      <c r="CA76" s="273">
        <f t="shared" si="44"/>
        <v>0</v>
      </c>
    </row>
    <row r="77" spans="1:79" s="273" customFormat="1" ht="23.15" customHeight="1">
      <c r="A77" s="354">
        <v>64</v>
      </c>
      <c r="B77" s="14"/>
      <c r="C77" s="180"/>
      <c r="D77" s="181"/>
      <c r="E77" s="182"/>
      <c r="F77" s="183"/>
      <c r="G77" s="184"/>
      <c r="H77" s="185"/>
      <c r="I77" s="186"/>
      <c r="J77" s="187"/>
      <c r="K77" s="187"/>
      <c r="L77" s="187"/>
      <c r="M77" s="431"/>
      <c r="N77" s="110"/>
      <c r="O77" s="189"/>
      <c r="P77" s="392" t="str">
        <f t="shared" si="36"/>
        <v/>
      </c>
      <c r="Q77" s="394"/>
      <c r="R77" s="366"/>
      <c r="S77" s="366"/>
      <c r="T77" s="366"/>
      <c r="U77" s="366"/>
      <c r="V77" s="395" t="str">
        <f t="shared" si="82"/>
        <v/>
      </c>
      <c r="W77" s="408" t="str">
        <f t="shared" si="81"/>
        <v/>
      </c>
      <c r="X77" s="395" t="str">
        <f t="shared" si="81"/>
        <v/>
      </c>
      <c r="Y77" s="408" t="str">
        <f t="shared" si="81"/>
        <v/>
      </c>
      <c r="Z77" s="395" t="str">
        <f t="shared" si="81"/>
        <v/>
      </c>
      <c r="AA77" s="408" t="str">
        <f t="shared" si="81"/>
        <v/>
      </c>
      <c r="AB77" s="395" t="str">
        <f t="shared" si="81"/>
        <v/>
      </c>
      <c r="AC77" s="408" t="str">
        <f t="shared" si="81"/>
        <v/>
      </c>
      <c r="AD77" s="395" t="str">
        <f t="shared" si="81"/>
        <v/>
      </c>
      <c r="AE77" s="408" t="str">
        <f t="shared" si="81"/>
        <v/>
      </c>
      <c r="AF77" s="395" t="str">
        <f t="shared" si="81"/>
        <v/>
      </c>
      <c r="AG77" s="408" t="str">
        <f t="shared" si="81"/>
        <v/>
      </c>
      <c r="AH77" s="135" t="str">
        <f t="shared" si="48"/>
        <v/>
      </c>
      <c r="AI77" s="135" t="str">
        <f t="shared" si="49"/>
        <v/>
      </c>
      <c r="AJ77" s="135" t="str">
        <f t="shared" si="40"/>
        <v/>
      </c>
      <c r="AK77" s="135" t="str">
        <f t="shared" si="41"/>
        <v/>
      </c>
      <c r="AL77" s="396" t="str">
        <f t="shared" si="83"/>
        <v/>
      </c>
      <c r="AM77" s="396" t="str">
        <f t="shared" si="83"/>
        <v/>
      </c>
      <c r="AN77" s="396" t="str">
        <f t="shared" si="83"/>
        <v/>
      </c>
      <c r="AO77" s="396" t="str">
        <f t="shared" si="83"/>
        <v/>
      </c>
      <c r="AP77" s="396" t="str">
        <f t="shared" si="83"/>
        <v/>
      </c>
      <c r="AQ77" s="396" t="str">
        <f t="shared" si="83"/>
        <v/>
      </c>
      <c r="AR77" s="396" t="str">
        <f t="shared" si="83"/>
        <v/>
      </c>
      <c r="AS77" s="396" t="str">
        <f t="shared" si="83"/>
        <v/>
      </c>
      <c r="AT77" s="396" t="str">
        <f t="shared" si="83"/>
        <v/>
      </c>
      <c r="AU77" s="396" t="str">
        <f t="shared" si="83"/>
        <v/>
      </c>
      <c r="AV77" s="396" t="str">
        <f t="shared" si="83"/>
        <v/>
      </c>
      <c r="AW77" s="396" t="str">
        <f t="shared" si="50"/>
        <v/>
      </c>
      <c r="AX77" s="355"/>
      <c r="AY77" s="356" t="str">
        <f t="shared" si="51"/>
        <v/>
      </c>
      <c r="AZ77" s="356" t="str">
        <f t="shared" si="52"/>
        <v/>
      </c>
      <c r="BA77" s="356" t="str">
        <f t="shared" si="53"/>
        <v/>
      </c>
      <c r="BB77" s="356" t="str">
        <f t="shared" si="54"/>
        <v/>
      </c>
      <c r="BC77" s="356" t="str">
        <f t="shared" si="55"/>
        <v/>
      </c>
      <c r="BD77" s="356" t="str">
        <f t="shared" si="56"/>
        <v/>
      </c>
      <c r="BE77" s="356" t="str">
        <f t="shared" si="57"/>
        <v/>
      </c>
      <c r="BF77" s="356" t="str">
        <f t="shared" si="58"/>
        <v/>
      </c>
      <c r="BG77" s="356" t="str">
        <f t="shared" si="59"/>
        <v/>
      </c>
      <c r="BH77" s="356" t="str">
        <f t="shared" si="60"/>
        <v/>
      </c>
      <c r="BI77" s="356" t="str">
        <f t="shared" si="61"/>
        <v/>
      </c>
      <c r="BJ77" s="356" t="str">
        <f t="shared" si="62"/>
        <v/>
      </c>
      <c r="BK77" s="274">
        <f t="shared" si="63"/>
        <v>0</v>
      </c>
      <c r="BL77" s="274">
        <f t="shared" si="43"/>
        <v>0</v>
      </c>
      <c r="BM77" s="275">
        <f t="shared" si="64"/>
        <v>0</v>
      </c>
      <c r="BN77" s="273" t="str">
        <f t="shared" si="65"/>
        <v/>
      </c>
      <c r="BO77" s="273" t="str">
        <f t="shared" si="66"/>
        <v/>
      </c>
      <c r="BP77" s="273" t="str">
        <f t="shared" si="67"/>
        <v/>
      </c>
      <c r="BQ77" s="273" t="str">
        <f t="shared" si="68"/>
        <v/>
      </c>
      <c r="BR77" s="273" t="str">
        <f t="shared" si="69"/>
        <v/>
      </c>
      <c r="BS77" s="273" t="str">
        <f t="shared" si="70"/>
        <v/>
      </c>
      <c r="BT77" s="273" t="str">
        <f t="shared" si="71"/>
        <v/>
      </c>
      <c r="BU77" s="273" t="str">
        <f t="shared" si="72"/>
        <v/>
      </c>
      <c r="BV77" s="273" t="str">
        <f t="shared" si="73"/>
        <v/>
      </c>
      <c r="BW77" s="273" t="str">
        <f t="shared" si="74"/>
        <v/>
      </c>
      <c r="BX77" s="273" t="str">
        <f t="shared" si="75"/>
        <v/>
      </c>
      <c r="BY77" s="273" t="str">
        <f t="shared" si="76"/>
        <v/>
      </c>
      <c r="BZ77" s="273" t="str">
        <f t="shared" si="77"/>
        <v/>
      </c>
      <c r="CA77" s="273">
        <f t="shared" si="44"/>
        <v>0</v>
      </c>
    </row>
    <row r="78" spans="1:79" s="273" customFormat="1" ht="23.15" customHeight="1">
      <c r="A78" s="354">
        <v>65</v>
      </c>
      <c r="B78" s="14"/>
      <c r="C78" s="180"/>
      <c r="D78" s="181"/>
      <c r="E78" s="182"/>
      <c r="F78" s="183"/>
      <c r="G78" s="184"/>
      <c r="H78" s="185"/>
      <c r="I78" s="186"/>
      <c r="J78" s="187"/>
      <c r="K78" s="187"/>
      <c r="L78" s="187"/>
      <c r="M78" s="431"/>
      <c r="N78" s="110"/>
      <c r="O78" s="189"/>
      <c r="P78" s="392" t="str">
        <f t="shared" si="36"/>
        <v/>
      </c>
      <c r="Q78" s="394"/>
      <c r="R78" s="366"/>
      <c r="S78" s="366"/>
      <c r="T78" s="366"/>
      <c r="U78" s="366"/>
      <c r="V78" s="395" t="str">
        <f t="shared" si="82"/>
        <v/>
      </c>
      <c r="W78" s="408" t="str">
        <f t="shared" si="81"/>
        <v/>
      </c>
      <c r="X78" s="395" t="str">
        <f t="shared" si="81"/>
        <v/>
      </c>
      <c r="Y78" s="408" t="str">
        <f t="shared" si="81"/>
        <v/>
      </c>
      <c r="Z78" s="395" t="str">
        <f t="shared" si="81"/>
        <v/>
      </c>
      <c r="AA78" s="408" t="str">
        <f t="shared" si="81"/>
        <v/>
      </c>
      <c r="AB78" s="395" t="str">
        <f t="shared" si="81"/>
        <v/>
      </c>
      <c r="AC78" s="408" t="str">
        <f t="shared" si="81"/>
        <v/>
      </c>
      <c r="AD78" s="395" t="str">
        <f t="shared" si="81"/>
        <v/>
      </c>
      <c r="AE78" s="408" t="str">
        <f t="shared" si="81"/>
        <v/>
      </c>
      <c r="AF78" s="395" t="str">
        <f t="shared" si="81"/>
        <v/>
      </c>
      <c r="AG78" s="408" t="str">
        <f t="shared" si="81"/>
        <v/>
      </c>
      <c r="AH78" s="135" t="str">
        <f t="shared" ref="AH78:AH113" si="84">IF(H78="有",IF(OR(B78="園長",B78="施設長",B78="管理者",B78="主任保育士",B78="保育士",B78="家庭的保育者"),1,IF(OR(B78="準保育士",B78="短時間保育士"),2,0)),IF(H78="無",IF(OR(B78="要件緩和対象",B78="保健師（みなし保育士）",B78="看護師（みなし保育士）",B78="准看護師（みなし保育士）"),3,""),""))</f>
        <v/>
      </c>
      <c r="AI78" s="135" t="str">
        <f t="shared" ref="AI78:AI113" si="85">IF(AND(C78="正",D78="常"),1,IF(AND(C78="パート",D78="常"),2,""))</f>
        <v/>
      </c>
      <c r="AJ78" s="135" t="str">
        <f t="shared" si="40"/>
        <v/>
      </c>
      <c r="AK78" s="135" t="str">
        <f t="shared" si="41"/>
        <v/>
      </c>
      <c r="AL78" s="396" t="str">
        <f t="shared" si="83"/>
        <v/>
      </c>
      <c r="AM78" s="396" t="str">
        <f t="shared" si="83"/>
        <v/>
      </c>
      <c r="AN78" s="396" t="str">
        <f t="shared" si="83"/>
        <v/>
      </c>
      <c r="AO78" s="396" t="str">
        <f t="shared" si="83"/>
        <v/>
      </c>
      <c r="AP78" s="396" t="str">
        <f t="shared" si="83"/>
        <v/>
      </c>
      <c r="AQ78" s="396" t="str">
        <f t="shared" si="83"/>
        <v/>
      </c>
      <c r="AR78" s="396" t="str">
        <f t="shared" si="83"/>
        <v/>
      </c>
      <c r="AS78" s="396" t="str">
        <f t="shared" si="83"/>
        <v/>
      </c>
      <c r="AT78" s="396" t="str">
        <f t="shared" si="83"/>
        <v/>
      </c>
      <c r="AU78" s="396" t="str">
        <f t="shared" si="83"/>
        <v/>
      </c>
      <c r="AV78" s="396" t="str">
        <f t="shared" si="83"/>
        <v/>
      </c>
      <c r="AW78" s="396" t="str">
        <f t="shared" ref="AW78:AW113" si="86">IF($AK78="",IF($K78="","",IF(AW$12&gt;=$K78,IF($L78="",$AJ78,IF(AW$12&gt;$L78,"",$AJ78)),"")),IF(AND(AW$12&gt;=$K78,OR($L78&gt;=AW$12,$L78="")),$AK78,""))</f>
        <v/>
      </c>
      <c r="AX78" s="355"/>
      <c r="AY78" s="356" t="str">
        <f t="shared" ref="AY78:AY113" si="87">IF(V78="●",AL78,"")</f>
        <v/>
      </c>
      <c r="AZ78" s="356" t="str">
        <f t="shared" ref="AZ78:AZ113" si="88">IF(W78="●",AM78,"")</f>
        <v/>
      </c>
      <c r="BA78" s="356" t="str">
        <f t="shared" ref="BA78:BA113" si="89">IF(X78="●",AN78,"")</f>
        <v/>
      </c>
      <c r="BB78" s="356" t="str">
        <f t="shared" ref="BB78:BB113" si="90">IF(Y78="●",AO78,"")</f>
        <v/>
      </c>
      <c r="BC78" s="356" t="str">
        <f t="shared" ref="BC78:BC113" si="91">IF(Z78="●",AP78,"")</f>
        <v/>
      </c>
      <c r="BD78" s="356" t="str">
        <f t="shared" ref="BD78:BD113" si="92">IF(AA78="●",AQ78,"")</f>
        <v/>
      </c>
      <c r="BE78" s="356" t="str">
        <f t="shared" ref="BE78:BE113" si="93">IF(AB78="●",AR78,"")</f>
        <v/>
      </c>
      <c r="BF78" s="356" t="str">
        <f t="shared" ref="BF78:BF113" si="94">IF(AC78="●",AS78,"")</f>
        <v/>
      </c>
      <c r="BG78" s="356" t="str">
        <f t="shared" ref="BG78:BG113" si="95">IF(AD78="●",AT78,"")</f>
        <v/>
      </c>
      <c r="BH78" s="356" t="str">
        <f t="shared" ref="BH78:BH113" si="96">IF(AE78="●",AU78,"")</f>
        <v/>
      </c>
      <c r="BI78" s="356" t="str">
        <f t="shared" ref="BI78:BI113" si="97">IF(AF78="●",AV78,"")</f>
        <v/>
      </c>
      <c r="BJ78" s="356" t="str">
        <f t="shared" ref="BJ78:BJ113" si="98">IF(AG78="●",AW78,"")</f>
        <v/>
      </c>
      <c r="BK78" s="274">
        <f t="shared" ref="BK78:BK109" si="99">COUNT(AY78:BJ78)</f>
        <v>0</v>
      </c>
      <c r="BL78" s="274">
        <f t="shared" si="43"/>
        <v>0</v>
      </c>
      <c r="BM78" s="275">
        <f t="shared" ref="BM78:BM113" si="100">IF(AND(H78="有",N78=""),COUNT(AY78:BJ78),0)</f>
        <v>0</v>
      </c>
      <c r="BN78" s="273" t="str">
        <f t="shared" ref="BN78:BN113" si="101">IF(E78="","",E78)</f>
        <v/>
      </c>
      <c r="BO78" s="273" t="str">
        <f t="shared" ref="BO78:BO113" si="102">IF(AY78="","","○")</f>
        <v/>
      </c>
      <c r="BP78" s="273" t="str">
        <f t="shared" ref="BP78:BP113" si="103">IF(AZ78="","","○")</f>
        <v/>
      </c>
      <c r="BQ78" s="273" t="str">
        <f t="shared" ref="BQ78:BQ113" si="104">IF(BA78="","","○")</f>
        <v/>
      </c>
      <c r="BR78" s="273" t="str">
        <f t="shared" ref="BR78:BR113" si="105">IF(BB78="","","○")</f>
        <v/>
      </c>
      <c r="BS78" s="273" t="str">
        <f t="shared" ref="BS78:BS113" si="106">IF(BC78="","","○")</f>
        <v/>
      </c>
      <c r="BT78" s="273" t="str">
        <f t="shared" ref="BT78:BT113" si="107">IF(BD78="","","○")</f>
        <v/>
      </c>
      <c r="BU78" s="273" t="str">
        <f t="shared" ref="BU78:BU113" si="108">IF(BE78="","","○")</f>
        <v/>
      </c>
      <c r="BV78" s="273" t="str">
        <f t="shared" ref="BV78:BV113" si="109">IF(BF78="","","○")</f>
        <v/>
      </c>
      <c r="BW78" s="273" t="str">
        <f t="shared" ref="BW78:BW113" si="110">IF(BG78="","","○")</f>
        <v/>
      </c>
      <c r="BX78" s="273" t="str">
        <f t="shared" ref="BX78:BX113" si="111">IF(BH78="","","○")</f>
        <v/>
      </c>
      <c r="BY78" s="273" t="str">
        <f t="shared" ref="BY78:BY113" si="112">IF(BI78="","","○")</f>
        <v/>
      </c>
      <c r="BZ78" s="273" t="str">
        <f t="shared" ref="BZ78:BZ113" si="113">IF(BJ78="","","○")</f>
        <v/>
      </c>
      <c r="CA78" s="273">
        <f t="shared" si="44"/>
        <v>0</v>
      </c>
    </row>
    <row r="79" spans="1:79" s="273" customFormat="1" ht="23.15" customHeight="1">
      <c r="A79" s="354">
        <v>66</v>
      </c>
      <c r="B79" s="14"/>
      <c r="C79" s="180"/>
      <c r="D79" s="181"/>
      <c r="E79" s="182"/>
      <c r="F79" s="183"/>
      <c r="G79" s="184"/>
      <c r="H79" s="185"/>
      <c r="I79" s="186"/>
      <c r="J79" s="187"/>
      <c r="K79" s="187"/>
      <c r="L79" s="187"/>
      <c r="M79" s="431"/>
      <c r="N79" s="110"/>
      <c r="O79" s="189"/>
      <c r="P79" s="392" t="str">
        <f t="shared" ref="P79:P114" si="114">IF(AND(AL79="",AM79="",AN79="",AO79="",AP79="",AQ79="",AR79="",AS79="",AT79="",AU79="",AV79="",AW79=""),"","○")</f>
        <v/>
      </c>
      <c r="Q79" s="394"/>
      <c r="R79" s="366"/>
      <c r="S79" s="366"/>
      <c r="T79" s="366"/>
      <c r="U79" s="366"/>
      <c r="V79" s="395" t="str">
        <f t="shared" si="82"/>
        <v/>
      </c>
      <c r="W79" s="408" t="str">
        <f t="shared" si="81"/>
        <v/>
      </c>
      <c r="X79" s="395" t="str">
        <f t="shared" si="81"/>
        <v/>
      </c>
      <c r="Y79" s="408" t="str">
        <f t="shared" si="81"/>
        <v/>
      </c>
      <c r="Z79" s="395" t="str">
        <f t="shared" si="81"/>
        <v/>
      </c>
      <c r="AA79" s="408" t="str">
        <f t="shared" si="81"/>
        <v/>
      </c>
      <c r="AB79" s="395" t="str">
        <f t="shared" si="81"/>
        <v/>
      </c>
      <c r="AC79" s="408" t="str">
        <f t="shared" si="81"/>
        <v/>
      </c>
      <c r="AD79" s="395" t="str">
        <f t="shared" si="81"/>
        <v/>
      </c>
      <c r="AE79" s="408" t="str">
        <f t="shared" si="81"/>
        <v/>
      </c>
      <c r="AF79" s="395" t="str">
        <f t="shared" si="81"/>
        <v/>
      </c>
      <c r="AG79" s="408" t="str">
        <f t="shared" si="81"/>
        <v/>
      </c>
      <c r="AH79" s="135" t="str">
        <f t="shared" si="84"/>
        <v/>
      </c>
      <c r="AI79" s="135" t="str">
        <f t="shared" si="85"/>
        <v/>
      </c>
      <c r="AJ79" s="135" t="str">
        <f t="shared" ref="AJ79:AJ103" si="115">IF(AND(AH79=1,AI79=1),1,IF(AND(AH79=2,AI79=2),2,IF(AND(AH79=3,AI79=1),3,IF(AND(AH79=3,AI79=2),3,IF(AND(AH79=1,AI79=2),1,"")))))</f>
        <v/>
      </c>
      <c r="AK79" s="135" t="str">
        <f t="shared" ref="AK79:AK103" si="116">IF(AND(AI79=2,N79="派遣"),4,IF(AI79=1,"",""))</f>
        <v/>
      </c>
      <c r="AL79" s="396" t="str">
        <f t="shared" si="83"/>
        <v/>
      </c>
      <c r="AM79" s="396" t="str">
        <f t="shared" si="83"/>
        <v/>
      </c>
      <c r="AN79" s="396" t="str">
        <f t="shared" si="83"/>
        <v/>
      </c>
      <c r="AO79" s="396" t="str">
        <f t="shared" si="83"/>
        <v/>
      </c>
      <c r="AP79" s="396" t="str">
        <f t="shared" si="83"/>
        <v/>
      </c>
      <c r="AQ79" s="396" t="str">
        <f t="shared" si="83"/>
        <v/>
      </c>
      <c r="AR79" s="396" t="str">
        <f t="shared" si="83"/>
        <v/>
      </c>
      <c r="AS79" s="396" t="str">
        <f t="shared" si="83"/>
        <v/>
      </c>
      <c r="AT79" s="396" t="str">
        <f t="shared" si="83"/>
        <v/>
      </c>
      <c r="AU79" s="396" t="str">
        <f t="shared" si="83"/>
        <v/>
      </c>
      <c r="AV79" s="396" t="str">
        <f t="shared" si="83"/>
        <v/>
      </c>
      <c r="AW79" s="396" t="str">
        <f t="shared" si="86"/>
        <v/>
      </c>
      <c r="AX79" s="355"/>
      <c r="AY79" s="356" t="str">
        <f t="shared" si="87"/>
        <v/>
      </c>
      <c r="AZ79" s="356" t="str">
        <f t="shared" si="88"/>
        <v/>
      </c>
      <c r="BA79" s="356" t="str">
        <f t="shared" si="89"/>
        <v/>
      </c>
      <c r="BB79" s="356" t="str">
        <f t="shared" si="90"/>
        <v/>
      </c>
      <c r="BC79" s="356" t="str">
        <f t="shared" si="91"/>
        <v/>
      </c>
      <c r="BD79" s="356" t="str">
        <f t="shared" si="92"/>
        <v/>
      </c>
      <c r="BE79" s="356" t="str">
        <f t="shared" si="93"/>
        <v/>
      </c>
      <c r="BF79" s="356" t="str">
        <f t="shared" si="94"/>
        <v/>
      </c>
      <c r="BG79" s="356" t="str">
        <f t="shared" si="95"/>
        <v/>
      </c>
      <c r="BH79" s="356" t="str">
        <f t="shared" si="96"/>
        <v/>
      </c>
      <c r="BI79" s="356" t="str">
        <f t="shared" si="97"/>
        <v/>
      </c>
      <c r="BJ79" s="356" t="str">
        <f t="shared" si="98"/>
        <v/>
      </c>
      <c r="BK79" s="274">
        <f t="shared" si="99"/>
        <v>0</v>
      </c>
      <c r="BL79" s="274">
        <f t="shared" ref="BL79:BL113" si="117">$L$6</f>
        <v>0</v>
      </c>
      <c r="BM79" s="275">
        <f t="shared" si="100"/>
        <v>0</v>
      </c>
      <c r="BN79" s="273" t="str">
        <f t="shared" si="101"/>
        <v/>
      </c>
      <c r="BO79" s="273" t="str">
        <f t="shared" si="102"/>
        <v/>
      </c>
      <c r="BP79" s="273" t="str">
        <f t="shared" si="103"/>
        <v/>
      </c>
      <c r="BQ79" s="273" t="str">
        <f t="shared" si="104"/>
        <v/>
      </c>
      <c r="BR79" s="273" t="str">
        <f t="shared" si="105"/>
        <v/>
      </c>
      <c r="BS79" s="273" t="str">
        <f t="shared" si="106"/>
        <v/>
      </c>
      <c r="BT79" s="273" t="str">
        <f t="shared" si="107"/>
        <v/>
      </c>
      <c r="BU79" s="273" t="str">
        <f t="shared" si="108"/>
        <v/>
      </c>
      <c r="BV79" s="273" t="str">
        <f t="shared" si="109"/>
        <v/>
      </c>
      <c r="BW79" s="273" t="str">
        <f t="shared" si="110"/>
        <v/>
      </c>
      <c r="BX79" s="273" t="str">
        <f t="shared" si="111"/>
        <v/>
      </c>
      <c r="BY79" s="273" t="str">
        <f t="shared" si="112"/>
        <v/>
      </c>
      <c r="BZ79" s="273" t="str">
        <f t="shared" si="113"/>
        <v/>
      </c>
      <c r="CA79" s="273">
        <f t="shared" ref="CA79:CA103" si="118">COUNTIF(BO79:BZ79,"○")</f>
        <v>0</v>
      </c>
    </row>
    <row r="80" spans="1:79" s="273" customFormat="1" ht="23.15" customHeight="1">
      <c r="A80" s="354">
        <v>67</v>
      </c>
      <c r="B80" s="14"/>
      <c r="C80" s="180"/>
      <c r="D80" s="181"/>
      <c r="E80" s="182"/>
      <c r="F80" s="183"/>
      <c r="G80" s="184"/>
      <c r="H80" s="185"/>
      <c r="I80" s="186"/>
      <c r="J80" s="187"/>
      <c r="K80" s="187"/>
      <c r="L80" s="187"/>
      <c r="M80" s="431"/>
      <c r="N80" s="110"/>
      <c r="O80" s="189"/>
      <c r="P80" s="392" t="str">
        <f t="shared" si="114"/>
        <v/>
      </c>
      <c r="Q80" s="394"/>
      <c r="R80" s="366"/>
      <c r="S80" s="366"/>
      <c r="T80" s="366"/>
      <c r="U80" s="366"/>
      <c r="V80" s="395" t="str">
        <f t="shared" si="82"/>
        <v/>
      </c>
      <c r="W80" s="408" t="str">
        <f t="shared" si="81"/>
        <v/>
      </c>
      <c r="X80" s="395" t="str">
        <f t="shared" si="81"/>
        <v/>
      </c>
      <c r="Y80" s="408" t="str">
        <f t="shared" si="81"/>
        <v/>
      </c>
      <c r="Z80" s="395" t="str">
        <f t="shared" si="81"/>
        <v/>
      </c>
      <c r="AA80" s="408" t="str">
        <f t="shared" si="81"/>
        <v/>
      </c>
      <c r="AB80" s="395" t="str">
        <f t="shared" si="81"/>
        <v/>
      </c>
      <c r="AC80" s="408" t="str">
        <f t="shared" si="81"/>
        <v/>
      </c>
      <c r="AD80" s="395" t="str">
        <f t="shared" si="81"/>
        <v/>
      </c>
      <c r="AE80" s="408" t="str">
        <f t="shared" si="81"/>
        <v/>
      </c>
      <c r="AF80" s="395" t="str">
        <f t="shared" si="81"/>
        <v/>
      </c>
      <c r="AG80" s="408" t="str">
        <f t="shared" si="81"/>
        <v/>
      </c>
      <c r="AH80" s="135" t="str">
        <f t="shared" si="84"/>
        <v/>
      </c>
      <c r="AI80" s="135" t="str">
        <f t="shared" si="85"/>
        <v/>
      </c>
      <c r="AJ80" s="135" t="str">
        <f t="shared" si="115"/>
        <v/>
      </c>
      <c r="AK80" s="135" t="str">
        <f t="shared" si="116"/>
        <v/>
      </c>
      <c r="AL80" s="396" t="str">
        <f t="shared" si="83"/>
        <v/>
      </c>
      <c r="AM80" s="396" t="str">
        <f t="shared" si="83"/>
        <v/>
      </c>
      <c r="AN80" s="396" t="str">
        <f t="shared" si="83"/>
        <v/>
      </c>
      <c r="AO80" s="396" t="str">
        <f t="shared" si="83"/>
        <v/>
      </c>
      <c r="AP80" s="396" t="str">
        <f t="shared" si="83"/>
        <v/>
      </c>
      <c r="AQ80" s="396" t="str">
        <f t="shared" si="83"/>
        <v/>
      </c>
      <c r="AR80" s="396" t="str">
        <f t="shared" si="83"/>
        <v/>
      </c>
      <c r="AS80" s="396" t="str">
        <f t="shared" si="83"/>
        <v/>
      </c>
      <c r="AT80" s="396" t="str">
        <f t="shared" si="83"/>
        <v/>
      </c>
      <c r="AU80" s="396" t="str">
        <f t="shared" si="83"/>
        <v/>
      </c>
      <c r="AV80" s="396" t="str">
        <f t="shared" si="83"/>
        <v/>
      </c>
      <c r="AW80" s="396" t="str">
        <f t="shared" si="86"/>
        <v/>
      </c>
      <c r="AX80" s="355"/>
      <c r="AY80" s="356" t="str">
        <f t="shared" si="87"/>
        <v/>
      </c>
      <c r="AZ80" s="356" t="str">
        <f t="shared" si="88"/>
        <v/>
      </c>
      <c r="BA80" s="356" t="str">
        <f t="shared" si="89"/>
        <v/>
      </c>
      <c r="BB80" s="356" t="str">
        <f t="shared" si="90"/>
        <v/>
      </c>
      <c r="BC80" s="356" t="str">
        <f t="shared" si="91"/>
        <v/>
      </c>
      <c r="BD80" s="356" t="str">
        <f t="shared" si="92"/>
        <v/>
      </c>
      <c r="BE80" s="356" t="str">
        <f t="shared" si="93"/>
        <v/>
      </c>
      <c r="BF80" s="356" t="str">
        <f t="shared" si="94"/>
        <v/>
      </c>
      <c r="BG80" s="356" t="str">
        <f t="shared" si="95"/>
        <v/>
      </c>
      <c r="BH80" s="356" t="str">
        <f t="shared" si="96"/>
        <v/>
      </c>
      <c r="BI80" s="356" t="str">
        <f t="shared" si="97"/>
        <v/>
      </c>
      <c r="BJ80" s="356" t="str">
        <f t="shared" si="98"/>
        <v/>
      </c>
      <c r="BK80" s="274">
        <f t="shared" si="99"/>
        <v>0</v>
      </c>
      <c r="BL80" s="274">
        <f t="shared" si="117"/>
        <v>0</v>
      </c>
      <c r="BM80" s="275">
        <f t="shared" si="100"/>
        <v>0</v>
      </c>
      <c r="BN80" s="273" t="str">
        <f t="shared" si="101"/>
        <v/>
      </c>
      <c r="BO80" s="273" t="str">
        <f t="shared" si="102"/>
        <v/>
      </c>
      <c r="BP80" s="273" t="str">
        <f t="shared" si="103"/>
        <v/>
      </c>
      <c r="BQ80" s="273" t="str">
        <f t="shared" si="104"/>
        <v/>
      </c>
      <c r="BR80" s="273" t="str">
        <f t="shared" si="105"/>
        <v/>
      </c>
      <c r="BS80" s="273" t="str">
        <f t="shared" si="106"/>
        <v/>
      </c>
      <c r="BT80" s="273" t="str">
        <f t="shared" si="107"/>
        <v/>
      </c>
      <c r="BU80" s="273" t="str">
        <f t="shared" si="108"/>
        <v/>
      </c>
      <c r="BV80" s="273" t="str">
        <f t="shared" si="109"/>
        <v/>
      </c>
      <c r="BW80" s="273" t="str">
        <f t="shared" si="110"/>
        <v/>
      </c>
      <c r="BX80" s="273" t="str">
        <f t="shared" si="111"/>
        <v/>
      </c>
      <c r="BY80" s="273" t="str">
        <f t="shared" si="112"/>
        <v/>
      </c>
      <c r="BZ80" s="273" t="str">
        <f t="shared" si="113"/>
        <v/>
      </c>
      <c r="CA80" s="273">
        <f t="shared" si="118"/>
        <v>0</v>
      </c>
    </row>
    <row r="81" spans="1:79" s="273" customFormat="1" ht="23.15" customHeight="1">
      <c r="A81" s="354">
        <v>68</v>
      </c>
      <c r="B81" s="14"/>
      <c r="C81" s="180"/>
      <c r="D81" s="181"/>
      <c r="E81" s="182"/>
      <c r="F81" s="183"/>
      <c r="G81" s="184"/>
      <c r="H81" s="185"/>
      <c r="I81" s="186"/>
      <c r="J81" s="187"/>
      <c r="K81" s="187"/>
      <c r="L81" s="187"/>
      <c r="M81" s="431"/>
      <c r="N81" s="110"/>
      <c r="O81" s="189"/>
      <c r="P81" s="392" t="str">
        <f t="shared" si="114"/>
        <v/>
      </c>
      <c r="Q81" s="394"/>
      <c r="R81" s="366"/>
      <c r="S81" s="366"/>
      <c r="T81" s="366"/>
      <c r="U81" s="366"/>
      <c r="V81" s="395" t="str">
        <f t="shared" si="82"/>
        <v/>
      </c>
      <c r="W81" s="408" t="str">
        <f t="shared" si="81"/>
        <v/>
      </c>
      <c r="X81" s="395" t="str">
        <f t="shared" si="81"/>
        <v/>
      </c>
      <c r="Y81" s="408" t="str">
        <f t="shared" si="81"/>
        <v/>
      </c>
      <c r="Z81" s="395" t="str">
        <f t="shared" si="81"/>
        <v/>
      </c>
      <c r="AA81" s="408" t="str">
        <f t="shared" si="81"/>
        <v/>
      </c>
      <c r="AB81" s="395" t="str">
        <f t="shared" si="81"/>
        <v/>
      </c>
      <c r="AC81" s="408" t="str">
        <f t="shared" si="81"/>
        <v/>
      </c>
      <c r="AD81" s="395" t="str">
        <f t="shared" si="81"/>
        <v/>
      </c>
      <c r="AE81" s="408" t="str">
        <f t="shared" si="81"/>
        <v/>
      </c>
      <c r="AF81" s="395" t="str">
        <f t="shared" si="81"/>
        <v/>
      </c>
      <c r="AG81" s="408" t="str">
        <f t="shared" si="81"/>
        <v/>
      </c>
      <c r="AH81" s="135" t="str">
        <f t="shared" si="84"/>
        <v/>
      </c>
      <c r="AI81" s="135" t="str">
        <f t="shared" si="85"/>
        <v/>
      </c>
      <c r="AJ81" s="135" t="str">
        <f t="shared" si="115"/>
        <v/>
      </c>
      <c r="AK81" s="135" t="str">
        <f t="shared" si="116"/>
        <v/>
      </c>
      <c r="AL81" s="396" t="str">
        <f t="shared" si="83"/>
        <v/>
      </c>
      <c r="AM81" s="396" t="str">
        <f t="shared" si="83"/>
        <v/>
      </c>
      <c r="AN81" s="396" t="str">
        <f t="shared" si="83"/>
        <v/>
      </c>
      <c r="AO81" s="396" t="str">
        <f t="shared" si="83"/>
        <v/>
      </c>
      <c r="AP81" s="396" t="str">
        <f t="shared" si="83"/>
        <v/>
      </c>
      <c r="AQ81" s="396" t="str">
        <f t="shared" si="83"/>
        <v/>
      </c>
      <c r="AR81" s="396" t="str">
        <f t="shared" si="83"/>
        <v/>
      </c>
      <c r="AS81" s="396" t="str">
        <f t="shared" si="83"/>
        <v/>
      </c>
      <c r="AT81" s="396" t="str">
        <f t="shared" si="83"/>
        <v/>
      </c>
      <c r="AU81" s="396" t="str">
        <f t="shared" si="83"/>
        <v/>
      </c>
      <c r="AV81" s="396" t="str">
        <f t="shared" si="83"/>
        <v/>
      </c>
      <c r="AW81" s="396" t="str">
        <f t="shared" si="86"/>
        <v/>
      </c>
      <c r="AX81" s="355"/>
      <c r="AY81" s="356" t="str">
        <f t="shared" si="87"/>
        <v/>
      </c>
      <c r="AZ81" s="356" t="str">
        <f t="shared" si="88"/>
        <v/>
      </c>
      <c r="BA81" s="356" t="str">
        <f t="shared" si="89"/>
        <v/>
      </c>
      <c r="BB81" s="356" t="str">
        <f t="shared" si="90"/>
        <v/>
      </c>
      <c r="BC81" s="356" t="str">
        <f t="shared" si="91"/>
        <v/>
      </c>
      <c r="BD81" s="356" t="str">
        <f t="shared" si="92"/>
        <v/>
      </c>
      <c r="BE81" s="356" t="str">
        <f t="shared" si="93"/>
        <v/>
      </c>
      <c r="BF81" s="356" t="str">
        <f t="shared" si="94"/>
        <v/>
      </c>
      <c r="BG81" s="356" t="str">
        <f t="shared" si="95"/>
        <v/>
      </c>
      <c r="BH81" s="356" t="str">
        <f t="shared" si="96"/>
        <v/>
      </c>
      <c r="BI81" s="356" t="str">
        <f t="shared" si="97"/>
        <v/>
      </c>
      <c r="BJ81" s="356" t="str">
        <f t="shared" si="98"/>
        <v/>
      </c>
      <c r="BK81" s="274">
        <f t="shared" si="99"/>
        <v>0</v>
      </c>
      <c r="BL81" s="274">
        <f t="shared" si="117"/>
        <v>0</v>
      </c>
      <c r="BM81" s="275">
        <f t="shared" si="100"/>
        <v>0</v>
      </c>
      <c r="BN81" s="273" t="str">
        <f t="shared" si="101"/>
        <v/>
      </c>
      <c r="BO81" s="273" t="str">
        <f t="shared" si="102"/>
        <v/>
      </c>
      <c r="BP81" s="273" t="str">
        <f t="shared" si="103"/>
        <v/>
      </c>
      <c r="BQ81" s="273" t="str">
        <f t="shared" si="104"/>
        <v/>
      </c>
      <c r="BR81" s="273" t="str">
        <f t="shared" si="105"/>
        <v/>
      </c>
      <c r="BS81" s="273" t="str">
        <f t="shared" si="106"/>
        <v/>
      </c>
      <c r="BT81" s="273" t="str">
        <f t="shared" si="107"/>
        <v/>
      </c>
      <c r="BU81" s="273" t="str">
        <f t="shared" si="108"/>
        <v/>
      </c>
      <c r="BV81" s="273" t="str">
        <f t="shared" si="109"/>
        <v/>
      </c>
      <c r="BW81" s="273" t="str">
        <f t="shared" si="110"/>
        <v/>
      </c>
      <c r="BX81" s="273" t="str">
        <f t="shared" si="111"/>
        <v/>
      </c>
      <c r="BY81" s="273" t="str">
        <f t="shared" si="112"/>
        <v/>
      </c>
      <c r="BZ81" s="273" t="str">
        <f t="shared" si="113"/>
        <v/>
      </c>
      <c r="CA81" s="273">
        <f t="shared" si="118"/>
        <v>0</v>
      </c>
    </row>
    <row r="82" spans="1:79" s="273" customFormat="1" ht="23.15" customHeight="1">
      <c r="A82" s="354">
        <v>69</v>
      </c>
      <c r="B82" s="14"/>
      <c r="C82" s="180"/>
      <c r="D82" s="181"/>
      <c r="E82" s="182"/>
      <c r="F82" s="183"/>
      <c r="G82" s="184"/>
      <c r="H82" s="185"/>
      <c r="I82" s="186"/>
      <c r="J82" s="187"/>
      <c r="K82" s="187"/>
      <c r="L82" s="187"/>
      <c r="M82" s="431"/>
      <c r="N82" s="110"/>
      <c r="O82" s="189"/>
      <c r="P82" s="392" t="str">
        <f t="shared" si="114"/>
        <v/>
      </c>
      <c r="Q82" s="394"/>
      <c r="R82" s="366"/>
      <c r="S82" s="366"/>
      <c r="T82" s="366"/>
      <c r="U82" s="366"/>
      <c r="V82" s="395" t="str">
        <f t="shared" si="82"/>
        <v/>
      </c>
      <c r="W82" s="408" t="str">
        <f t="shared" si="81"/>
        <v/>
      </c>
      <c r="X82" s="395" t="str">
        <f t="shared" si="81"/>
        <v/>
      </c>
      <c r="Y82" s="408" t="str">
        <f t="shared" si="81"/>
        <v/>
      </c>
      <c r="Z82" s="395" t="str">
        <f t="shared" si="81"/>
        <v/>
      </c>
      <c r="AA82" s="408" t="str">
        <f t="shared" si="81"/>
        <v/>
      </c>
      <c r="AB82" s="395" t="str">
        <f t="shared" si="81"/>
        <v/>
      </c>
      <c r="AC82" s="408" t="str">
        <f t="shared" si="81"/>
        <v/>
      </c>
      <c r="AD82" s="395" t="str">
        <f t="shared" si="81"/>
        <v/>
      </c>
      <c r="AE82" s="408" t="str">
        <f t="shared" si="81"/>
        <v/>
      </c>
      <c r="AF82" s="395" t="str">
        <f t="shared" si="81"/>
        <v/>
      </c>
      <c r="AG82" s="408" t="str">
        <f t="shared" si="81"/>
        <v/>
      </c>
      <c r="AH82" s="135" t="str">
        <f t="shared" si="84"/>
        <v/>
      </c>
      <c r="AI82" s="135" t="str">
        <f t="shared" si="85"/>
        <v/>
      </c>
      <c r="AJ82" s="135" t="str">
        <f t="shared" si="115"/>
        <v/>
      </c>
      <c r="AK82" s="135" t="str">
        <f t="shared" si="116"/>
        <v/>
      </c>
      <c r="AL82" s="396" t="str">
        <f t="shared" si="83"/>
        <v/>
      </c>
      <c r="AM82" s="396" t="str">
        <f t="shared" si="83"/>
        <v/>
      </c>
      <c r="AN82" s="396" t="str">
        <f t="shared" si="83"/>
        <v/>
      </c>
      <c r="AO82" s="396" t="str">
        <f t="shared" si="83"/>
        <v/>
      </c>
      <c r="AP82" s="396" t="str">
        <f t="shared" si="83"/>
        <v/>
      </c>
      <c r="AQ82" s="396" t="str">
        <f t="shared" si="83"/>
        <v/>
      </c>
      <c r="AR82" s="396" t="str">
        <f t="shared" si="83"/>
        <v/>
      </c>
      <c r="AS82" s="396" t="str">
        <f t="shared" si="83"/>
        <v/>
      </c>
      <c r="AT82" s="396" t="str">
        <f t="shared" si="83"/>
        <v/>
      </c>
      <c r="AU82" s="396" t="str">
        <f t="shared" si="83"/>
        <v/>
      </c>
      <c r="AV82" s="396" t="str">
        <f t="shared" si="83"/>
        <v/>
      </c>
      <c r="AW82" s="396" t="str">
        <f t="shared" si="86"/>
        <v/>
      </c>
      <c r="AX82" s="355"/>
      <c r="AY82" s="356" t="str">
        <f t="shared" si="87"/>
        <v/>
      </c>
      <c r="AZ82" s="356" t="str">
        <f t="shared" si="88"/>
        <v/>
      </c>
      <c r="BA82" s="356" t="str">
        <f t="shared" si="89"/>
        <v/>
      </c>
      <c r="BB82" s="356" t="str">
        <f t="shared" si="90"/>
        <v/>
      </c>
      <c r="BC82" s="356" t="str">
        <f t="shared" si="91"/>
        <v/>
      </c>
      <c r="BD82" s="356" t="str">
        <f t="shared" si="92"/>
        <v/>
      </c>
      <c r="BE82" s="356" t="str">
        <f t="shared" si="93"/>
        <v/>
      </c>
      <c r="BF82" s="356" t="str">
        <f t="shared" si="94"/>
        <v/>
      </c>
      <c r="BG82" s="356" t="str">
        <f t="shared" si="95"/>
        <v/>
      </c>
      <c r="BH82" s="356" t="str">
        <f t="shared" si="96"/>
        <v/>
      </c>
      <c r="BI82" s="356" t="str">
        <f t="shared" si="97"/>
        <v/>
      </c>
      <c r="BJ82" s="356" t="str">
        <f t="shared" si="98"/>
        <v/>
      </c>
      <c r="BK82" s="274">
        <f t="shared" si="99"/>
        <v>0</v>
      </c>
      <c r="BL82" s="274">
        <f t="shared" si="117"/>
        <v>0</v>
      </c>
      <c r="BM82" s="275">
        <f t="shared" si="100"/>
        <v>0</v>
      </c>
      <c r="BN82" s="273" t="str">
        <f t="shared" si="101"/>
        <v/>
      </c>
      <c r="BO82" s="273" t="str">
        <f t="shared" si="102"/>
        <v/>
      </c>
      <c r="BP82" s="273" t="str">
        <f t="shared" si="103"/>
        <v/>
      </c>
      <c r="BQ82" s="273" t="str">
        <f t="shared" si="104"/>
        <v/>
      </c>
      <c r="BR82" s="273" t="str">
        <f t="shared" si="105"/>
        <v/>
      </c>
      <c r="BS82" s="273" t="str">
        <f t="shared" si="106"/>
        <v/>
      </c>
      <c r="BT82" s="273" t="str">
        <f t="shared" si="107"/>
        <v/>
      </c>
      <c r="BU82" s="273" t="str">
        <f t="shared" si="108"/>
        <v/>
      </c>
      <c r="BV82" s="273" t="str">
        <f t="shared" si="109"/>
        <v/>
      </c>
      <c r="BW82" s="273" t="str">
        <f t="shared" si="110"/>
        <v/>
      </c>
      <c r="BX82" s="273" t="str">
        <f t="shared" si="111"/>
        <v/>
      </c>
      <c r="BY82" s="273" t="str">
        <f t="shared" si="112"/>
        <v/>
      </c>
      <c r="BZ82" s="273" t="str">
        <f t="shared" si="113"/>
        <v/>
      </c>
      <c r="CA82" s="273">
        <f t="shared" si="118"/>
        <v>0</v>
      </c>
    </row>
    <row r="83" spans="1:79" s="273" customFormat="1" ht="23.15" customHeight="1">
      <c r="A83" s="354">
        <v>70</v>
      </c>
      <c r="B83" s="14"/>
      <c r="C83" s="180"/>
      <c r="D83" s="181"/>
      <c r="E83" s="182"/>
      <c r="F83" s="183"/>
      <c r="G83" s="184"/>
      <c r="H83" s="185"/>
      <c r="I83" s="186"/>
      <c r="J83" s="187"/>
      <c r="K83" s="187"/>
      <c r="L83" s="187"/>
      <c r="M83" s="431"/>
      <c r="N83" s="110"/>
      <c r="O83" s="189"/>
      <c r="P83" s="392" t="str">
        <f t="shared" si="114"/>
        <v/>
      </c>
      <c r="Q83" s="394"/>
      <c r="R83" s="366"/>
      <c r="S83" s="366"/>
      <c r="T83" s="366"/>
      <c r="U83" s="366"/>
      <c r="V83" s="395" t="str">
        <f t="shared" si="82"/>
        <v/>
      </c>
      <c r="W83" s="408" t="str">
        <f t="shared" si="81"/>
        <v/>
      </c>
      <c r="X83" s="395" t="str">
        <f t="shared" si="81"/>
        <v/>
      </c>
      <c r="Y83" s="408" t="str">
        <f t="shared" si="81"/>
        <v/>
      </c>
      <c r="Z83" s="395" t="str">
        <f t="shared" si="81"/>
        <v/>
      </c>
      <c r="AA83" s="408" t="str">
        <f t="shared" si="81"/>
        <v/>
      </c>
      <c r="AB83" s="395" t="str">
        <f t="shared" si="81"/>
        <v/>
      </c>
      <c r="AC83" s="408" t="str">
        <f t="shared" si="81"/>
        <v/>
      </c>
      <c r="AD83" s="395" t="str">
        <f t="shared" si="81"/>
        <v/>
      </c>
      <c r="AE83" s="408" t="str">
        <f t="shared" si="81"/>
        <v/>
      </c>
      <c r="AF83" s="395" t="str">
        <f t="shared" si="81"/>
        <v/>
      </c>
      <c r="AG83" s="408" t="str">
        <f t="shared" si="81"/>
        <v/>
      </c>
      <c r="AH83" s="135" t="str">
        <f t="shared" si="84"/>
        <v/>
      </c>
      <c r="AI83" s="135" t="str">
        <f t="shared" si="85"/>
        <v/>
      </c>
      <c r="AJ83" s="135" t="str">
        <f t="shared" si="115"/>
        <v/>
      </c>
      <c r="AK83" s="135" t="str">
        <f t="shared" si="116"/>
        <v/>
      </c>
      <c r="AL83" s="396" t="str">
        <f t="shared" si="83"/>
        <v/>
      </c>
      <c r="AM83" s="396" t="str">
        <f t="shared" si="83"/>
        <v/>
      </c>
      <c r="AN83" s="396" t="str">
        <f t="shared" si="83"/>
        <v/>
      </c>
      <c r="AO83" s="396" t="str">
        <f t="shared" si="83"/>
        <v/>
      </c>
      <c r="AP83" s="396" t="str">
        <f t="shared" si="83"/>
        <v/>
      </c>
      <c r="AQ83" s="396" t="str">
        <f t="shared" si="83"/>
        <v/>
      </c>
      <c r="AR83" s="396" t="str">
        <f t="shared" si="83"/>
        <v/>
      </c>
      <c r="AS83" s="396" t="str">
        <f t="shared" si="83"/>
        <v/>
      </c>
      <c r="AT83" s="396" t="str">
        <f t="shared" si="83"/>
        <v/>
      </c>
      <c r="AU83" s="396" t="str">
        <f t="shared" si="83"/>
        <v/>
      </c>
      <c r="AV83" s="396" t="str">
        <f t="shared" si="83"/>
        <v/>
      </c>
      <c r="AW83" s="396" t="str">
        <f t="shared" si="86"/>
        <v/>
      </c>
      <c r="AX83" s="355"/>
      <c r="AY83" s="356" t="str">
        <f t="shared" si="87"/>
        <v/>
      </c>
      <c r="AZ83" s="356" t="str">
        <f t="shared" si="88"/>
        <v/>
      </c>
      <c r="BA83" s="356" t="str">
        <f t="shared" si="89"/>
        <v/>
      </c>
      <c r="BB83" s="356" t="str">
        <f t="shared" si="90"/>
        <v/>
      </c>
      <c r="BC83" s="356" t="str">
        <f t="shared" si="91"/>
        <v/>
      </c>
      <c r="BD83" s="356" t="str">
        <f t="shared" si="92"/>
        <v/>
      </c>
      <c r="BE83" s="356" t="str">
        <f t="shared" si="93"/>
        <v/>
      </c>
      <c r="BF83" s="356" t="str">
        <f t="shared" si="94"/>
        <v/>
      </c>
      <c r="BG83" s="356" t="str">
        <f t="shared" si="95"/>
        <v/>
      </c>
      <c r="BH83" s="356" t="str">
        <f t="shared" si="96"/>
        <v/>
      </c>
      <c r="BI83" s="356" t="str">
        <f t="shared" si="97"/>
        <v/>
      </c>
      <c r="BJ83" s="356" t="str">
        <f t="shared" si="98"/>
        <v/>
      </c>
      <c r="BK83" s="274">
        <f t="shared" si="99"/>
        <v>0</v>
      </c>
      <c r="BL83" s="274">
        <f t="shared" si="117"/>
        <v>0</v>
      </c>
      <c r="BM83" s="275">
        <f t="shared" si="100"/>
        <v>0</v>
      </c>
      <c r="BN83" s="273" t="str">
        <f t="shared" si="101"/>
        <v/>
      </c>
      <c r="BO83" s="273" t="str">
        <f t="shared" si="102"/>
        <v/>
      </c>
      <c r="BP83" s="273" t="str">
        <f t="shared" si="103"/>
        <v/>
      </c>
      <c r="BQ83" s="273" t="str">
        <f t="shared" si="104"/>
        <v/>
      </c>
      <c r="BR83" s="273" t="str">
        <f t="shared" si="105"/>
        <v/>
      </c>
      <c r="BS83" s="273" t="str">
        <f t="shared" si="106"/>
        <v/>
      </c>
      <c r="BT83" s="273" t="str">
        <f t="shared" si="107"/>
        <v/>
      </c>
      <c r="BU83" s="273" t="str">
        <f t="shared" si="108"/>
        <v/>
      </c>
      <c r="BV83" s="273" t="str">
        <f t="shared" si="109"/>
        <v/>
      </c>
      <c r="BW83" s="273" t="str">
        <f t="shared" si="110"/>
        <v/>
      </c>
      <c r="BX83" s="273" t="str">
        <f t="shared" si="111"/>
        <v/>
      </c>
      <c r="BY83" s="273" t="str">
        <f t="shared" si="112"/>
        <v/>
      </c>
      <c r="BZ83" s="273" t="str">
        <f t="shared" si="113"/>
        <v/>
      </c>
      <c r="CA83" s="273">
        <f t="shared" si="118"/>
        <v>0</v>
      </c>
    </row>
    <row r="84" spans="1:79" s="273" customFormat="1" ht="23.15" customHeight="1">
      <c r="A84" s="354">
        <v>71</v>
      </c>
      <c r="B84" s="14"/>
      <c r="C84" s="180"/>
      <c r="D84" s="181"/>
      <c r="E84" s="182"/>
      <c r="F84" s="183"/>
      <c r="G84" s="184"/>
      <c r="H84" s="185"/>
      <c r="I84" s="186"/>
      <c r="J84" s="187"/>
      <c r="K84" s="187"/>
      <c r="L84" s="187"/>
      <c r="M84" s="431"/>
      <c r="N84" s="110"/>
      <c r="O84" s="189"/>
      <c r="P84" s="392" t="str">
        <f t="shared" si="114"/>
        <v/>
      </c>
      <c r="Q84" s="394"/>
      <c r="R84" s="366"/>
      <c r="S84" s="366"/>
      <c r="T84" s="366"/>
      <c r="U84" s="366"/>
      <c r="V84" s="395" t="str">
        <f t="shared" si="82"/>
        <v/>
      </c>
      <c r="W84" s="408" t="str">
        <f t="shared" si="81"/>
        <v/>
      </c>
      <c r="X84" s="395" t="str">
        <f t="shared" si="81"/>
        <v/>
      </c>
      <c r="Y84" s="408" t="str">
        <f t="shared" si="81"/>
        <v/>
      </c>
      <c r="Z84" s="395" t="str">
        <f t="shared" si="81"/>
        <v/>
      </c>
      <c r="AA84" s="408" t="str">
        <f t="shared" si="81"/>
        <v/>
      </c>
      <c r="AB84" s="395" t="str">
        <f t="shared" si="81"/>
        <v/>
      </c>
      <c r="AC84" s="408" t="str">
        <f t="shared" si="81"/>
        <v/>
      </c>
      <c r="AD84" s="395" t="str">
        <f t="shared" si="81"/>
        <v/>
      </c>
      <c r="AE84" s="408" t="str">
        <f t="shared" si="81"/>
        <v/>
      </c>
      <c r="AF84" s="395" t="str">
        <f t="shared" si="81"/>
        <v/>
      </c>
      <c r="AG84" s="408" t="str">
        <f t="shared" si="81"/>
        <v/>
      </c>
      <c r="AH84" s="135" t="str">
        <f t="shared" si="84"/>
        <v/>
      </c>
      <c r="AI84" s="135" t="str">
        <f t="shared" si="85"/>
        <v/>
      </c>
      <c r="AJ84" s="135" t="str">
        <f t="shared" si="115"/>
        <v/>
      </c>
      <c r="AK84" s="135" t="str">
        <f t="shared" si="116"/>
        <v/>
      </c>
      <c r="AL84" s="396" t="str">
        <f t="shared" si="83"/>
        <v/>
      </c>
      <c r="AM84" s="396" t="str">
        <f t="shared" si="83"/>
        <v/>
      </c>
      <c r="AN84" s="396" t="str">
        <f t="shared" si="83"/>
        <v/>
      </c>
      <c r="AO84" s="396" t="str">
        <f t="shared" si="83"/>
        <v/>
      </c>
      <c r="AP84" s="396" t="str">
        <f t="shared" si="83"/>
        <v/>
      </c>
      <c r="AQ84" s="396" t="str">
        <f t="shared" si="83"/>
        <v/>
      </c>
      <c r="AR84" s="396" t="str">
        <f t="shared" si="83"/>
        <v/>
      </c>
      <c r="AS84" s="396" t="str">
        <f t="shared" si="83"/>
        <v/>
      </c>
      <c r="AT84" s="396" t="str">
        <f t="shared" si="83"/>
        <v/>
      </c>
      <c r="AU84" s="396" t="str">
        <f t="shared" si="83"/>
        <v/>
      </c>
      <c r="AV84" s="396" t="str">
        <f t="shared" si="83"/>
        <v/>
      </c>
      <c r="AW84" s="396" t="str">
        <f t="shared" si="86"/>
        <v/>
      </c>
      <c r="AX84" s="355"/>
      <c r="AY84" s="356" t="str">
        <f t="shared" si="87"/>
        <v/>
      </c>
      <c r="AZ84" s="356" t="str">
        <f t="shared" si="88"/>
        <v/>
      </c>
      <c r="BA84" s="356" t="str">
        <f t="shared" si="89"/>
        <v/>
      </c>
      <c r="BB84" s="356" t="str">
        <f t="shared" si="90"/>
        <v/>
      </c>
      <c r="BC84" s="356" t="str">
        <f t="shared" si="91"/>
        <v/>
      </c>
      <c r="BD84" s="356" t="str">
        <f t="shared" si="92"/>
        <v/>
      </c>
      <c r="BE84" s="356" t="str">
        <f t="shared" si="93"/>
        <v/>
      </c>
      <c r="BF84" s="356" t="str">
        <f t="shared" si="94"/>
        <v/>
      </c>
      <c r="BG84" s="356" t="str">
        <f t="shared" si="95"/>
        <v/>
      </c>
      <c r="BH84" s="356" t="str">
        <f t="shared" si="96"/>
        <v/>
      </c>
      <c r="BI84" s="356" t="str">
        <f t="shared" si="97"/>
        <v/>
      </c>
      <c r="BJ84" s="356" t="str">
        <f t="shared" si="98"/>
        <v/>
      </c>
      <c r="BK84" s="274">
        <f t="shared" si="99"/>
        <v>0</v>
      </c>
      <c r="BL84" s="274">
        <f t="shared" si="117"/>
        <v>0</v>
      </c>
      <c r="BM84" s="275">
        <f t="shared" si="100"/>
        <v>0</v>
      </c>
      <c r="BN84" s="273" t="str">
        <f t="shared" si="101"/>
        <v/>
      </c>
      <c r="BO84" s="273" t="str">
        <f t="shared" si="102"/>
        <v/>
      </c>
      <c r="BP84" s="273" t="str">
        <f t="shared" si="103"/>
        <v/>
      </c>
      <c r="BQ84" s="273" t="str">
        <f t="shared" si="104"/>
        <v/>
      </c>
      <c r="BR84" s="273" t="str">
        <f t="shared" si="105"/>
        <v/>
      </c>
      <c r="BS84" s="273" t="str">
        <f t="shared" si="106"/>
        <v/>
      </c>
      <c r="BT84" s="273" t="str">
        <f t="shared" si="107"/>
        <v/>
      </c>
      <c r="BU84" s="273" t="str">
        <f t="shared" si="108"/>
        <v/>
      </c>
      <c r="BV84" s="273" t="str">
        <f t="shared" si="109"/>
        <v/>
      </c>
      <c r="BW84" s="273" t="str">
        <f t="shared" si="110"/>
        <v/>
      </c>
      <c r="BX84" s="273" t="str">
        <f t="shared" si="111"/>
        <v/>
      </c>
      <c r="BY84" s="273" t="str">
        <f t="shared" si="112"/>
        <v/>
      </c>
      <c r="BZ84" s="273" t="str">
        <f t="shared" si="113"/>
        <v/>
      </c>
      <c r="CA84" s="273">
        <f t="shared" si="118"/>
        <v>0</v>
      </c>
    </row>
    <row r="85" spans="1:79" s="273" customFormat="1" ht="23.15" customHeight="1">
      <c r="A85" s="354">
        <v>72</v>
      </c>
      <c r="B85" s="14"/>
      <c r="C85" s="180"/>
      <c r="D85" s="181"/>
      <c r="E85" s="182"/>
      <c r="F85" s="183"/>
      <c r="G85" s="184"/>
      <c r="H85" s="185"/>
      <c r="I85" s="186"/>
      <c r="J85" s="187"/>
      <c r="K85" s="187"/>
      <c r="L85" s="187"/>
      <c r="M85" s="431"/>
      <c r="N85" s="110"/>
      <c r="O85" s="189"/>
      <c r="P85" s="392" t="str">
        <f t="shared" si="114"/>
        <v/>
      </c>
      <c r="Q85" s="394"/>
      <c r="R85" s="366"/>
      <c r="S85" s="366"/>
      <c r="T85" s="366"/>
      <c r="U85" s="366"/>
      <c r="V85" s="395" t="str">
        <f t="shared" si="82"/>
        <v/>
      </c>
      <c r="W85" s="408" t="str">
        <f t="shared" si="81"/>
        <v/>
      </c>
      <c r="X85" s="395" t="str">
        <f t="shared" si="81"/>
        <v/>
      </c>
      <c r="Y85" s="408" t="str">
        <f t="shared" si="81"/>
        <v/>
      </c>
      <c r="Z85" s="395" t="str">
        <f t="shared" si="81"/>
        <v/>
      </c>
      <c r="AA85" s="408" t="str">
        <f t="shared" si="81"/>
        <v/>
      </c>
      <c r="AB85" s="395" t="str">
        <f t="shared" si="81"/>
        <v/>
      </c>
      <c r="AC85" s="408" t="str">
        <f t="shared" si="81"/>
        <v/>
      </c>
      <c r="AD85" s="395" t="str">
        <f t="shared" si="81"/>
        <v/>
      </c>
      <c r="AE85" s="408" t="str">
        <f t="shared" si="81"/>
        <v/>
      </c>
      <c r="AF85" s="395" t="str">
        <f t="shared" si="81"/>
        <v/>
      </c>
      <c r="AG85" s="408" t="str">
        <f t="shared" si="81"/>
        <v/>
      </c>
      <c r="AH85" s="135" t="str">
        <f t="shared" si="84"/>
        <v/>
      </c>
      <c r="AI85" s="135" t="str">
        <f t="shared" si="85"/>
        <v/>
      </c>
      <c r="AJ85" s="135" t="str">
        <f t="shared" si="115"/>
        <v/>
      </c>
      <c r="AK85" s="135" t="str">
        <f t="shared" si="116"/>
        <v/>
      </c>
      <c r="AL85" s="396" t="str">
        <f t="shared" ref="AL85:AV94" si="119">IF($AK85="",IF($K85="","",IF(AL$12&gt;=$K85,IF($L85="",$AJ85,IF(AL$12&gt;$L85,"",$AJ85)),"")),IF(AND(AL$12&gt;=$K85,OR($L85&gt;=AL$12,$L85="")),$AK85,""))</f>
        <v/>
      </c>
      <c r="AM85" s="396" t="str">
        <f t="shared" si="119"/>
        <v/>
      </c>
      <c r="AN85" s="396" t="str">
        <f t="shared" si="119"/>
        <v/>
      </c>
      <c r="AO85" s="396" t="str">
        <f t="shared" si="119"/>
        <v/>
      </c>
      <c r="AP85" s="396" t="str">
        <f t="shared" si="119"/>
        <v/>
      </c>
      <c r="AQ85" s="396" t="str">
        <f t="shared" si="119"/>
        <v/>
      </c>
      <c r="AR85" s="396" t="str">
        <f t="shared" si="119"/>
        <v/>
      </c>
      <c r="AS85" s="396" t="str">
        <f t="shared" si="119"/>
        <v/>
      </c>
      <c r="AT85" s="396" t="str">
        <f t="shared" si="119"/>
        <v/>
      </c>
      <c r="AU85" s="396" t="str">
        <f t="shared" si="119"/>
        <v/>
      </c>
      <c r="AV85" s="396" t="str">
        <f t="shared" si="119"/>
        <v/>
      </c>
      <c r="AW85" s="396" t="str">
        <f t="shared" si="86"/>
        <v/>
      </c>
      <c r="AX85" s="355"/>
      <c r="AY85" s="356" t="str">
        <f t="shared" si="87"/>
        <v/>
      </c>
      <c r="AZ85" s="356" t="str">
        <f t="shared" si="88"/>
        <v/>
      </c>
      <c r="BA85" s="356" t="str">
        <f t="shared" si="89"/>
        <v/>
      </c>
      <c r="BB85" s="356" t="str">
        <f t="shared" si="90"/>
        <v/>
      </c>
      <c r="BC85" s="356" t="str">
        <f t="shared" si="91"/>
        <v/>
      </c>
      <c r="BD85" s="356" t="str">
        <f t="shared" si="92"/>
        <v/>
      </c>
      <c r="BE85" s="356" t="str">
        <f t="shared" si="93"/>
        <v/>
      </c>
      <c r="BF85" s="356" t="str">
        <f t="shared" si="94"/>
        <v/>
      </c>
      <c r="BG85" s="356" t="str">
        <f t="shared" si="95"/>
        <v/>
      </c>
      <c r="BH85" s="356" t="str">
        <f t="shared" si="96"/>
        <v/>
      </c>
      <c r="BI85" s="356" t="str">
        <f t="shared" si="97"/>
        <v/>
      </c>
      <c r="BJ85" s="356" t="str">
        <f t="shared" si="98"/>
        <v/>
      </c>
      <c r="BK85" s="274">
        <f t="shared" si="99"/>
        <v>0</v>
      </c>
      <c r="BL85" s="274">
        <f t="shared" si="117"/>
        <v>0</v>
      </c>
      <c r="BM85" s="275">
        <f t="shared" si="100"/>
        <v>0</v>
      </c>
      <c r="BN85" s="273" t="str">
        <f t="shared" si="101"/>
        <v/>
      </c>
      <c r="BO85" s="273" t="str">
        <f t="shared" si="102"/>
        <v/>
      </c>
      <c r="BP85" s="273" t="str">
        <f t="shared" si="103"/>
        <v/>
      </c>
      <c r="BQ85" s="273" t="str">
        <f t="shared" si="104"/>
        <v/>
      </c>
      <c r="BR85" s="273" t="str">
        <f t="shared" si="105"/>
        <v/>
      </c>
      <c r="BS85" s="273" t="str">
        <f t="shared" si="106"/>
        <v/>
      </c>
      <c r="BT85" s="273" t="str">
        <f t="shared" si="107"/>
        <v/>
      </c>
      <c r="BU85" s="273" t="str">
        <f t="shared" si="108"/>
        <v/>
      </c>
      <c r="BV85" s="273" t="str">
        <f t="shared" si="109"/>
        <v/>
      </c>
      <c r="BW85" s="273" t="str">
        <f t="shared" si="110"/>
        <v/>
      </c>
      <c r="BX85" s="273" t="str">
        <f t="shared" si="111"/>
        <v/>
      </c>
      <c r="BY85" s="273" t="str">
        <f t="shared" si="112"/>
        <v/>
      </c>
      <c r="BZ85" s="273" t="str">
        <f t="shared" si="113"/>
        <v/>
      </c>
      <c r="CA85" s="273">
        <f t="shared" si="118"/>
        <v>0</v>
      </c>
    </row>
    <row r="86" spans="1:79" s="273" customFormat="1" ht="23.15" customHeight="1">
      <c r="A86" s="354">
        <v>73</v>
      </c>
      <c r="B86" s="14"/>
      <c r="C86" s="180"/>
      <c r="D86" s="181"/>
      <c r="E86" s="182"/>
      <c r="F86" s="183"/>
      <c r="G86" s="184"/>
      <c r="H86" s="185"/>
      <c r="I86" s="186"/>
      <c r="J86" s="187"/>
      <c r="K86" s="187"/>
      <c r="L86" s="187"/>
      <c r="M86" s="431"/>
      <c r="N86" s="110"/>
      <c r="O86" s="189"/>
      <c r="P86" s="392" t="str">
        <f t="shared" si="114"/>
        <v/>
      </c>
      <c r="Q86" s="394"/>
      <c r="R86" s="366"/>
      <c r="S86" s="366"/>
      <c r="T86" s="366"/>
      <c r="U86" s="366"/>
      <c r="V86" s="395" t="str">
        <f t="shared" si="82"/>
        <v/>
      </c>
      <c r="W86" s="408" t="str">
        <f t="shared" si="81"/>
        <v/>
      </c>
      <c r="X86" s="395" t="str">
        <f t="shared" si="81"/>
        <v/>
      </c>
      <c r="Y86" s="408" t="str">
        <f t="shared" si="81"/>
        <v/>
      </c>
      <c r="Z86" s="395" t="str">
        <f t="shared" si="81"/>
        <v/>
      </c>
      <c r="AA86" s="408" t="str">
        <f t="shared" si="81"/>
        <v/>
      </c>
      <c r="AB86" s="395" t="str">
        <f t="shared" si="81"/>
        <v/>
      </c>
      <c r="AC86" s="408" t="str">
        <f t="shared" si="81"/>
        <v/>
      </c>
      <c r="AD86" s="395" t="str">
        <f t="shared" si="81"/>
        <v/>
      </c>
      <c r="AE86" s="408" t="str">
        <f t="shared" si="81"/>
        <v/>
      </c>
      <c r="AF86" s="395" t="str">
        <f t="shared" si="81"/>
        <v/>
      </c>
      <c r="AG86" s="408" t="str">
        <f t="shared" si="81"/>
        <v/>
      </c>
      <c r="AH86" s="135" t="str">
        <f t="shared" si="84"/>
        <v/>
      </c>
      <c r="AI86" s="135" t="str">
        <f t="shared" si="85"/>
        <v/>
      </c>
      <c r="AJ86" s="135" t="str">
        <f t="shared" si="115"/>
        <v/>
      </c>
      <c r="AK86" s="135" t="str">
        <f t="shared" si="116"/>
        <v/>
      </c>
      <c r="AL86" s="396" t="str">
        <f t="shared" si="119"/>
        <v/>
      </c>
      <c r="AM86" s="396" t="str">
        <f t="shared" si="119"/>
        <v/>
      </c>
      <c r="AN86" s="396" t="str">
        <f t="shared" si="119"/>
        <v/>
      </c>
      <c r="AO86" s="396" t="str">
        <f t="shared" si="119"/>
        <v/>
      </c>
      <c r="AP86" s="396" t="str">
        <f t="shared" si="119"/>
        <v/>
      </c>
      <c r="AQ86" s="396" t="str">
        <f t="shared" si="119"/>
        <v/>
      </c>
      <c r="AR86" s="396" t="str">
        <f t="shared" si="119"/>
        <v/>
      </c>
      <c r="AS86" s="396" t="str">
        <f t="shared" si="119"/>
        <v/>
      </c>
      <c r="AT86" s="396" t="str">
        <f t="shared" si="119"/>
        <v/>
      </c>
      <c r="AU86" s="396" t="str">
        <f t="shared" si="119"/>
        <v/>
      </c>
      <c r="AV86" s="396" t="str">
        <f t="shared" si="119"/>
        <v/>
      </c>
      <c r="AW86" s="396" t="str">
        <f t="shared" si="86"/>
        <v/>
      </c>
      <c r="AX86" s="355"/>
      <c r="AY86" s="356" t="str">
        <f t="shared" si="87"/>
        <v/>
      </c>
      <c r="AZ86" s="356" t="str">
        <f t="shared" si="88"/>
        <v/>
      </c>
      <c r="BA86" s="356" t="str">
        <f t="shared" si="89"/>
        <v/>
      </c>
      <c r="BB86" s="356" t="str">
        <f t="shared" si="90"/>
        <v/>
      </c>
      <c r="BC86" s="356" t="str">
        <f t="shared" si="91"/>
        <v/>
      </c>
      <c r="BD86" s="356" t="str">
        <f t="shared" si="92"/>
        <v/>
      </c>
      <c r="BE86" s="356" t="str">
        <f t="shared" si="93"/>
        <v/>
      </c>
      <c r="BF86" s="356" t="str">
        <f t="shared" si="94"/>
        <v/>
      </c>
      <c r="BG86" s="356" t="str">
        <f t="shared" si="95"/>
        <v/>
      </c>
      <c r="BH86" s="356" t="str">
        <f t="shared" si="96"/>
        <v/>
      </c>
      <c r="BI86" s="356" t="str">
        <f t="shared" si="97"/>
        <v/>
      </c>
      <c r="BJ86" s="356" t="str">
        <f t="shared" si="98"/>
        <v/>
      </c>
      <c r="BK86" s="274">
        <f t="shared" si="99"/>
        <v>0</v>
      </c>
      <c r="BL86" s="274">
        <f t="shared" si="117"/>
        <v>0</v>
      </c>
      <c r="BM86" s="275">
        <f t="shared" si="100"/>
        <v>0</v>
      </c>
      <c r="BN86" s="273" t="str">
        <f t="shared" si="101"/>
        <v/>
      </c>
      <c r="BO86" s="273" t="str">
        <f t="shared" si="102"/>
        <v/>
      </c>
      <c r="BP86" s="273" t="str">
        <f t="shared" si="103"/>
        <v/>
      </c>
      <c r="BQ86" s="273" t="str">
        <f t="shared" si="104"/>
        <v/>
      </c>
      <c r="BR86" s="273" t="str">
        <f t="shared" si="105"/>
        <v/>
      </c>
      <c r="BS86" s="273" t="str">
        <f t="shared" si="106"/>
        <v/>
      </c>
      <c r="BT86" s="273" t="str">
        <f t="shared" si="107"/>
        <v/>
      </c>
      <c r="BU86" s="273" t="str">
        <f t="shared" si="108"/>
        <v/>
      </c>
      <c r="BV86" s="273" t="str">
        <f t="shared" si="109"/>
        <v/>
      </c>
      <c r="BW86" s="273" t="str">
        <f t="shared" si="110"/>
        <v/>
      </c>
      <c r="BX86" s="273" t="str">
        <f t="shared" si="111"/>
        <v/>
      </c>
      <c r="BY86" s="273" t="str">
        <f t="shared" si="112"/>
        <v/>
      </c>
      <c r="BZ86" s="273" t="str">
        <f t="shared" si="113"/>
        <v/>
      </c>
      <c r="CA86" s="273">
        <f t="shared" si="118"/>
        <v>0</v>
      </c>
    </row>
    <row r="87" spans="1:79" s="273" customFormat="1" ht="23.15" customHeight="1">
      <c r="A87" s="354">
        <v>74</v>
      </c>
      <c r="B87" s="14"/>
      <c r="C87" s="180"/>
      <c r="D87" s="181"/>
      <c r="E87" s="182"/>
      <c r="F87" s="183"/>
      <c r="G87" s="184"/>
      <c r="H87" s="185"/>
      <c r="I87" s="186"/>
      <c r="J87" s="187"/>
      <c r="K87" s="187"/>
      <c r="L87" s="187"/>
      <c r="M87" s="431"/>
      <c r="N87" s="110"/>
      <c r="O87" s="189"/>
      <c r="P87" s="392" t="str">
        <f t="shared" si="114"/>
        <v/>
      </c>
      <c r="Q87" s="394"/>
      <c r="R87" s="366"/>
      <c r="S87" s="366"/>
      <c r="T87" s="366"/>
      <c r="U87" s="366"/>
      <c r="V87" s="395" t="str">
        <f t="shared" si="82"/>
        <v/>
      </c>
      <c r="W87" s="408" t="str">
        <f t="shared" si="81"/>
        <v/>
      </c>
      <c r="X87" s="395" t="str">
        <f t="shared" si="81"/>
        <v/>
      </c>
      <c r="Y87" s="408" t="str">
        <f t="shared" si="81"/>
        <v/>
      </c>
      <c r="Z87" s="395" t="str">
        <f t="shared" si="81"/>
        <v/>
      </c>
      <c r="AA87" s="408" t="str">
        <f t="shared" si="81"/>
        <v/>
      </c>
      <c r="AB87" s="395" t="str">
        <f t="shared" si="81"/>
        <v/>
      </c>
      <c r="AC87" s="408" t="str">
        <f t="shared" si="81"/>
        <v/>
      </c>
      <c r="AD87" s="395" t="str">
        <f t="shared" si="81"/>
        <v/>
      </c>
      <c r="AE87" s="408" t="str">
        <f t="shared" si="81"/>
        <v/>
      </c>
      <c r="AF87" s="395" t="str">
        <f t="shared" si="81"/>
        <v/>
      </c>
      <c r="AG87" s="408" t="str">
        <f t="shared" si="81"/>
        <v/>
      </c>
      <c r="AH87" s="135" t="str">
        <f t="shared" si="84"/>
        <v/>
      </c>
      <c r="AI87" s="135" t="str">
        <f t="shared" si="85"/>
        <v/>
      </c>
      <c r="AJ87" s="135" t="str">
        <f t="shared" si="115"/>
        <v/>
      </c>
      <c r="AK87" s="135" t="str">
        <f t="shared" si="116"/>
        <v/>
      </c>
      <c r="AL87" s="396" t="str">
        <f t="shared" si="119"/>
        <v/>
      </c>
      <c r="AM87" s="396" t="str">
        <f t="shared" si="119"/>
        <v/>
      </c>
      <c r="AN87" s="396" t="str">
        <f t="shared" si="119"/>
        <v/>
      </c>
      <c r="AO87" s="396" t="str">
        <f t="shared" si="119"/>
        <v/>
      </c>
      <c r="AP87" s="396" t="str">
        <f t="shared" si="119"/>
        <v/>
      </c>
      <c r="AQ87" s="396" t="str">
        <f t="shared" si="119"/>
        <v/>
      </c>
      <c r="AR87" s="396" t="str">
        <f t="shared" si="119"/>
        <v/>
      </c>
      <c r="AS87" s="396" t="str">
        <f t="shared" si="119"/>
        <v/>
      </c>
      <c r="AT87" s="396" t="str">
        <f t="shared" si="119"/>
        <v/>
      </c>
      <c r="AU87" s="396" t="str">
        <f t="shared" si="119"/>
        <v/>
      </c>
      <c r="AV87" s="396" t="str">
        <f t="shared" si="119"/>
        <v/>
      </c>
      <c r="AW87" s="396" t="str">
        <f t="shared" si="86"/>
        <v/>
      </c>
      <c r="AX87" s="355"/>
      <c r="AY87" s="356" t="str">
        <f t="shared" si="87"/>
        <v/>
      </c>
      <c r="AZ87" s="356" t="str">
        <f t="shared" si="88"/>
        <v/>
      </c>
      <c r="BA87" s="356" t="str">
        <f t="shared" si="89"/>
        <v/>
      </c>
      <c r="BB87" s="356" t="str">
        <f t="shared" si="90"/>
        <v/>
      </c>
      <c r="BC87" s="356" t="str">
        <f t="shared" si="91"/>
        <v/>
      </c>
      <c r="BD87" s="356" t="str">
        <f t="shared" si="92"/>
        <v/>
      </c>
      <c r="BE87" s="356" t="str">
        <f t="shared" si="93"/>
        <v/>
      </c>
      <c r="BF87" s="356" t="str">
        <f t="shared" si="94"/>
        <v/>
      </c>
      <c r="BG87" s="356" t="str">
        <f t="shared" si="95"/>
        <v/>
      </c>
      <c r="BH87" s="356" t="str">
        <f t="shared" si="96"/>
        <v/>
      </c>
      <c r="BI87" s="356" t="str">
        <f t="shared" si="97"/>
        <v/>
      </c>
      <c r="BJ87" s="356" t="str">
        <f t="shared" si="98"/>
        <v/>
      </c>
      <c r="BK87" s="274">
        <f t="shared" si="99"/>
        <v>0</v>
      </c>
      <c r="BL87" s="274">
        <f t="shared" si="117"/>
        <v>0</v>
      </c>
      <c r="BM87" s="275">
        <f t="shared" si="100"/>
        <v>0</v>
      </c>
      <c r="BN87" s="273" t="str">
        <f t="shared" si="101"/>
        <v/>
      </c>
      <c r="BO87" s="273" t="str">
        <f t="shared" si="102"/>
        <v/>
      </c>
      <c r="BP87" s="273" t="str">
        <f t="shared" si="103"/>
        <v/>
      </c>
      <c r="BQ87" s="273" t="str">
        <f t="shared" si="104"/>
        <v/>
      </c>
      <c r="BR87" s="273" t="str">
        <f t="shared" si="105"/>
        <v/>
      </c>
      <c r="BS87" s="273" t="str">
        <f t="shared" si="106"/>
        <v/>
      </c>
      <c r="BT87" s="273" t="str">
        <f t="shared" si="107"/>
        <v/>
      </c>
      <c r="BU87" s="273" t="str">
        <f t="shared" si="108"/>
        <v/>
      </c>
      <c r="BV87" s="273" t="str">
        <f t="shared" si="109"/>
        <v/>
      </c>
      <c r="BW87" s="273" t="str">
        <f t="shared" si="110"/>
        <v/>
      </c>
      <c r="BX87" s="273" t="str">
        <f t="shared" si="111"/>
        <v/>
      </c>
      <c r="BY87" s="273" t="str">
        <f t="shared" si="112"/>
        <v/>
      </c>
      <c r="BZ87" s="273" t="str">
        <f t="shared" si="113"/>
        <v/>
      </c>
      <c r="CA87" s="273">
        <f t="shared" si="118"/>
        <v>0</v>
      </c>
    </row>
    <row r="88" spans="1:79" s="273" customFormat="1" ht="23.15" customHeight="1">
      <c r="A88" s="354">
        <v>75</v>
      </c>
      <c r="B88" s="14"/>
      <c r="C88" s="180"/>
      <c r="D88" s="181"/>
      <c r="E88" s="182"/>
      <c r="F88" s="183"/>
      <c r="G88" s="184"/>
      <c r="H88" s="185"/>
      <c r="I88" s="186"/>
      <c r="J88" s="187"/>
      <c r="K88" s="187"/>
      <c r="L88" s="187"/>
      <c r="M88" s="431"/>
      <c r="N88" s="110"/>
      <c r="O88" s="189"/>
      <c r="P88" s="392" t="str">
        <f t="shared" si="114"/>
        <v/>
      </c>
      <c r="Q88" s="394"/>
      <c r="R88" s="366"/>
      <c r="S88" s="366"/>
      <c r="T88" s="366"/>
      <c r="U88" s="366"/>
      <c r="V88" s="395" t="str">
        <f t="shared" si="82"/>
        <v/>
      </c>
      <c r="W88" s="408" t="str">
        <f t="shared" si="81"/>
        <v/>
      </c>
      <c r="X88" s="395" t="str">
        <f t="shared" si="81"/>
        <v/>
      </c>
      <c r="Y88" s="408" t="str">
        <f t="shared" si="81"/>
        <v/>
      </c>
      <c r="Z88" s="395" t="str">
        <f t="shared" si="81"/>
        <v/>
      </c>
      <c r="AA88" s="408" t="str">
        <f t="shared" si="81"/>
        <v/>
      </c>
      <c r="AB88" s="395" t="str">
        <f t="shared" si="81"/>
        <v/>
      </c>
      <c r="AC88" s="408" t="str">
        <f t="shared" si="81"/>
        <v/>
      </c>
      <c r="AD88" s="395" t="str">
        <f t="shared" si="81"/>
        <v/>
      </c>
      <c r="AE88" s="408" t="str">
        <f t="shared" si="81"/>
        <v/>
      </c>
      <c r="AF88" s="395" t="str">
        <f t="shared" si="81"/>
        <v/>
      </c>
      <c r="AG88" s="408" t="str">
        <f t="shared" si="81"/>
        <v/>
      </c>
      <c r="AH88" s="135" t="str">
        <f t="shared" si="84"/>
        <v/>
      </c>
      <c r="AI88" s="135" t="str">
        <f t="shared" si="85"/>
        <v/>
      </c>
      <c r="AJ88" s="135" t="str">
        <f t="shared" si="115"/>
        <v/>
      </c>
      <c r="AK88" s="135" t="str">
        <f t="shared" si="116"/>
        <v/>
      </c>
      <c r="AL88" s="396" t="str">
        <f t="shared" si="119"/>
        <v/>
      </c>
      <c r="AM88" s="396" t="str">
        <f t="shared" si="119"/>
        <v/>
      </c>
      <c r="AN88" s="396" t="str">
        <f t="shared" si="119"/>
        <v/>
      </c>
      <c r="AO88" s="396" t="str">
        <f t="shared" si="119"/>
        <v/>
      </c>
      <c r="AP88" s="396" t="str">
        <f t="shared" si="119"/>
        <v/>
      </c>
      <c r="AQ88" s="396" t="str">
        <f t="shared" si="119"/>
        <v/>
      </c>
      <c r="AR88" s="396" t="str">
        <f t="shared" si="119"/>
        <v/>
      </c>
      <c r="AS88" s="396" t="str">
        <f t="shared" si="119"/>
        <v/>
      </c>
      <c r="AT88" s="396" t="str">
        <f t="shared" si="119"/>
        <v/>
      </c>
      <c r="AU88" s="396" t="str">
        <f t="shared" si="119"/>
        <v/>
      </c>
      <c r="AV88" s="396" t="str">
        <f t="shared" si="119"/>
        <v/>
      </c>
      <c r="AW88" s="396" t="str">
        <f t="shared" si="86"/>
        <v/>
      </c>
      <c r="AX88" s="355"/>
      <c r="AY88" s="356" t="str">
        <f t="shared" si="87"/>
        <v/>
      </c>
      <c r="AZ88" s="356" t="str">
        <f t="shared" si="88"/>
        <v/>
      </c>
      <c r="BA88" s="356" t="str">
        <f t="shared" si="89"/>
        <v/>
      </c>
      <c r="BB88" s="356" t="str">
        <f t="shared" si="90"/>
        <v/>
      </c>
      <c r="BC88" s="356" t="str">
        <f t="shared" si="91"/>
        <v/>
      </c>
      <c r="BD88" s="356" t="str">
        <f t="shared" si="92"/>
        <v/>
      </c>
      <c r="BE88" s="356" t="str">
        <f t="shared" si="93"/>
        <v/>
      </c>
      <c r="BF88" s="356" t="str">
        <f t="shared" si="94"/>
        <v/>
      </c>
      <c r="BG88" s="356" t="str">
        <f t="shared" si="95"/>
        <v/>
      </c>
      <c r="BH88" s="356" t="str">
        <f t="shared" si="96"/>
        <v/>
      </c>
      <c r="BI88" s="356" t="str">
        <f t="shared" si="97"/>
        <v/>
      </c>
      <c r="BJ88" s="356" t="str">
        <f t="shared" si="98"/>
        <v/>
      </c>
      <c r="BK88" s="274">
        <f t="shared" si="99"/>
        <v>0</v>
      </c>
      <c r="BL88" s="274">
        <f t="shared" si="117"/>
        <v>0</v>
      </c>
      <c r="BM88" s="275">
        <f t="shared" si="100"/>
        <v>0</v>
      </c>
      <c r="BN88" s="273" t="str">
        <f t="shared" si="101"/>
        <v/>
      </c>
      <c r="BO88" s="273" t="str">
        <f t="shared" si="102"/>
        <v/>
      </c>
      <c r="BP88" s="273" t="str">
        <f t="shared" si="103"/>
        <v/>
      </c>
      <c r="BQ88" s="273" t="str">
        <f t="shared" si="104"/>
        <v/>
      </c>
      <c r="BR88" s="273" t="str">
        <f t="shared" si="105"/>
        <v/>
      </c>
      <c r="BS88" s="273" t="str">
        <f t="shared" si="106"/>
        <v/>
      </c>
      <c r="BT88" s="273" t="str">
        <f t="shared" si="107"/>
        <v/>
      </c>
      <c r="BU88" s="273" t="str">
        <f t="shared" si="108"/>
        <v/>
      </c>
      <c r="BV88" s="273" t="str">
        <f t="shared" si="109"/>
        <v/>
      </c>
      <c r="BW88" s="273" t="str">
        <f t="shared" si="110"/>
        <v/>
      </c>
      <c r="BX88" s="273" t="str">
        <f t="shared" si="111"/>
        <v/>
      </c>
      <c r="BY88" s="273" t="str">
        <f t="shared" si="112"/>
        <v/>
      </c>
      <c r="BZ88" s="273" t="str">
        <f t="shared" si="113"/>
        <v/>
      </c>
      <c r="CA88" s="273">
        <f t="shared" si="118"/>
        <v>0</v>
      </c>
    </row>
    <row r="89" spans="1:79" s="273" customFormat="1" ht="23.15" customHeight="1">
      <c r="A89" s="354">
        <v>76</v>
      </c>
      <c r="B89" s="14"/>
      <c r="C89" s="180"/>
      <c r="D89" s="181"/>
      <c r="E89" s="182"/>
      <c r="F89" s="183"/>
      <c r="G89" s="184"/>
      <c r="H89" s="185"/>
      <c r="I89" s="186"/>
      <c r="J89" s="187"/>
      <c r="K89" s="187"/>
      <c r="L89" s="187"/>
      <c r="M89" s="431"/>
      <c r="N89" s="111"/>
      <c r="O89" s="189"/>
      <c r="P89" s="392" t="str">
        <f t="shared" si="114"/>
        <v/>
      </c>
      <c r="Q89" s="394"/>
      <c r="R89" s="366"/>
      <c r="S89" s="366"/>
      <c r="T89" s="366"/>
      <c r="U89" s="366"/>
      <c r="V89" s="395" t="str">
        <f t="shared" si="82"/>
        <v/>
      </c>
      <c r="W89" s="408" t="str">
        <f t="shared" si="81"/>
        <v/>
      </c>
      <c r="X89" s="395" t="str">
        <f t="shared" si="81"/>
        <v/>
      </c>
      <c r="Y89" s="408" t="str">
        <f t="shared" si="81"/>
        <v/>
      </c>
      <c r="Z89" s="395" t="str">
        <f t="shared" si="81"/>
        <v/>
      </c>
      <c r="AA89" s="408" t="str">
        <f t="shared" si="81"/>
        <v/>
      </c>
      <c r="AB89" s="395" t="str">
        <f t="shared" si="81"/>
        <v/>
      </c>
      <c r="AC89" s="408" t="str">
        <f t="shared" si="81"/>
        <v/>
      </c>
      <c r="AD89" s="395" t="str">
        <f t="shared" si="81"/>
        <v/>
      </c>
      <c r="AE89" s="408" t="str">
        <f t="shared" si="81"/>
        <v/>
      </c>
      <c r="AF89" s="395" t="str">
        <f t="shared" si="81"/>
        <v/>
      </c>
      <c r="AG89" s="408" t="str">
        <f t="shared" si="81"/>
        <v/>
      </c>
      <c r="AH89" s="135" t="str">
        <f t="shared" si="84"/>
        <v/>
      </c>
      <c r="AI89" s="135" t="str">
        <f t="shared" si="85"/>
        <v/>
      </c>
      <c r="AJ89" s="135" t="str">
        <f t="shared" si="115"/>
        <v/>
      </c>
      <c r="AK89" s="135" t="str">
        <f t="shared" si="116"/>
        <v/>
      </c>
      <c r="AL89" s="396" t="str">
        <f t="shared" si="119"/>
        <v/>
      </c>
      <c r="AM89" s="396" t="str">
        <f t="shared" si="119"/>
        <v/>
      </c>
      <c r="AN89" s="396" t="str">
        <f t="shared" si="119"/>
        <v/>
      </c>
      <c r="AO89" s="396" t="str">
        <f t="shared" si="119"/>
        <v/>
      </c>
      <c r="AP89" s="396" t="str">
        <f t="shared" si="119"/>
        <v/>
      </c>
      <c r="AQ89" s="396" t="str">
        <f t="shared" si="119"/>
        <v/>
      </c>
      <c r="AR89" s="396" t="str">
        <f t="shared" si="119"/>
        <v/>
      </c>
      <c r="AS89" s="396" t="str">
        <f t="shared" si="119"/>
        <v/>
      </c>
      <c r="AT89" s="396" t="str">
        <f t="shared" si="119"/>
        <v/>
      </c>
      <c r="AU89" s="396" t="str">
        <f t="shared" si="119"/>
        <v/>
      </c>
      <c r="AV89" s="396" t="str">
        <f t="shared" si="119"/>
        <v/>
      </c>
      <c r="AW89" s="396" t="str">
        <f t="shared" si="86"/>
        <v/>
      </c>
      <c r="AX89" s="355"/>
      <c r="AY89" s="356" t="str">
        <f t="shared" si="87"/>
        <v/>
      </c>
      <c r="AZ89" s="356" t="str">
        <f t="shared" si="88"/>
        <v/>
      </c>
      <c r="BA89" s="356" t="str">
        <f t="shared" si="89"/>
        <v/>
      </c>
      <c r="BB89" s="356" t="str">
        <f t="shared" si="90"/>
        <v/>
      </c>
      <c r="BC89" s="356" t="str">
        <f t="shared" si="91"/>
        <v/>
      </c>
      <c r="BD89" s="356" t="str">
        <f t="shared" si="92"/>
        <v/>
      </c>
      <c r="BE89" s="356" t="str">
        <f t="shared" si="93"/>
        <v/>
      </c>
      <c r="BF89" s="356" t="str">
        <f t="shared" si="94"/>
        <v/>
      </c>
      <c r="BG89" s="356" t="str">
        <f t="shared" si="95"/>
        <v/>
      </c>
      <c r="BH89" s="356" t="str">
        <f t="shared" si="96"/>
        <v/>
      </c>
      <c r="BI89" s="356" t="str">
        <f t="shared" si="97"/>
        <v/>
      </c>
      <c r="BJ89" s="356" t="str">
        <f t="shared" si="98"/>
        <v/>
      </c>
      <c r="BK89" s="274">
        <f t="shared" si="99"/>
        <v>0</v>
      </c>
      <c r="BL89" s="274">
        <f t="shared" si="117"/>
        <v>0</v>
      </c>
      <c r="BM89" s="275">
        <f t="shared" si="100"/>
        <v>0</v>
      </c>
      <c r="BN89" s="273" t="str">
        <f t="shared" si="101"/>
        <v/>
      </c>
      <c r="BO89" s="273" t="str">
        <f t="shared" si="102"/>
        <v/>
      </c>
      <c r="BP89" s="273" t="str">
        <f t="shared" si="103"/>
        <v/>
      </c>
      <c r="BQ89" s="273" t="str">
        <f t="shared" si="104"/>
        <v/>
      </c>
      <c r="BR89" s="273" t="str">
        <f t="shared" si="105"/>
        <v/>
      </c>
      <c r="BS89" s="273" t="str">
        <f t="shared" si="106"/>
        <v/>
      </c>
      <c r="BT89" s="273" t="str">
        <f t="shared" si="107"/>
        <v/>
      </c>
      <c r="BU89" s="273" t="str">
        <f t="shared" si="108"/>
        <v/>
      </c>
      <c r="BV89" s="273" t="str">
        <f t="shared" si="109"/>
        <v/>
      </c>
      <c r="BW89" s="273" t="str">
        <f t="shared" si="110"/>
        <v/>
      </c>
      <c r="BX89" s="273" t="str">
        <f t="shared" si="111"/>
        <v/>
      </c>
      <c r="BY89" s="273" t="str">
        <f t="shared" si="112"/>
        <v/>
      </c>
      <c r="BZ89" s="273" t="str">
        <f t="shared" si="113"/>
        <v/>
      </c>
      <c r="CA89" s="273">
        <f t="shared" si="118"/>
        <v>0</v>
      </c>
    </row>
    <row r="90" spans="1:79" s="273" customFormat="1" ht="23.15" customHeight="1">
      <c r="A90" s="354">
        <v>77</v>
      </c>
      <c r="B90" s="14"/>
      <c r="C90" s="180"/>
      <c r="D90" s="181"/>
      <c r="E90" s="182"/>
      <c r="F90" s="183"/>
      <c r="G90" s="184"/>
      <c r="H90" s="185"/>
      <c r="I90" s="186"/>
      <c r="J90" s="187"/>
      <c r="K90" s="187"/>
      <c r="L90" s="187"/>
      <c r="M90" s="431"/>
      <c r="N90" s="110"/>
      <c r="O90" s="189"/>
      <c r="P90" s="392" t="str">
        <f t="shared" si="114"/>
        <v/>
      </c>
      <c r="Q90" s="394"/>
      <c r="R90" s="366"/>
      <c r="S90" s="366"/>
      <c r="T90" s="366"/>
      <c r="U90" s="366"/>
      <c r="V90" s="395" t="str">
        <f t="shared" si="82"/>
        <v/>
      </c>
      <c r="W90" s="408" t="str">
        <f t="shared" si="81"/>
        <v/>
      </c>
      <c r="X90" s="395" t="str">
        <f t="shared" si="81"/>
        <v/>
      </c>
      <c r="Y90" s="408" t="str">
        <f t="shared" si="81"/>
        <v/>
      </c>
      <c r="Z90" s="395" t="str">
        <f t="shared" si="81"/>
        <v/>
      </c>
      <c r="AA90" s="408" t="str">
        <f t="shared" si="81"/>
        <v/>
      </c>
      <c r="AB90" s="395" t="str">
        <f t="shared" si="81"/>
        <v/>
      </c>
      <c r="AC90" s="408" t="str">
        <f t="shared" si="81"/>
        <v/>
      </c>
      <c r="AD90" s="395" t="str">
        <f t="shared" si="81"/>
        <v/>
      </c>
      <c r="AE90" s="408" t="str">
        <f t="shared" si="81"/>
        <v/>
      </c>
      <c r="AF90" s="395" t="str">
        <f t="shared" si="81"/>
        <v/>
      </c>
      <c r="AG90" s="408" t="str">
        <f t="shared" si="81"/>
        <v/>
      </c>
      <c r="AH90" s="135" t="str">
        <f t="shared" si="84"/>
        <v/>
      </c>
      <c r="AI90" s="135" t="str">
        <f t="shared" si="85"/>
        <v/>
      </c>
      <c r="AJ90" s="135" t="str">
        <f t="shared" si="115"/>
        <v/>
      </c>
      <c r="AK90" s="135" t="str">
        <f t="shared" si="116"/>
        <v/>
      </c>
      <c r="AL90" s="396" t="str">
        <f t="shared" si="119"/>
        <v/>
      </c>
      <c r="AM90" s="396" t="str">
        <f t="shared" si="119"/>
        <v/>
      </c>
      <c r="AN90" s="396" t="str">
        <f t="shared" si="119"/>
        <v/>
      </c>
      <c r="AO90" s="396" t="str">
        <f t="shared" si="119"/>
        <v/>
      </c>
      <c r="AP90" s="396" t="str">
        <f t="shared" si="119"/>
        <v/>
      </c>
      <c r="AQ90" s="396" t="str">
        <f t="shared" si="119"/>
        <v/>
      </c>
      <c r="AR90" s="396" t="str">
        <f t="shared" si="119"/>
        <v/>
      </c>
      <c r="AS90" s="396" t="str">
        <f t="shared" si="119"/>
        <v/>
      </c>
      <c r="AT90" s="396" t="str">
        <f t="shared" si="119"/>
        <v/>
      </c>
      <c r="AU90" s="396" t="str">
        <f t="shared" si="119"/>
        <v/>
      </c>
      <c r="AV90" s="396" t="str">
        <f t="shared" si="119"/>
        <v/>
      </c>
      <c r="AW90" s="396" t="str">
        <f t="shared" si="86"/>
        <v/>
      </c>
      <c r="AX90" s="355"/>
      <c r="AY90" s="356" t="str">
        <f t="shared" si="87"/>
        <v/>
      </c>
      <c r="AZ90" s="356" t="str">
        <f t="shared" si="88"/>
        <v/>
      </c>
      <c r="BA90" s="356" t="str">
        <f t="shared" si="89"/>
        <v/>
      </c>
      <c r="BB90" s="356" t="str">
        <f t="shared" si="90"/>
        <v/>
      </c>
      <c r="BC90" s="356" t="str">
        <f t="shared" si="91"/>
        <v/>
      </c>
      <c r="BD90" s="356" t="str">
        <f t="shared" si="92"/>
        <v/>
      </c>
      <c r="BE90" s="356" t="str">
        <f t="shared" si="93"/>
        <v/>
      </c>
      <c r="BF90" s="356" t="str">
        <f t="shared" si="94"/>
        <v/>
      </c>
      <c r="BG90" s="356" t="str">
        <f t="shared" si="95"/>
        <v/>
      </c>
      <c r="BH90" s="356" t="str">
        <f t="shared" si="96"/>
        <v/>
      </c>
      <c r="BI90" s="356" t="str">
        <f t="shared" si="97"/>
        <v/>
      </c>
      <c r="BJ90" s="356" t="str">
        <f t="shared" si="98"/>
        <v/>
      </c>
      <c r="BK90" s="274">
        <f t="shared" si="99"/>
        <v>0</v>
      </c>
      <c r="BL90" s="274">
        <f t="shared" si="117"/>
        <v>0</v>
      </c>
      <c r="BM90" s="275">
        <f t="shared" si="100"/>
        <v>0</v>
      </c>
      <c r="BN90" s="273" t="str">
        <f t="shared" si="101"/>
        <v/>
      </c>
      <c r="BO90" s="273" t="str">
        <f t="shared" si="102"/>
        <v/>
      </c>
      <c r="BP90" s="273" t="str">
        <f t="shared" si="103"/>
        <v/>
      </c>
      <c r="BQ90" s="273" t="str">
        <f t="shared" si="104"/>
        <v/>
      </c>
      <c r="BR90" s="273" t="str">
        <f t="shared" si="105"/>
        <v/>
      </c>
      <c r="BS90" s="273" t="str">
        <f t="shared" si="106"/>
        <v/>
      </c>
      <c r="BT90" s="273" t="str">
        <f t="shared" si="107"/>
        <v/>
      </c>
      <c r="BU90" s="273" t="str">
        <f t="shared" si="108"/>
        <v/>
      </c>
      <c r="BV90" s="273" t="str">
        <f t="shared" si="109"/>
        <v/>
      </c>
      <c r="BW90" s="273" t="str">
        <f t="shared" si="110"/>
        <v/>
      </c>
      <c r="BX90" s="273" t="str">
        <f t="shared" si="111"/>
        <v/>
      </c>
      <c r="BY90" s="273" t="str">
        <f t="shared" si="112"/>
        <v/>
      </c>
      <c r="BZ90" s="273" t="str">
        <f t="shared" si="113"/>
        <v/>
      </c>
      <c r="CA90" s="273">
        <f t="shared" si="118"/>
        <v>0</v>
      </c>
    </row>
    <row r="91" spans="1:79" s="273" customFormat="1" ht="23.15" customHeight="1">
      <c r="A91" s="354">
        <v>78</v>
      </c>
      <c r="B91" s="14"/>
      <c r="C91" s="180"/>
      <c r="D91" s="181"/>
      <c r="E91" s="182"/>
      <c r="F91" s="183"/>
      <c r="G91" s="184"/>
      <c r="H91" s="185"/>
      <c r="I91" s="186"/>
      <c r="J91" s="187"/>
      <c r="K91" s="187"/>
      <c r="L91" s="187"/>
      <c r="M91" s="431"/>
      <c r="N91" s="110"/>
      <c r="O91" s="189"/>
      <c r="P91" s="392" t="str">
        <f t="shared" si="114"/>
        <v/>
      </c>
      <c r="Q91" s="394"/>
      <c r="R91" s="366"/>
      <c r="S91" s="366"/>
      <c r="T91" s="366"/>
      <c r="U91" s="366"/>
      <c r="V91" s="395" t="str">
        <f t="shared" si="82"/>
        <v/>
      </c>
      <c r="W91" s="408" t="str">
        <f t="shared" si="81"/>
        <v/>
      </c>
      <c r="X91" s="395" t="str">
        <f t="shared" si="81"/>
        <v/>
      </c>
      <c r="Y91" s="408" t="str">
        <f t="shared" si="81"/>
        <v/>
      </c>
      <c r="Z91" s="395" t="str">
        <f t="shared" si="81"/>
        <v/>
      </c>
      <c r="AA91" s="408" t="str">
        <f t="shared" ref="W91:AG113" si="120">IF(AND($P91="○",AA$12&gt;=$K91,OR($L91&gt;=AA$12,$L91="")),"●","")</f>
        <v/>
      </c>
      <c r="AB91" s="395" t="str">
        <f t="shared" si="120"/>
        <v/>
      </c>
      <c r="AC91" s="408" t="str">
        <f t="shared" si="120"/>
        <v/>
      </c>
      <c r="AD91" s="395" t="str">
        <f t="shared" si="120"/>
        <v/>
      </c>
      <c r="AE91" s="408" t="str">
        <f t="shared" si="120"/>
        <v/>
      </c>
      <c r="AF91" s="395" t="str">
        <f t="shared" si="120"/>
        <v/>
      </c>
      <c r="AG91" s="408" t="str">
        <f t="shared" si="120"/>
        <v/>
      </c>
      <c r="AH91" s="135" t="str">
        <f t="shared" si="84"/>
        <v/>
      </c>
      <c r="AI91" s="135" t="str">
        <f t="shared" si="85"/>
        <v/>
      </c>
      <c r="AJ91" s="135" t="str">
        <f t="shared" si="115"/>
        <v/>
      </c>
      <c r="AK91" s="135" t="str">
        <f t="shared" si="116"/>
        <v/>
      </c>
      <c r="AL91" s="396" t="str">
        <f t="shared" si="119"/>
        <v/>
      </c>
      <c r="AM91" s="396" t="str">
        <f t="shared" si="119"/>
        <v/>
      </c>
      <c r="AN91" s="396" t="str">
        <f t="shared" si="119"/>
        <v/>
      </c>
      <c r="AO91" s="396" t="str">
        <f t="shared" si="119"/>
        <v/>
      </c>
      <c r="AP91" s="396" t="str">
        <f t="shared" si="119"/>
        <v/>
      </c>
      <c r="AQ91" s="396" t="str">
        <f t="shared" si="119"/>
        <v/>
      </c>
      <c r="AR91" s="396" t="str">
        <f t="shared" si="119"/>
        <v/>
      </c>
      <c r="AS91" s="396" t="str">
        <f t="shared" si="119"/>
        <v/>
      </c>
      <c r="AT91" s="396" t="str">
        <f t="shared" si="119"/>
        <v/>
      </c>
      <c r="AU91" s="396" t="str">
        <f t="shared" si="119"/>
        <v/>
      </c>
      <c r="AV91" s="396" t="str">
        <f t="shared" si="119"/>
        <v/>
      </c>
      <c r="AW91" s="396" t="str">
        <f t="shared" si="86"/>
        <v/>
      </c>
      <c r="AX91" s="355"/>
      <c r="AY91" s="356" t="str">
        <f t="shared" si="87"/>
        <v/>
      </c>
      <c r="AZ91" s="356" t="str">
        <f t="shared" si="88"/>
        <v/>
      </c>
      <c r="BA91" s="356" t="str">
        <f t="shared" si="89"/>
        <v/>
      </c>
      <c r="BB91" s="356" t="str">
        <f t="shared" si="90"/>
        <v/>
      </c>
      <c r="BC91" s="356" t="str">
        <f t="shared" si="91"/>
        <v/>
      </c>
      <c r="BD91" s="356" t="str">
        <f t="shared" si="92"/>
        <v/>
      </c>
      <c r="BE91" s="356" t="str">
        <f t="shared" si="93"/>
        <v/>
      </c>
      <c r="BF91" s="356" t="str">
        <f t="shared" si="94"/>
        <v/>
      </c>
      <c r="BG91" s="356" t="str">
        <f t="shared" si="95"/>
        <v/>
      </c>
      <c r="BH91" s="356" t="str">
        <f t="shared" si="96"/>
        <v/>
      </c>
      <c r="BI91" s="356" t="str">
        <f t="shared" si="97"/>
        <v/>
      </c>
      <c r="BJ91" s="356" t="str">
        <f t="shared" si="98"/>
        <v/>
      </c>
      <c r="BK91" s="274">
        <f t="shared" si="99"/>
        <v>0</v>
      </c>
      <c r="BL91" s="274">
        <f t="shared" si="117"/>
        <v>0</v>
      </c>
      <c r="BM91" s="275">
        <f t="shared" si="100"/>
        <v>0</v>
      </c>
      <c r="BN91" s="273" t="str">
        <f t="shared" si="101"/>
        <v/>
      </c>
      <c r="BO91" s="273" t="str">
        <f t="shared" si="102"/>
        <v/>
      </c>
      <c r="BP91" s="273" t="str">
        <f t="shared" si="103"/>
        <v/>
      </c>
      <c r="BQ91" s="273" t="str">
        <f t="shared" si="104"/>
        <v/>
      </c>
      <c r="BR91" s="273" t="str">
        <f t="shared" si="105"/>
        <v/>
      </c>
      <c r="BS91" s="273" t="str">
        <f t="shared" si="106"/>
        <v/>
      </c>
      <c r="BT91" s="273" t="str">
        <f t="shared" si="107"/>
        <v/>
      </c>
      <c r="BU91" s="273" t="str">
        <f t="shared" si="108"/>
        <v/>
      </c>
      <c r="BV91" s="273" t="str">
        <f t="shared" si="109"/>
        <v/>
      </c>
      <c r="BW91" s="273" t="str">
        <f t="shared" si="110"/>
        <v/>
      </c>
      <c r="BX91" s="273" t="str">
        <f t="shared" si="111"/>
        <v/>
      </c>
      <c r="BY91" s="273" t="str">
        <f t="shared" si="112"/>
        <v/>
      </c>
      <c r="BZ91" s="273" t="str">
        <f t="shared" si="113"/>
        <v/>
      </c>
      <c r="CA91" s="273">
        <f t="shared" si="118"/>
        <v>0</v>
      </c>
    </row>
    <row r="92" spans="1:79" s="273" customFormat="1" ht="23.15" customHeight="1">
      <c r="A92" s="354">
        <v>79</v>
      </c>
      <c r="B92" s="14"/>
      <c r="C92" s="180"/>
      <c r="D92" s="181"/>
      <c r="E92" s="182"/>
      <c r="F92" s="183"/>
      <c r="G92" s="184"/>
      <c r="H92" s="185"/>
      <c r="I92" s="186"/>
      <c r="J92" s="187"/>
      <c r="K92" s="187"/>
      <c r="L92" s="187"/>
      <c r="M92" s="431"/>
      <c r="N92" s="110"/>
      <c r="O92" s="189"/>
      <c r="P92" s="392" t="str">
        <f t="shared" si="114"/>
        <v/>
      </c>
      <c r="Q92" s="394"/>
      <c r="R92" s="366"/>
      <c r="S92" s="366"/>
      <c r="T92" s="366"/>
      <c r="U92" s="366"/>
      <c r="V92" s="395" t="str">
        <f t="shared" si="82"/>
        <v/>
      </c>
      <c r="W92" s="408" t="str">
        <f t="shared" si="120"/>
        <v/>
      </c>
      <c r="X92" s="395" t="str">
        <f t="shared" si="120"/>
        <v/>
      </c>
      <c r="Y92" s="408" t="str">
        <f t="shared" si="120"/>
        <v/>
      </c>
      <c r="Z92" s="395" t="str">
        <f t="shared" si="120"/>
        <v/>
      </c>
      <c r="AA92" s="408" t="str">
        <f t="shared" si="120"/>
        <v/>
      </c>
      <c r="AB92" s="395" t="str">
        <f t="shared" si="120"/>
        <v/>
      </c>
      <c r="AC92" s="408" t="str">
        <f t="shared" si="120"/>
        <v/>
      </c>
      <c r="AD92" s="395" t="str">
        <f t="shared" si="120"/>
        <v/>
      </c>
      <c r="AE92" s="408" t="str">
        <f t="shared" si="120"/>
        <v/>
      </c>
      <c r="AF92" s="395" t="str">
        <f t="shared" si="120"/>
        <v/>
      </c>
      <c r="AG92" s="408" t="str">
        <f t="shared" si="120"/>
        <v/>
      </c>
      <c r="AH92" s="135" t="str">
        <f t="shared" si="84"/>
        <v/>
      </c>
      <c r="AI92" s="135" t="str">
        <f t="shared" si="85"/>
        <v/>
      </c>
      <c r="AJ92" s="135" t="str">
        <f t="shared" si="115"/>
        <v/>
      </c>
      <c r="AK92" s="135" t="str">
        <f t="shared" si="116"/>
        <v/>
      </c>
      <c r="AL92" s="396" t="str">
        <f t="shared" si="119"/>
        <v/>
      </c>
      <c r="AM92" s="396" t="str">
        <f t="shared" si="119"/>
        <v/>
      </c>
      <c r="AN92" s="396" t="str">
        <f t="shared" si="119"/>
        <v/>
      </c>
      <c r="AO92" s="396" t="str">
        <f t="shared" si="119"/>
        <v/>
      </c>
      <c r="AP92" s="396" t="str">
        <f t="shared" si="119"/>
        <v/>
      </c>
      <c r="AQ92" s="396" t="str">
        <f t="shared" si="119"/>
        <v/>
      </c>
      <c r="AR92" s="396" t="str">
        <f t="shared" si="119"/>
        <v/>
      </c>
      <c r="AS92" s="396" t="str">
        <f t="shared" si="119"/>
        <v/>
      </c>
      <c r="AT92" s="396" t="str">
        <f t="shared" si="119"/>
        <v/>
      </c>
      <c r="AU92" s="396" t="str">
        <f t="shared" si="119"/>
        <v/>
      </c>
      <c r="AV92" s="396" t="str">
        <f t="shared" si="119"/>
        <v/>
      </c>
      <c r="AW92" s="396" t="str">
        <f t="shared" si="86"/>
        <v/>
      </c>
      <c r="AX92" s="355"/>
      <c r="AY92" s="356" t="str">
        <f t="shared" si="87"/>
        <v/>
      </c>
      <c r="AZ92" s="356" t="str">
        <f t="shared" si="88"/>
        <v/>
      </c>
      <c r="BA92" s="356" t="str">
        <f t="shared" si="89"/>
        <v/>
      </c>
      <c r="BB92" s="356" t="str">
        <f t="shared" si="90"/>
        <v/>
      </c>
      <c r="BC92" s="356" t="str">
        <f t="shared" si="91"/>
        <v/>
      </c>
      <c r="BD92" s="356" t="str">
        <f t="shared" si="92"/>
        <v/>
      </c>
      <c r="BE92" s="356" t="str">
        <f t="shared" si="93"/>
        <v/>
      </c>
      <c r="BF92" s="356" t="str">
        <f t="shared" si="94"/>
        <v/>
      </c>
      <c r="BG92" s="356" t="str">
        <f t="shared" si="95"/>
        <v/>
      </c>
      <c r="BH92" s="356" t="str">
        <f t="shared" si="96"/>
        <v/>
      </c>
      <c r="BI92" s="356" t="str">
        <f t="shared" si="97"/>
        <v/>
      </c>
      <c r="BJ92" s="356" t="str">
        <f t="shared" si="98"/>
        <v/>
      </c>
      <c r="BK92" s="274">
        <f t="shared" si="99"/>
        <v>0</v>
      </c>
      <c r="BL92" s="274">
        <f t="shared" si="117"/>
        <v>0</v>
      </c>
      <c r="BM92" s="275">
        <f t="shared" si="100"/>
        <v>0</v>
      </c>
      <c r="BN92" s="273" t="str">
        <f t="shared" si="101"/>
        <v/>
      </c>
      <c r="BO92" s="273" t="str">
        <f t="shared" si="102"/>
        <v/>
      </c>
      <c r="BP92" s="273" t="str">
        <f t="shared" si="103"/>
        <v/>
      </c>
      <c r="BQ92" s="273" t="str">
        <f t="shared" si="104"/>
        <v/>
      </c>
      <c r="BR92" s="273" t="str">
        <f t="shared" si="105"/>
        <v/>
      </c>
      <c r="BS92" s="273" t="str">
        <f t="shared" si="106"/>
        <v/>
      </c>
      <c r="BT92" s="273" t="str">
        <f t="shared" si="107"/>
        <v/>
      </c>
      <c r="BU92" s="273" t="str">
        <f t="shared" si="108"/>
        <v/>
      </c>
      <c r="BV92" s="273" t="str">
        <f t="shared" si="109"/>
        <v/>
      </c>
      <c r="BW92" s="273" t="str">
        <f t="shared" si="110"/>
        <v/>
      </c>
      <c r="BX92" s="273" t="str">
        <f t="shared" si="111"/>
        <v/>
      </c>
      <c r="BY92" s="273" t="str">
        <f t="shared" si="112"/>
        <v/>
      </c>
      <c r="BZ92" s="273" t="str">
        <f t="shared" si="113"/>
        <v/>
      </c>
      <c r="CA92" s="273">
        <f t="shared" si="118"/>
        <v>0</v>
      </c>
    </row>
    <row r="93" spans="1:79" s="273" customFormat="1" ht="23.15" customHeight="1">
      <c r="A93" s="354">
        <v>80</v>
      </c>
      <c r="B93" s="14"/>
      <c r="C93" s="180"/>
      <c r="D93" s="181"/>
      <c r="E93" s="182"/>
      <c r="F93" s="183"/>
      <c r="G93" s="184"/>
      <c r="H93" s="185"/>
      <c r="I93" s="186"/>
      <c r="J93" s="187"/>
      <c r="K93" s="187"/>
      <c r="L93" s="187"/>
      <c r="M93" s="431"/>
      <c r="N93" s="110"/>
      <c r="O93" s="189"/>
      <c r="P93" s="392" t="str">
        <f t="shared" si="114"/>
        <v/>
      </c>
      <c r="Q93" s="394"/>
      <c r="R93" s="366"/>
      <c r="S93" s="366"/>
      <c r="T93" s="366"/>
      <c r="U93" s="366"/>
      <c r="V93" s="395" t="str">
        <f t="shared" si="82"/>
        <v/>
      </c>
      <c r="W93" s="408" t="str">
        <f t="shared" si="120"/>
        <v/>
      </c>
      <c r="X93" s="395" t="str">
        <f t="shared" si="120"/>
        <v/>
      </c>
      <c r="Y93" s="408" t="str">
        <f t="shared" si="120"/>
        <v/>
      </c>
      <c r="Z93" s="395" t="str">
        <f t="shared" si="120"/>
        <v/>
      </c>
      <c r="AA93" s="408" t="str">
        <f t="shared" si="120"/>
        <v/>
      </c>
      <c r="AB93" s="395" t="str">
        <f t="shared" si="120"/>
        <v/>
      </c>
      <c r="AC93" s="408" t="str">
        <f t="shared" si="120"/>
        <v/>
      </c>
      <c r="AD93" s="395" t="str">
        <f t="shared" si="120"/>
        <v/>
      </c>
      <c r="AE93" s="408" t="str">
        <f t="shared" si="120"/>
        <v/>
      </c>
      <c r="AF93" s="395" t="str">
        <f t="shared" si="120"/>
        <v/>
      </c>
      <c r="AG93" s="408" t="str">
        <f t="shared" si="120"/>
        <v/>
      </c>
      <c r="AH93" s="135" t="str">
        <f t="shared" si="84"/>
        <v/>
      </c>
      <c r="AI93" s="135" t="str">
        <f t="shared" si="85"/>
        <v/>
      </c>
      <c r="AJ93" s="135" t="str">
        <f t="shared" si="115"/>
        <v/>
      </c>
      <c r="AK93" s="135" t="str">
        <f t="shared" si="116"/>
        <v/>
      </c>
      <c r="AL93" s="396" t="str">
        <f t="shared" si="119"/>
        <v/>
      </c>
      <c r="AM93" s="396" t="str">
        <f t="shared" si="119"/>
        <v/>
      </c>
      <c r="AN93" s="396" t="str">
        <f t="shared" si="119"/>
        <v/>
      </c>
      <c r="AO93" s="396" t="str">
        <f t="shared" si="119"/>
        <v/>
      </c>
      <c r="AP93" s="396" t="str">
        <f t="shared" si="119"/>
        <v/>
      </c>
      <c r="AQ93" s="396" t="str">
        <f t="shared" si="119"/>
        <v/>
      </c>
      <c r="AR93" s="396" t="str">
        <f t="shared" si="119"/>
        <v/>
      </c>
      <c r="AS93" s="396" t="str">
        <f t="shared" si="119"/>
        <v/>
      </c>
      <c r="AT93" s="396" t="str">
        <f t="shared" si="119"/>
        <v/>
      </c>
      <c r="AU93" s="396" t="str">
        <f t="shared" si="119"/>
        <v/>
      </c>
      <c r="AV93" s="396" t="str">
        <f t="shared" si="119"/>
        <v/>
      </c>
      <c r="AW93" s="396" t="str">
        <f t="shared" si="86"/>
        <v/>
      </c>
      <c r="AX93" s="355"/>
      <c r="AY93" s="356" t="str">
        <f t="shared" si="87"/>
        <v/>
      </c>
      <c r="AZ93" s="356" t="str">
        <f t="shared" si="88"/>
        <v/>
      </c>
      <c r="BA93" s="356" t="str">
        <f t="shared" si="89"/>
        <v/>
      </c>
      <c r="BB93" s="356" t="str">
        <f t="shared" si="90"/>
        <v/>
      </c>
      <c r="BC93" s="356" t="str">
        <f t="shared" si="91"/>
        <v/>
      </c>
      <c r="BD93" s="356" t="str">
        <f t="shared" si="92"/>
        <v/>
      </c>
      <c r="BE93" s="356" t="str">
        <f t="shared" si="93"/>
        <v/>
      </c>
      <c r="BF93" s="356" t="str">
        <f t="shared" si="94"/>
        <v/>
      </c>
      <c r="BG93" s="356" t="str">
        <f t="shared" si="95"/>
        <v/>
      </c>
      <c r="BH93" s="356" t="str">
        <f t="shared" si="96"/>
        <v/>
      </c>
      <c r="BI93" s="356" t="str">
        <f t="shared" si="97"/>
        <v/>
      </c>
      <c r="BJ93" s="356" t="str">
        <f t="shared" si="98"/>
        <v/>
      </c>
      <c r="BK93" s="274">
        <f t="shared" si="99"/>
        <v>0</v>
      </c>
      <c r="BL93" s="274">
        <f t="shared" si="117"/>
        <v>0</v>
      </c>
      <c r="BM93" s="275">
        <f t="shared" si="100"/>
        <v>0</v>
      </c>
      <c r="BN93" s="273" t="str">
        <f t="shared" si="101"/>
        <v/>
      </c>
      <c r="BO93" s="273" t="str">
        <f t="shared" si="102"/>
        <v/>
      </c>
      <c r="BP93" s="273" t="str">
        <f t="shared" si="103"/>
        <v/>
      </c>
      <c r="BQ93" s="273" t="str">
        <f t="shared" si="104"/>
        <v/>
      </c>
      <c r="BR93" s="273" t="str">
        <f t="shared" si="105"/>
        <v/>
      </c>
      <c r="BS93" s="273" t="str">
        <f t="shared" si="106"/>
        <v/>
      </c>
      <c r="BT93" s="273" t="str">
        <f t="shared" si="107"/>
        <v/>
      </c>
      <c r="BU93" s="273" t="str">
        <f t="shared" si="108"/>
        <v/>
      </c>
      <c r="BV93" s="273" t="str">
        <f t="shared" si="109"/>
        <v/>
      </c>
      <c r="BW93" s="273" t="str">
        <f t="shared" si="110"/>
        <v/>
      </c>
      <c r="BX93" s="273" t="str">
        <f t="shared" si="111"/>
        <v/>
      </c>
      <c r="BY93" s="273" t="str">
        <f t="shared" si="112"/>
        <v/>
      </c>
      <c r="BZ93" s="273" t="str">
        <f t="shared" si="113"/>
        <v/>
      </c>
      <c r="CA93" s="273">
        <f t="shared" si="118"/>
        <v>0</v>
      </c>
    </row>
    <row r="94" spans="1:79" s="273" customFormat="1" ht="23.15" customHeight="1">
      <c r="A94" s="354">
        <v>81</v>
      </c>
      <c r="B94" s="14"/>
      <c r="C94" s="180"/>
      <c r="D94" s="181"/>
      <c r="E94" s="182"/>
      <c r="F94" s="183"/>
      <c r="G94" s="184"/>
      <c r="H94" s="185"/>
      <c r="I94" s="186"/>
      <c r="J94" s="187"/>
      <c r="K94" s="187"/>
      <c r="L94" s="187"/>
      <c r="M94" s="431"/>
      <c r="N94" s="110"/>
      <c r="O94" s="189"/>
      <c r="P94" s="392" t="str">
        <f t="shared" si="114"/>
        <v/>
      </c>
      <c r="Q94" s="394"/>
      <c r="R94" s="366"/>
      <c r="S94" s="366"/>
      <c r="T94" s="366"/>
      <c r="U94" s="366"/>
      <c r="V94" s="395" t="str">
        <f t="shared" si="82"/>
        <v/>
      </c>
      <c r="W94" s="408" t="str">
        <f t="shared" si="120"/>
        <v/>
      </c>
      <c r="X94" s="395" t="str">
        <f t="shared" si="120"/>
        <v/>
      </c>
      <c r="Y94" s="408" t="str">
        <f t="shared" si="120"/>
        <v/>
      </c>
      <c r="Z94" s="395" t="str">
        <f t="shared" si="120"/>
        <v/>
      </c>
      <c r="AA94" s="408" t="str">
        <f t="shared" si="120"/>
        <v/>
      </c>
      <c r="AB94" s="395" t="str">
        <f t="shared" si="120"/>
        <v/>
      </c>
      <c r="AC94" s="408" t="str">
        <f t="shared" si="120"/>
        <v/>
      </c>
      <c r="AD94" s="395" t="str">
        <f t="shared" si="120"/>
        <v/>
      </c>
      <c r="AE94" s="408" t="str">
        <f t="shared" si="120"/>
        <v/>
      </c>
      <c r="AF94" s="395" t="str">
        <f t="shared" si="120"/>
        <v/>
      </c>
      <c r="AG94" s="408" t="str">
        <f t="shared" si="120"/>
        <v/>
      </c>
      <c r="AH94" s="135" t="str">
        <f t="shared" si="84"/>
        <v/>
      </c>
      <c r="AI94" s="135" t="str">
        <f t="shared" si="85"/>
        <v/>
      </c>
      <c r="AJ94" s="135" t="str">
        <f t="shared" si="115"/>
        <v/>
      </c>
      <c r="AK94" s="135" t="str">
        <f t="shared" si="116"/>
        <v/>
      </c>
      <c r="AL94" s="396" t="str">
        <f t="shared" si="119"/>
        <v/>
      </c>
      <c r="AM94" s="396" t="str">
        <f t="shared" si="119"/>
        <v/>
      </c>
      <c r="AN94" s="396" t="str">
        <f t="shared" si="119"/>
        <v/>
      </c>
      <c r="AO94" s="396" t="str">
        <f t="shared" si="119"/>
        <v/>
      </c>
      <c r="AP94" s="396" t="str">
        <f t="shared" si="119"/>
        <v/>
      </c>
      <c r="AQ94" s="396" t="str">
        <f t="shared" si="119"/>
        <v/>
      </c>
      <c r="AR94" s="396" t="str">
        <f t="shared" si="119"/>
        <v/>
      </c>
      <c r="AS94" s="396" t="str">
        <f t="shared" si="119"/>
        <v/>
      </c>
      <c r="AT94" s="396" t="str">
        <f t="shared" si="119"/>
        <v/>
      </c>
      <c r="AU94" s="396" t="str">
        <f t="shared" si="119"/>
        <v/>
      </c>
      <c r="AV94" s="396" t="str">
        <f t="shared" si="119"/>
        <v/>
      </c>
      <c r="AW94" s="396" t="str">
        <f t="shared" si="86"/>
        <v/>
      </c>
      <c r="AX94" s="355"/>
      <c r="AY94" s="356" t="str">
        <f t="shared" si="87"/>
        <v/>
      </c>
      <c r="AZ94" s="356" t="str">
        <f t="shared" si="88"/>
        <v/>
      </c>
      <c r="BA94" s="356" t="str">
        <f t="shared" si="89"/>
        <v/>
      </c>
      <c r="BB94" s="356" t="str">
        <f t="shared" si="90"/>
        <v/>
      </c>
      <c r="BC94" s="356" t="str">
        <f t="shared" si="91"/>
        <v/>
      </c>
      <c r="BD94" s="356" t="str">
        <f t="shared" si="92"/>
        <v/>
      </c>
      <c r="BE94" s="356" t="str">
        <f t="shared" si="93"/>
        <v/>
      </c>
      <c r="BF94" s="356" t="str">
        <f t="shared" si="94"/>
        <v/>
      </c>
      <c r="BG94" s="356" t="str">
        <f t="shared" si="95"/>
        <v/>
      </c>
      <c r="BH94" s="356" t="str">
        <f t="shared" si="96"/>
        <v/>
      </c>
      <c r="BI94" s="356" t="str">
        <f t="shared" si="97"/>
        <v/>
      </c>
      <c r="BJ94" s="356" t="str">
        <f t="shared" si="98"/>
        <v/>
      </c>
      <c r="BK94" s="274">
        <f t="shared" si="99"/>
        <v>0</v>
      </c>
      <c r="BL94" s="274">
        <f t="shared" si="117"/>
        <v>0</v>
      </c>
      <c r="BM94" s="275">
        <f t="shared" si="100"/>
        <v>0</v>
      </c>
      <c r="BN94" s="273" t="str">
        <f t="shared" si="101"/>
        <v/>
      </c>
      <c r="BO94" s="273" t="str">
        <f t="shared" si="102"/>
        <v/>
      </c>
      <c r="BP94" s="273" t="str">
        <f t="shared" si="103"/>
        <v/>
      </c>
      <c r="BQ94" s="273" t="str">
        <f t="shared" si="104"/>
        <v/>
      </c>
      <c r="BR94" s="273" t="str">
        <f t="shared" si="105"/>
        <v/>
      </c>
      <c r="BS94" s="273" t="str">
        <f t="shared" si="106"/>
        <v/>
      </c>
      <c r="BT94" s="273" t="str">
        <f t="shared" si="107"/>
        <v/>
      </c>
      <c r="BU94" s="273" t="str">
        <f t="shared" si="108"/>
        <v/>
      </c>
      <c r="BV94" s="273" t="str">
        <f t="shared" si="109"/>
        <v/>
      </c>
      <c r="BW94" s="273" t="str">
        <f t="shared" si="110"/>
        <v/>
      </c>
      <c r="BX94" s="273" t="str">
        <f t="shared" si="111"/>
        <v/>
      </c>
      <c r="BY94" s="273" t="str">
        <f t="shared" si="112"/>
        <v/>
      </c>
      <c r="BZ94" s="273" t="str">
        <f t="shared" si="113"/>
        <v/>
      </c>
      <c r="CA94" s="273">
        <f t="shared" si="118"/>
        <v>0</v>
      </c>
    </row>
    <row r="95" spans="1:79" s="273" customFormat="1" ht="23.15" customHeight="1">
      <c r="A95" s="354">
        <v>82</v>
      </c>
      <c r="B95" s="14"/>
      <c r="C95" s="180"/>
      <c r="D95" s="181"/>
      <c r="E95" s="182"/>
      <c r="F95" s="183"/>
      <c r="G95" s="184"/>
      <c r="H95" s="185"/>
      <c r="I95" s="186"/>
      <c r="J95" s="187"/>
      <c r="K95" s="187"/>
      <c r="L95" s="187"/>
      <c r="M95" s="431"/>
      <c r="N95" s="110"/>
      <c r="O95" s="189"/>
      <c r="P95" s="392" t="str">
        <f t="shared" si="114"/>
        <v/>
      </c>
      <c r="Q95" s="394"/>
      <c r="R95" s="366"/>
      <c r="S95" s="366"/>
      <c r="T95" s="366"/>
      <c r="U95" s="366"/>
      <c r="V95" s="395" t="str">
        <f t="shared" si="82"/>
        <v/>
      </c>
      <c r="W95" s="408" t="str">
        <f t="shared" si="120"/>
        <v/>
      </c>
      <c r="X95" s="395" t="str">
        <f t="shared" si="120"/>
        <v/>
      </c>
      <c r="Y95" s="408" t="str">
        <f t="shared" si="120"/>
        <v/>
      </c>
      <c r="Z95" s="395" t="str">
        <f t="shared" si="120"/>
        <v/>
      </c>
      <c r="AA95" s="408" t="str">
        <f t="shared" si="120"/>
        <v/>
      </c>
      <c r="AB95" s="395" t="str">
        <f t="shared" si="120"/>
        <v/>
      </c>
      <c r="AC95" s="408" t="str">
        <f t="shared" si="120"/>
        <v/>
      </c>
      <c r="AD95" s="395" t="str">
        <f t="shared" si="120"/>
        <v/>
      </c>
      <c r="AE95" s="408" t="str">
        <f t="shared" si="120"/>
        <v/>
      </c>
      <c r="AF95" s="395" t="str">
        <f t="shared" si="120"/>
        <v/>
      </c>
      <c r="AG95" s="408" t="str">
        <f t="shared" si="120"/>
        <v/>
      </c>
      <c r="AH95" s="135" t="str">
        <f t="shared" si="84"/>
        <v/>
      </c>
      <c r="AI95" s="135" t="str">
        <f t="shared" si="85"/>
        <v/>
      </c>
      <c r="AJ95" s="135" t="str">
        <f t="shared" si="115"/>
        <v/>
      </c>
      <c r="AK95" s="135" t="str">
        <f t="shared" si="116"/>
        <v/>
      </c>
      <c r="AL95" s="396" t="str">
        <f t="shared" ref="AL95:AV104" si="121">IF($AK95="",IF($K95="","",IF(AL$12&gt;=$K95,IF($L95="",$AJ95,IF(AL$12&gt;$L95,"",$AJ95)),"")),IF(AND(AL$12&gt;=$K95,OR($L95&gt;=AL$12,$L95="")),$AK95,""))</f>
        <v/>
      </c>
      <c r="AM95" s="396" t="str">
        <f t="shared" si="121"/>
        <v/>
      </c>
      <c r="AN95" s="396" t="str">
        <f t="shared" si="121"/>
        <v/>
      </c>
      <c r="AO95" s="396" t="str">
        <f t="shared" si="121"/>
        <v/>
      </c>
      <c r="AP95" s="396" t="str">
        <f t="shared" si="121"/>
        <v/>
      </c>
      <c r="AQ95" s="396" t="str">
        <f t="shared" si="121"/>
        <v/>
      </c>
      <c r="AR95" s="396" t="str">
        <f t="shared" si="121"/>
        <v/>
      </c>
      <c r="AS95" s="396" t="str">
        <f t="shared" si="121"/>
        <v/>
      </c>
      <c r="AT95" s="396" t="str">
        <f t="shared" si="121"/>
        <v/>
      </c>
      <c r="AU95" s="396" t="str">
        <f t="shared" si="121"/>
        <v/>
      </c>
      <c r="AV95" s="396" t="str">
        <f t="shared" si="121"/>
        <v/>
      </c>
      <c r="AW95" s="396" t="str">
        <f t="shared" si="86"/>
        <v/>
      </c>
      <c r="AX95" s="355"/>
      <c r="AY95" s="356" t="str">
        <f t="shared" si="87"/>
        <v/>
      </c>
      <c r="AZ95" s="356" t="str">
        <f t="shared" si="88"/>
        <v/>
      </c>
      <c r="BA95" s="356" t="str">
        <f t="shared" si="89"/>
        <v/>
      </c>
      <c r="BB95" s="356" t="str">
        <f t="shared" si="90"/>
        <v/>
      </c>
      <c r="BC95" s="356" t="str">
        <f t="shared" si="91"/>
        <v/>
      </c>
      <c r="BD95" s="356" t="str">
        <f t="shared" si="92"/>
        <v/>
      </c>
      <c r="BE95" s="356" t="str">
        <f t="shared" si="93"/>
        <v/>
      </c>
      <c r="BF95" s="356" t="str">
        <f t="shared" si="94"/>
        <v/>
      </c>
      <c r="BG95" s="356" t="str">
        <f t="shared" si="95"/>
        <v/>
      </c>
      <c r="BH95" s="356" t="str">
        <f t="shared" si="96"/>
        <v/>
      </c>
      <c r="BI95" s="356" t="str">
        <f t="shared" si="97"/>
        <v/>
      </c>
      <c r="BJ95" s="356" t="str">
        <f t="shared" si="98"/>
        <v/>
      </c>
      <c r="BK95" s="274">
        <f t="shared" si="99"/>
        <v>0</v>
      </c>
      <c r="BL95" s="274">
        <f t="shared" si="117"/>
        <v>0</v>
      </c>
      <c r="BM95" s="275">
        <f t="shared" si="100"/>
        <v>0</v>
      </c>
      <c r="BN95" s="273" t="str">
        <f t="shared" si="101"/>
        <v/>
      </c>
      <c r="BO95" s="273" t="str">
        <f t="shared" si="102"/>
        <v/>
      </c>
      <c r="BP95" s="273" t="str">
        <f t="shared" si="103"/>
        <v/>
      </c>
      <c r="BQ95" s="273" t="str">
        <f t="shared" si="104"/>
        <v/>
      </c>
      <c r="BR95" s="273" t="str">
        <f t="shared" si="105"/>
        <v/>
      </c>
      <c r="BS95" s="273" t="str">
        <f t="shared" si="106"/>
        <v/>
      </c>
      <c r="BT95" s="273" t="str">
        <f t="shared" si="107"/>
        <v/>
      </c>
      <c r="BU95" s="273" t="str">
        <f t="shared" si="108"/>
        <v/>
      </c>
      <c r="BV95" s="273" t="str">
        <f t="shared" si="109"/>
        <v/>
      </c>
      <c r="BW95" s="273" t="str">
        <f t="shared" si="110"/>
        <v/>
      </c>
      <c r="BX95" s="273" t="str">
        <f t="shared" si="111"/>
        <v/>
      </c>
      <c r="BY95" s="273" t="str">
        <f t="shared" si="112"/>
        <v/>
      </c>
      <c r="BZ95" s="273" t="str">
        <f t="shared" si="113"/>
        <v/>
      </c>
      <c r="CA95" s="273">
        <f t="shared" si="118"/>
        <v>0</v>
      </c>
    </row>
    <row r="96" spans="1:79" s="273" customFormat="1" ht="23.15" customHeight="1">
      <c r="A96" s="354">
        <v>83</v>
      </c>
      <c r="B96" s="14"/>
      <c r="C96" s="180"/>
      <c r="D96" s="181"/>
      <c r="E96" s="182"/>
      <c r="F96" s="183"/>
      <c r="G96" s="184"/>
      <c r="H96" s="185"/>
      <c r="I96" s="186"/>
      <c r="J96" s="187"/>
      <c r="K96" s="187"/>
      <c r="L96" s="187"/>
      <c r="M96" s="431"/>
      <c r="N96" s="110"/>
      <c r="O96" s="189"/>
      <c r="P96" s="392" t="str">
        <f t="shared" si="114"/>
        <v/>
      </c>
      <c r="Q96" s="394"/>
      <c r="R96" s="366"/>
      <c r="S96" s="366"/>
      <c r="T96" s="366"/>
      <c r="U96" s="366"/>
      <c r="V96" s="395" t="str">
        <f t="shared" si="82"/>
        <v/>
      </c>
      <c r="W96" s="408" t="str">
        <f t="shared" si="120"/>
        <v/>
      </c>
      <c r="X96" s="395" t="str">
        <f t="shared" si="120"/>
        <v/>
      </c>
      <c r="Y96" s="408" t="str">
        <f t="shared" si="120"/>
        <v/>
      </c>
      <c r="Z96" s="395" t="str">
        <f t="shared" si="120"/>
        <v/>
      </c>
      <c r="AA96" s="408" t="str">
        <f t="shared" si="120"/>
        <v/>
      </c>
      <c r="AB96" s="395" t="str">
        <f t="shared" si="120"/>
        <v/>
      </c>
      <c r="AC96" s="408" t="str">
        <f t="shared" si="120"/>
        <v/>
      </c>
      <c r="AD96" s="395" t="str">
        <f t="shared" si="120"/>
        <v/>
      </c>
      <c r="AE96" s="408" t="str">
        <f t="shared" si="120"/>
        <v/>
      </c>
      <c r="AF96" s="395" t="str">
        <f t="shared" si="120"/>
        <v/>
      </c>
      <c r="AG96" s="408" t="str">
        <f t="shared" si="120"/>
        <v/>
      </c>
      <c r="AH96" s="135" t="str">
        <f t="shared" si="84"/>
        <v/>
      </c>
      <c r="AI96" s="135" t="str">
        <f t="shared" si="85"/>
        <v/>
      </c>
      <c r="AJ96" s="135" t="str">
        <f t="shared" si="115"/>
        <v/>
      </c>
      <c r="AK96" s="135" t="str">
        <f t="shared" si="116"/>
        <v/>
      </c>
      <c r="AL96" s="396" t="str">
        <f t="shared" si="121"/>
        <v/>
      </c>
      <c r="AM96" s="396" t="str">
        <f t="shared" si="121"/>
        <v/>
      </c>
      <c r="AN96" s="396" t="str">
        <f t="shared" si="121"/>
        <v/>
      </c>
      <c r="AO96" s="396" t="str">
        <f t="shared" si="121"/>
        <v/>
      </c>
      <c r="AP96" s="396" t="str">
        <f t="shared" si="121"/>
        <v/>
      </c>
      <c r="AQ96" s="396" t="str">
        <f t="shared" si="121"/>
        <v/>
      </c>
      <c r="AR96" s="396" t="str">
        <f t="shared" si="121"/>
        <v/>
      </c>
      <c r="AS96" s="396" t="str">
        <f t="shared" si="121"/>
        <v/>
      </c>
      <c r="AT96" s="396" t="str">
        <f t="shared" si="121"/>
        <v/>
      </c>
      <c r="AU96" s="396" t="str">
        <f t="shared" si="121"/>
        <v/>
      </c>
      <c r="AV96" s="396" t="str">
        <f t="shared" si="121"/>
        <v/>
      </c>
      <c r="AW96" s="396" t="str">
        <f t="shared" si="86"/>
        <v/>
      </c>
      <c r="AX96" s="355"/>
      <c r="AY96" s="356" t="str">
        <f t="shared" si="87"/>
        <v/>
      </c>
      <c r="AZ96" s="356" t="str">
        <f t="shared" si="88"/>
        <v/>
      </c>
      <c r="BA96" s="356" t="str">
        <f t="shared" si="89"/>
        <v/>
      </c>
      <c r="BB96" s="356" t="str">
        <f t="shared" si="90"/>
        <v/>
      </c>
      <c r="BC96" s="356" t="str">
        <f t="shared" si="91"/>
        <v/>
      </c>
      <c r="BD96" s="356" t="str">
        <f t="shared" si="92"/>
        <v/>
      </c>
      <c r="BE96" s="356" t="str">
        <f t="shared" si="93"/>
        <v/>
      </c>
      <c r="BF96" s="356" t="str">
        <f t="shared" si="94"/>
        <v/>
      </c>
      <c r="BG96" s="356" t="str">
        <f t="shared" si="95"/>
        <v/>
      </c>
      <c r="BH96" s="356" t="str">
        <f t="shared" si="96"/>
        <v/>
      </c>
      <c r="BI96" s="356" t="str">
        <f t="shared" si="97"/>
        <v/>
      </c>
      <c r="BJ96" s="356" t="str">
        <f t="shared" si="98"/>
        <v/>
      </c>
      <c r="BK96" s="274">
        <f t="shared" si="99"/>
        <v>0</v>
      </c>
      <c r="BL96" s="274">
        <f t="shared" si="117"/>
        <v>0</v>
      </c>
      <c r="BM96" s="275">
        <f t="shared" si="100"/>
        <v>0</v>
      </c>
      <c r="BN96" s="273" t="str">
        <f t="shared" si="101"/>
        <v/>
      </c>
      <c r="BO96" s="273" t="str">
        <f t="shared" si="102"/>
        <v/>
      </c>
      <c r="BP96" s="273" t="str">
        <f t="shared" si="103"/>
        <v/>
      </c>
      <c r="BQ96" s="273" t="str">
        <f t="shared" si="104"/>
        <v/>
      </c>
      <c r="BR96" s="273" t="str">
        <f t="shared" si="105"/>
        <v/>
      </c>
      <c r="BS96" s="273" t="str">
        <f t="shared" si="106"/>
        <v/>
      </c>
      <c r="BT96" s="273" t="str">
        <f t="shared" si="107"/>
        <v/>
      </c>
      <c r="BU96" s="273" t="str">
        <f t="shared" si="108"/>
        <v/>
      </c>
      <c r="BV96" s="273" t="str">
        <f t="shared" si="109"/>
        <v/>
      </c>
      <c r="BW96" s="273" t="str">
        <f t="shared" si="110"/>
        <v/>
      </c>
      <c r="BX96" s="273" t="str">
        <f t="shared" si="111"/>
        <v/>
      </c>
      <c r="BY96" s="273" t="str">
        <f t="shared" si="112"/>
        <v/>
      </c>
      <c r="BZ96" s="273" t="str">
        <f t="shared" si="113"/>
        <v/>
      </c>
      <c r="CA96" s="273">
        <f t="shared" si="118"/>
        <v>0</v>
      </c>
    </row>
    <row r="97" spans="1:79" s="273" customFormat="1" ht="23.15" customHeight="1">
      <c r="A97" s="354">
        <v>84</v>
      </c>
      <c r="B97" s="14"/>
      <c r="C97" s="180"/>
      <c r="D97" s="181"/>
      <c r="E97" s="182"/>
      <c r="F97" s="183"/>
      <c r="G97" s="184"/>
      <c r="H97" s="185"/>
      <c r="I97" s="186"/>
      <c r="J97" s="187"/>
      <c r="K97" s="187"/>
      <c r="L97" s="187"/>
      <c r="M97" s="431"/>
      <c r="N97" s="110"/>
      <c r="O97" s="189"/>
      <c r="P97" s="392" t="str">
        <f t="shared" si="114"/>
        <v/>
      </c>
      <c r="Q97" s="394"/>
      <c r="R97" s="366"/>
      <c r="S97" s="366"/>
      <c r="T97" s="366"/>
      <c r="U97" s="366"/>
      <c r="V97" s="395" t="str">
        <f t="shared" si="82"/>
        <v/>
      </c>
      <c r="W97" s="408" t="str">
        <f t="shared" si="120"/>
        <v/>
      </c>
      <c r="X97" s="395" t="str">
        <f t="shared" si="120"/>
        <v/>
      </c>
      <c r="Y97" s="408" t="str">
        <f t="shared" si="120"/>
        <v/>
      </c>
      <c r="Z97" s="395" t="str">
        <f t="shared" si="120"/>
        <v/>
      </c>
      <c r="AA97" s="408" t="str">
        <f t="shared" si="120"/>
        <v/>
      </c>
      <c r="AB97" s="395" t="str">
        <f t="shared" si="120"/>
        <v/>
      </c>
      <c r="AC97" s="408" t="str">
        <f t="shared" si="120"/>
        <v/>
      </c>
      <c r="AD97" s="395" t="str">
        <f t="shared" si="120"/>
        <v/>
      </c>
      <c r="AE97" s="408" t="str">
        <f t="shared" si="120"/>
        <v/>
      </c>
      <c r="AF97" s="395" t="str">
        <f t="shared" si="120"/>
        <v/>
      </c>
      <c r="AG97" s="408" t="str">
        <f t="shared" si="120"/>
        <v/>
      </c>
      <c r="AH97" s="135" t="str">
        <f t="shared" si="84"/>
        <v/>
      </c>
      <c r="AI97" s="135" t="str">
        <f t="shared" si="85"/>
        <v/>
      </c>
      <c r="AJ97" s="135" t="str">
        <f t="shared" si="115"/>
        <v/>
      </c>
      <c r="AK97" s="135" t="str">
        <f t="shared" si="116"/>
        <v/>
      </c>
      <c r="AL97" s="396" t="str">
        <f t="shared" si="121"/>
        <v/>
      </c>
      <c r="AM97" s="396" t="str">
        <f t="shared" si="121"/>
        <v/>
      </c>
      <c r="AN97" s="396" t="str">
        <f t="shared" si="121"/>
        <v/>
      </c>
      <c r="AO97" s="396" t="str">
        <f t="shared" si="121"/>
        <v/>
      </c>
      <c r="AP97" s="396" t="str">
        <f t="shared" si="121"/>
        <v/>
      </c>
      <c r="AQ97" s="396" t="str">
        <f t="shared" si="121"/>
        <v/>
      </c>
      <c r="AR97" s="396" t="str">
        <f t="shared" si="121"/>
        <v/>
      </c>
      <c r="AS97" s="396" t="str">
        <f t="shared" si="121"/>
        <v/>
      </c>
      <c r="AT97" s="396" t="str">
        <f t="shared" si="121"/>
        <v/>
      </c>
      <c r="AU97" s="396" t="str">
        <f t="shared" si="121"/>
        <v/>
      </c>
      <c r="AV97" s="396" t="str">
        <f t="shared" si="121"/>
        <v/>
      </c>
      <c r="AW97" s="396" t="str">
        <f t="shared" si="86"/>
        <v/>
      </c>
      <c r="AX97" s="355"/>
      <c r="AY97" s="356" t="str">
        <f t="shared" si="87"/>
        <v/>
      </c>
      <c r="AZ97" s="356" t="str">
        <f t="shared" si="88"/>
        <v/>
      </c>
      <c r="BA97" s="356" t="str">
        <f t="shared" si="89"/>
        <v/>
      </c>
      <c r="BB97" s="356" t="str">
        <f t="shared" si="90"/>
        <v/>
      </c>
      <c r="BC97" s="356" t="str">
        <f t="shared" si="91"/>
        <v/>
      </c>
      <c r="BD97" s="356" t="str">
        <f t="shared" si="92"/>
        <v/>
      </c>
      <c r="BE97" s="356" t="str">
        <f t="shared" si="93"/>
        <v/>
      </c>
      <c r="BF97" s="356" t="str">
        <f t="shared" si="94"/>
        <v/>
      </c>
      <c r="BG97" s="356" t="str">
        <f t="shared" si="95"/>
        <v/>
      </c>
      <c r="BH97" s="356" t="str">
        <f t="shared" si="96"/>
        <v/>
      </c>
      <c r="BI97" s="356" t="str">
        <f t="shared" si="97"/>
        <v/>
      </c>
      <c r="BJ97" s="356" t="str">
        <f t="shared" si="98"/>
        <v/>
      </c>
      <c r="BK97" s="274">
        <f t="shared" si="99"/>
        <v>0</v>
      </c>
      <c r="BL97" s="274">
        <f t="shared" si="117"/>
        <v>0</v>
      </c>
      <c r="BM97" s="275">
        <f t="shared" si="100"/>
        <v>0</v>
      </c>
      <c r="BN97" s="273" t="str">
        <f t="shared" si="101"/>
        <v/>
      </c>
      <c r="BO97" s="273" t="str">
        <f t="shared" si="102"/>
        <v/>
      </c>
      <c r="BP97" s="273" t="str">
        <f t="shared" si="103"/>
        <v/>
      </c>
      <c r="BQ97" s="273" t="str">
        <f t="shared" si="104"/>
        <v/>
      </c>
      <c r="BR97" s="273" t="str">
        <f t="shared" si="105"/>
        <v/>
      </c>
      <c r="BS97" s="273" t="str">
        <f t="shared" si="106"/>
        <v/>
      </c>
      <c r="BT97" s="273" t="str">
        <f t="shared" si="107"/>
        <v/>
      </c>
      <c r="BU97" s="273" t="str">
        <f t="shared" si="108"/>
        <v/>
      </c>
      <c r="BV97" s="273" t="str">
        <f t="shared" si="109"/>
        <v/>
      </c>
      <c r="BW97" s="273" t="str">
        <f t="shared" si="110"/>
        <v/>
      </c>
      <c r="BX97" s="273" t="str">
        <f t="shared" si="111"/>
        <v/>
      </c>
      <c r="BY97" s="273" t="str">
        <f t="shared" si="112"/>
        <v/>
      </c>
      <c r="BZ97" s="273" t="str">
        <f t="shared" si="113"/>
        <v/>
      </c>
      <c r="CA97" s="273">
        <f t="shared" si="118"/>
        <v>0</v>
      </c>
    </row>
    <row r="98" spans="1:79" s="273" customFormat="1" ht="23.15" customHeight="1">
      <c r="A98" s="354">
        <v>85</v>
      </c>
      <c r="B98" s="14"/>
      <c r="C98" s="180"/>
      <c r="D98" s="181"/>
      <c r="E98" s="182"/>
      <c r="F98" s="183"/>
      <c r="G98" s="184"/>
      <c r="H98" s="185"/>
      <c r="I98" s="186"/>
      <c r="J98" s="187"/>
      <c r="K98" s="187"/>
      <c r="L98" s="187"/>
      <c r="M98" s="431"/>
      <c r="N98" s="110"/>
      <c r="O98" s="189"/>
      <c r="P98" s="392" t="str">
        <f t="shared" si="114"/>
        <v/>
      </c>
      <c r="Q98" s="394"/>
      <c r="R98" s="366"/>
      <c r="S98" s="366"/>
      <c r="T98" s="366"/>
      <c r="U98" s="366"/>
      <c r="V98" s="395" t="str">
        <f t="shared" si="82"/>
        <v/>
      </c>
      <c r="W98" s="408" t="str">
        <f t="shared" si="120"/>
        <v/>
      </c>
      <c r="X98" s="395" t="str">
        <f t="shared" si="120"/>
        <v/>
      </c>
      <c r="Y98" s="408" t="str">
        <f t="shared" si="120"/>
        <v/>
      </c>
      <c r="Z98" s="395" t="str">
        <f t="shared" si="120"/>
        <v/>
      </c>
      <c r="AA98" s="408" t="str">
        <f t="shared" si="120"/>
        <v/>
      </c>
      <c r="AB98" s="395" t="str">
        <f t="shared" si="120"/>
        <v/>
      </c>
      <c r="AC98" s="408" t="str">
        <f t="shared" si="120"/>
        <v/>
      </c>
      <c r="AD98" s="395" t="str">
        <f t="shared" si="120"/>
        <v/>
      </c>
      <c r="AE98" s="408" t="str">
        <f t="shared" si="120"/>
        <v/>
      </c>
      <c r="AF98" s="395" t="str">
        <f t="shared" si="120"/>
        <v/>
      </c>
      <c r="AG98" s="408" t="str">
        <f t="shared" si="120"/>
        <v/>
      </c>
      <c r="AH98" s="135" t="str">
        <f t="shared" si="84"/>
        <v/>
      </c>
      <c r="AI98" s="135" t="str">
        <f t="shared" si="85"/>
        <v/>
      </c>
      <c r="AJ98" s="135" t="str">
        <f t="shared" si="115"/>
        <v/>
      </c>
      <c r="AK98" s="135" t="str">
        <f t="shared" si="116"/>
        <v/>
      </c>
      <c r="AL98" s="396" t="str">
        <f t="shared" si="121"/>
        <v/>
      </c>
      <c r="AM98" s="396" t="str">
        <f t="shared" si="121"/>
        <v/>
      </c>
      <c r="AN98" s="396" t="str">
        <f t="shared" si="121"/>
        <v/>
      </c>
      <c r="AO98" s="396" t="str">
        <f t="shared" si="121"/>
        <v/>
      </c>
      <c r="AP98" s="396" t="str">
        <f t="shared" si="121"/>
        <v/>
      </c>
      <c r="AQ98" s="396" t="str">
        <f t="shared" si="121"/>
        <v/>
      </c>
      <c r="AR98" s="396" t="str">
        <f t="shared" si="121"/>
        <v/>
      </c>
      <c r="AS98" s="396" t="str">
        <f t="shared" si="121"/>
        <v/>
      </c>
      <c r="AT98" s="396" t="str">
        <f t="shared" si="121"/>
        <v/>
      </c>
      <c r="AU98" s="396" t="str">
        <f t="shared" si="121"/>
        <v/>
      </c>
      <c r="AV98" s="396" t="str">
        <f t="shared" si="121"/>
        <v/>
      </c>
      <c r="AW98" s="396" t="str">
        <f t="shared" si="86"/>
        <v/>
      </c>
      <c r="AX98" s="355"/>
      <c r="AY98" s="356" t="str">
        <f t="shared" si="87"/>
        <v/>
      </c>
      <c r="AZ98" s="356" t="str">
        <f t="shared" si="88"/>
        <v/>
      </c>
      <c r="BA98" s="356" t="str">
        <f t="shared" si="89"/>
        <v/>
      </c>
      <c r="BB98" s="356" t="str">
        <f t="shared" si="90"/>
        <v/>
      </c>
      <c r="BC98" s="356" t="str">
        <f t="shared" si="91"/>
        <v/>
      </c>
      <c r="BD98" s="356" t="str">
        <f t="shared" si="92"/>
        <v/>
      </c>
      <c r="BE98" s="356" t="str">
        <f t="shared" si="93"/>
        <v/>
      </c>
      <c r="BF98" s="356" t="str">
        <f t="shared" si="94"/>
        <v/>
      </c>
      <c r="BG98" s="356" t="str">
        <f t="shared" si="95"/>
        <v/>
      </c>
      <c r="BH98" s="356" t="str">
        <f t="shared" si="96"/>
        <v/>
      </c>
      <c r="BI98" s="356" t="str">
        <f t="shared" si="97"/>
        <v/>
      </c>
      <c r="BJ98" s="356" t="str">
        <f t="shared" si="98"/>
        <v/>
      </c>
      <c r="BK98" s="274">
        <f t="shared" si="99"/>
        <v>0</v>
      </c>
      <c r="BL98" s="274">
        <f t="shared" si="117"/>
        <v>0</v>
      </c>
      <c r="BM98" s="275">
        <f t="shared" si="100"/>
        <v>0</v>
      </c>
      <c r="BN98" s="273" t="str">
        <f t="shared" si="101"/>
        <v/>
      </c>
      <c r="BO98" s="273" t="str">
        <f t="shared" si="102"/>
        <v/>
      </c>
      <c r="BP98" s="273" t="str">
        <f t="shared" si="103"/>
        <v/>
      </c>
      <c r="BQ98" s="273" t="str">
        <f t="shared" si="104"/>
        <v/>
      </c>
      <c r="BR98" s="273" t="str">
        <f t="shared" si="105"/>
        <v/>
      </c>
      <c r="BS98" s="273" t="str">
        <f t="shared" si="106"/>
        <v/>
      </c>
      <c r="BT98" s="273" t="str">
        <f t="shared" si="107"/>
        <v/>
      </c>
      <c r="BU98" s="273" t="str">
        <f t="shared" si="108"/>
        <v/>
      </c>
      <c r="BV98" s="273" t="str">
        <f t="shared" si="109"/>
        <v/>
      </c>
      <c r="BW98" s="273" t="str">
        <f t="shared" si="110"/>
        <v/>
      </c>
      <c r="BX98" s="273" t="str">
        <f t="shared" si="111"/>
        <v/>
      </c>
      <c r="BY98" s="273" t="str">
        <f t="shared" si="112"/>
        <v/>
      </c>
      <c r="BZ98" s="273" t="str">
        <f t="shared" si="113"/>
        <v/>
      </c>
      <c r="CA98" s="273">
        <f t="shared" si="118"/>
        <v>0</v>
      </c>
    </row>
    <row r="99" spans="1:79" s="273" customFormat="1" ht="23.15" customHeight="1">
      <c r="A99" s="354">
        <v>86</v>
      </c>
      <c r="B99" s="14"/>
      <c r="C99" s="180"/>
      <c r="D99" s="181"/>
      <c r="E99" s="182"/>
      <c r="F99" s="183"/>
      <c r="G99" s="184"/>
      <c r="H99" s="185"/>
      <c r="I99" s="186"/>
      <c r="J99" s="187"/>
      <c r="K99" s="187"/>
      <c r="L99" s="187"/>
      <c r="M99" s="431"/>
      <c r="N99" s="110"/>
      <c r="O99" s="189"/>
      <c r="P99" s="392" t="str">
        <f t="shared" si="114"/>
        <v/>
      </c>
      <c r="Q99" s="394"/>
      <c r="R99" s="366"/>
      <c r="S99" s="366"/>
      <c r="T99" s="366"/>
      <c r="U99" s="366"/>
      <c r="V99" s="395" t="str">
        <f t="shared" si="82"/>
        <v/>
      </c>
      <c r="W99" s="408" t="str">
        <f t="shared" si="120"/>
        <v/>
      </c>
      <c r="X99" s="395" t="str">
        <f t="shared" si="120"/>
        <v/>
      </c>
      <c r="Y99" s="408" t="str">
        <f t="shared" si="120"/>
        <v/>
      </c>
      <c r="Z99" s="395" t="str">
        <f t="shared" si="120"/>
        <v/>
      </c>
      <c r="AA99" s="408" t="str">
        <f t="shared" si="120"/>
        <v/>
      </c>
      <c r="AB99" s="395" t="str">
        <f t="shared" si="120"/>
        <v/>
      </c>
      <c r="AC99" s="408" t="str">
        <f t="shared" si="120"/>
        <v/>
      </c>
      <c r="AD99" s="395" t="str">
        <f t="shared" si="120"/>
        <v/>
      </c>
      <c r="AE99" s="408" t="str">
        <f t="shared" si="120"/>
        <v/>
      </c>
      <c r="AF99" s="395" t="str">
        <f t="shared" si="120"/>
        <v/>
      </c>
      <c r="AG99" s="408" t="str">
        <f t="shared" si="120"/>
        <v/>
      </c>
      <c r="AH99" s="135" t="str">
        <f t="shared" si="84"/>
        <v/>
      </c>
      <c r="AI99" s="135" t="str">
        <f t="shared" si="85"/>
        <v/>
      </c>
      <c r="AJ99" s="135" t="str">
        <f t="shared" si="115"/>
        <v/>
      </c>
      <c r="AK99" s="135" t="str">
        <f t="shared" si="116"/>
        <v/>
      </c>
      <c r="AL99" s="396" t="str">
        <f t="shared" si="121"/>
        <v/>
      </c>
      <c r="AM99" s="396" t="str">
        <f t="shared" si="121"/>
        <v/>
      </c>
      <c r="AN99" s="396" t="str">
        <f t="shared" si="121"/>
        <v/>
      </c>
      <c r="AO99" s="396" t="str">
        <f t="shared" si="121"/>
        <v/>
      </c>
      <c r="AP99" s="396" t="str">
        <f t="shared" si="121"/>
        <v/>
      </c>
      <c r="AQ99" s="396" t="str">
        <f t="shared" si="121"/>
        <v/>
      </c>
      <c r="AR99" s="396" t="str">
        <f t="shared" si="121"/>
        <v/>
      </c>
      <c r="AS99" s="396" t="str">
        <f t="shared" si="121"/>
        <v/>
      </c>
      <c r="AT99" s="396" t="str">
        <f t="shared" si="121"/>
        <v/>
      </c>
      <c r="AU99" s="396" t="str">
        <f t="shared" si="121"/>
        <v/>
      </c>
      <c r="AV99" s="396" t="str">
        <f t="shared" si="121"/>
        <v/>
      </c>
      <c r="AW99" s="396" t="str">
        <f t="shared" si="86"/>
        <v/>
      </c>
      <c r="AX99" s="355"/>
      <c r="AY99" s="356" t="str">
        <f t="shared" si="87"/>
        <v/>
      </c>
      <c r="AZ99" s="356" t="str">
        <f t="shared" si="88"/>
        <v/>
      </c>
      <c r="BA99" s="356" t="str">
        <f t="shared" si="89"/>
        <v/>
      </c>
      <c r="BB99" s="356" t="str">
        <f t="shared" si="90"/>
        <v/>
      </c>
      <c r="BC99" s="356" t="str">
        <f t="shared" si="91"/>
        <v/>
      </c>
      <c r="BD99" s="356" t="str">
        <f t="shared" si="92"/>
        <v/>
      </c>
      <c r="BE99" s="356" t="str">
        <f t="shared" si="93"/>
        <v/>
      </c>
      <c r="BF99" s="356" t="str">
        <f t="shared" si="94"/>
        <v/>
      </c>
      <c r="BG99" s="356" t="str">
        <f t="shared" si="95"/>
        <v/>
      </c>
      <c r="BH99" s="356" t="str">
        <f t="shared" si="96"/>
        <v/>
      </c>
      <c r="BI99" s="356" t="str">
        <f t="shared" si="97"/>
        <v/>
      </c>
      <c r="BJ99" s="356" t="str">
        <f t="shared" si="98"/>
        <v/>
      </c>
      <c r="BK99" s="274">
        <f t="shared" si="99"/>
        <v>0</v>
      </c>
      <c r="BL99" s="274">
        <f t="shared" si="117"/>
        <v>0</v>
      </c>
      <c r="BM99" s="275">
        <f t="shared" si="100"/>
        <v>0</v>
      </c>
      <c r="BN99" s="273" t="str">
        <f t="shared" si="101"/>
        <v/>
      </c>
      <c r="BO99" s="273" t="str">
        <f t="shared" si="102"/>
        <v/>
      </c>
      <c r="BP99" s="273" t="str">
        <f t="shared" si="103"/>
        <v/>
      </c>
      <c r="BQ99" s="273" t="str">
        <f t="shared" si="104"/>
        <v/>
      </c>
      <c r="BR99" s="273" t="str">
        <f t="shared" si="105"/>
        <v/>
      </c>
      <c r="BS99" s="273" t="str">
        <f t="shared" si="106"/>
        <v/>
      </c>
      <c r="BT99" s="273" t="str">
        <f t="shared" si="107"/>
        <v/>
      </c>
      <c r="BU99" s="273" t="str">
        <f t="shared" si="108"/>
        <v/>
      </c>
      <c r="BV99" s="273" t="str">
        <f t="shared" si="109"/>
        <v/>
      </c>
      <c r="BW99" s="273" t="str">
        <f t="shared" si="110"/>
        <v/>
      </c>
      <c r="BX99" s="273" t="str">
        <f t="shared" si="111"/>
        <v/>
      </c>
      <c r="BY99" s="273" t="str">
        <f t="shared" si="112"/>
        <v/>
      </c>
      <c r="BZ99" s="273" t="str">
        <f t="shared" si="113"/>
        <v/>
      </c>
      <c r="CA99" s="273">
        <f t="shared" si="118"/>
        <v>0</v>
      </c>
    </row>
    <row r="100" spans="1:79" s="273" customFormat="1" ht="23.15" customHeight="1">
      <c r="A100" s="354">
        <v>87</v>
      </c>
      <c r="B100" s="14"/>
      <c r="C100" s="180"/>
      <c r="D100" s="181"/>
      <c r="E100" s="182"/>
      <c r="F100" s="183"/>
      <c r="G100" s="184"/>
      <c r="H100" s="185"/>
      <c r="I100" s="186"/>
      <c r="J100" s="187"/>
      <c r="K100" s="187"/>
      <c r="L100" s="187"/>
      <c r="M100" s="431"/>
      <c r="N100" s="110"/>
      <c r="O100" s="189"/>
      <c r="P100" s="392" t="str">
        <f t="shared" si="114"/>
        <v/>
      </c>
      <c r="Q100" s="394"/>
      <c r="R100" s="366"/>
      <c r="S100" s="366"/>
      <c r="T100" s="366"/>
      <c r="U100" s="366"/>
      <c r="V100" s="395" t="str">
        <f t="shared" si="82"/>
        <v/>
      </c>
      <c r="W100" s="408" t="str">
        <f t="shared" si="120"/>
        <v/>
      </c>
      <c r="X100" s="395" t="str">
        <f t="shared" si="120"/>
        <v/>
      </c>
      <c r="Y100" s="408" t="str">
        <f t="shared" si="120"/>
        <v/>
      </c>
      <c r="Z100" s="395" t="str">
        <f t="shared" si="120"/>
        <v/>
      </c>
      <c r="AA100" s="408" t="str">
        <f t="shared" si="120"/>
        <v/>
      </c>
      <c r="AB100" s="395" t="str">
        <f t="shared" si="120"/>
        <v/>
      </c>
      <c r="AC100" s="408" t="str">
        <f t="shared" si="120"/>
        <v/>
      </c>
      <c r="AD100" s="395" t="str">
        <f t="shared" si="120"/>
        <v/>
      </c>
      <c r="AE100" s="408" t="str">
        <f t="shared" si="120"/>
        <v/>
      </c>
      <c r="AF100" s="395" t="str">
        <f t="shared" si="120"/>
        <v/>
      </c>
      <c r="AG100" s="408" t="str">
        <f t="shared" si="120"/>
        <v/>
      </c>
      <c r="AH100" s="135" t="str">
        <f t="shared" si="84"/>
        <v/>
      </c>
      <c r="AI100" s="135" t="str">
        <f t="shared" si="85"/>
        <v/>
      </c>
      <c r="AJ100" s="135" t="str">
        <f t="shared" si="115"/>
        <v/>
      </c>
      <c r="AK100" s="135" t="str">
        <f t="shared" si="116"/>
        <v/>
      </c>
      <c r="AL100" s="396" t="str">
        <f t="shared" si="121"/>
        <v/>
      </c>
      <c r="AM100" s="396" t="str">
        <f t="shared" si="121"/>
        <v/>
      </c>
      <c r="AN100" s="396" t="str">
        <f t="shared" si="121"/>
        <v/>
      </c>
      <c r="AO100" s="396" t="str">
        <f t="shared" si="121"/>
        <v/>
      </c>
      <c r="AP100" s="396" t="str">
        <f t="shared" si="121"/>
        <v/>
      </c>
      <c r="AQ100" s="396" t="str">
        <f t="shared" si="121"/>
        <v/>
      </c>
      <c r="AR100" s="396" t="str">
        <f t="shared" si="121"/>
        <v/>
      </c>
      <c r="AS100" s="396" t="str">
        <f t="shared" si="121"/>
        <v/>
      </c>
      <c r="AT100" s="396" t="str">
        <f t="shared" si="121"/>
        <v/>
      </c>
      <c r="AU100" s="396" t="str">
        <f t="shared" si="121"/>
        <v/>
      </c>
      <c r="AV100" s="396" t="str">
        <f t="shared" si="121"/>
        <v/>
      </c>
      <c r="AW100" s="396" t="str">
        <f t="shared" si="86"/>
        <v/>
      </c>
      <c r="AX100" s="355"/>
      <c r="AY100" s="356" t="str">
        <f t="shared" si="87"/>
        <v/>
      </c>
      <c r="AZ100" s="356" t="str">
        <f t="shared" si="88"/>
        <v/>
      </c>
      <c r="BA100" s="356" t="str">
        <f t="shared" si="89"/>
        <v/>
      </c>
      <c r="BB100" s="356" t="str">
        <f t="shared" si="90"/>
        <v/>
      </c>
      <c r="BC100" s="356" t="str">
        <f t="shared" si="91"/>
        <v/>
      </c>
      <c r="BD100" s="356" t="str">
        <f t="shared" si="92"/>
        <v/>
      </c>
      <c r="BE100" s="356" t="str">
        <f t="shared" si="93"/>
        <v/>
      </c>
      <c r="BF100" s="356" t="str">
        <f t="shared" si="94"/>
        <v/>
      </c>
      <c r="BG100" s="356" t="str">
        <f t="shared" si="95"/>
        <v/>
      </c>
      <c r="BH100" s="356" t="str">
        <f t="shared" si="96"/>
        <v/>
      </c>
      <c r="BI100" s="356" t="str">
        <f t="shared" si="97"/>
        <v/>
      </c>
      <c r="BJ100" s="356" t="str">
        <f t="shared" si="98"/>
        <v/>
      </c>
      <c r="BK100" s="274">
        <f t="shared" si="99"/>
        <v>0</v>
      </c>
      <c r="BL100" s="274">
        <f t="shared" si="117"/>
        <v>0</v>
      </c>
      <c r="BM100" s="275">
        <f t="shared" si="100"/>
        <v>0</v>
      </c>
      <c r="BN100" s="273" t="str">
        <f t="shared" si="101"/>
        <v/>
      </c>
      <c r="BO100" s="273" t="str">
        <f t="shared" si="102"/>
        <v/>
      </c>
      <c r="BP100" s="273" t="str">
        <f t="shared" si="103"/>
        <v/>
      </c>
      <c r="BQ100" s="273" t="str">
        <f t="shared" si="104"/>
        <v/>
      </c>
      <c r="BR100" s="273" t="str">
        <f t="shared" si="105"/>
        <v/>
      </c>
      <c r="BS100" s="273" t="str">
        <f t="shared" si="106"/>
        <v/>
      </c>
      <c r="BT100" s="273" t="str">
        <f t="shared" si="107"/>
        <v/>
      </c>
      <c r="BU100" s="273" t="str">
        <f t="shared" si="108"/>
        <v/>
      </c>
      <c r="BV100" s="273" t="str">
        <f t="shared" si="109"/>
        <v/>
      </c>
      <c r="BW100" s="273" t="str">
        <f t="shared" si="110"/>
        <v/>
      </c>
      <c r="BX100" s="273" t="str">
        <f t="shared" si="111"/>
        <v/>
      </c>
      <c r="BY100" s="273" t="str">
        <f t="shared" si="112"/>
        <v/>
      </c>
      <c r="BZ100" s="273" t="str">
        <f t="shared" si="113"/>
        <v/>
      </c>
      <c r="CA100" s="273">
        <f t="shared" si="118"/>
        <v>0</v>
      </c>
    </row>
    <row r="101" spans="1:79" s="273" customFormat="1" ht="23.15" customHeight="1">
      <c r="A101" s="354">
        <v>88</v>
      </c>
      <c r="B101" s="14"/>
      <c r="C101" s="180"/>
      <c r="D101" s="181"/>
      <c r="E101" s="182"/>
      <c r="F101" s="183"/>
      <c r="G101" s="184"/>
      <c r="H101" s="185"/>
      <c r="I101" s="186"/>
      <c r="J101" s="187"/>
      <c r="K101" s="187"/>
      <c r="L101" s="187"/>
      <c r="M101" s="431"/>
      <c r="N101" s="110"/>
      <c r="O101" s="189"/>
      <c r="P101" s="392" t="str">
        <f t="shared" si="114"/>
        <v/>
      </c>
      <c r="Q101" s="394"/>
      <c r="R101" s="366"/>
      <c r="S101" s="366"/>
      <c r="T101" s="366"/>
      <c r="U101" s="366"/>
      <c r="V101" s="395" t="str">
        <f t="shared" si="82"/>
        <v/>
      </c>
      <c r="W101" s="408" t="str">
        <f t="shared" si="120"/>
        <v/>
      </c>
      <c r="X101" s="395" t="str">
        <f t="shared" si="120"/>
        <v/>
      </c>
      <c r="Y101" s="408" t="str">
        <f t="shared" si="120"/>
        <v/>
      </c>
      <c r="Z101" s="395" t="str">
        <f t="shared" si="120"/>
        <v/>
      </c>
      <c r="AA101" s="408" t="str">
        <f t="shared" si="120"/>
        <v/>
      </c>
      <c r="AB101" s="395" t="str">
        <f t="shared" si="120"/>
        <v/>
      </c>
      <c r="AC101" s="408" t="str">
        <f t="shared" si="120"/>
        <v/>
      </c>
      <c r="AD101" s="395" t="str">
        <f t="shared" si="120"/>
        <v/>
      </c>
      <c r="AE101" s="408" t="str">
        <f t="shared" si="120"/>
        <v/>
      </c>
      <c r="AF101" s="395" t="str">
        <f t="shared" si="120"/>
        <v/>
      </c>
      <c r="AG101" s="408" t="str">
        <f t="shared" si="120"/>
        <v/>
      </c>
      <c r="AH101" s="135" t="str">
        <f t="shared" si="84"/>
        <v/>
      </c>
      <c r="AI101" s="135" t="str">
        <f t="shared" si="85"/>
        <v/>
      </c>
      <c r="AJ101" s="135" t="str">
        <f t="shared" si="115"/>
        <v/>
      </c>
      <c r="AK101" s="135" t="str">
        <f t="shared" si="116"/>
        <v/>
      </c>
      <c r="AL101" s="396" t="str">
        <f t="shared" si="121"/>
        <v/>
      </c>
      <c r="AM101" s="396" t="str">
        <f t="shared" si="121"/>
        <v/>
      </c>
      <c r="AN101" s="396" t="str">
        <f t="shared" si="121"/>
        <v/>
      </c>
      <c r="AO101" s="396" t="str">
        <f t="shared" si="121"/>
        <v/>
      </c>
      <c r="AP101" s="396" t="str">
        <f t="shared" si="121"/>
        <v/>
      </c>
      <c r="AQ101" s="396" t="str">
        <f t="shared" si="121"/>
        <v/>
      </c>
      <c r="AR101" s="396" t="str">
        <f t="shared" si="121"/>
        <v/>
      </c>
      <c r="AS101" s="396" t="str">
        <f t="shared" si="121"/>
        <v/>
      </c>
      <c r="AT101" s="396" t="str">
        <f t="shared" si="121"/>
        <v/>
      </c>
      <c r="AU101" s="396" t="str">
        <f t="shared" si="121"/>
        <v/>
      </c>
      <c r="AV101" s="396" t="str">
        <f t="shared" si="121"/>
        <v/>
      </c>
      <c r="AW101" s="396" t="str">
        <f t="shared" si="86"/>
        <v/>
      </c>
      <c r="AX101" s="355"/>
      <c r="AY101" s="356" t="str">
        <f t="shared" si="87"/>
        <v/>
      </c>
      <c r="AZ101" s="356" t="str">
        <f t="shared" si="88"/>
        <v/>
      </c>
      <c r="BA101" s="356" t="str">
        <f t="shared" si="89"/>
        <v/>
      </c>
      <c r="BB101" s="356" t="str">
        <f t="shared" si="90"/>
        <v/>
      </c>
      <c r="BC101" s="356" t="str">
        <f t="shared" si="91"/>
        <v/>
      </c>
      <c r="BD101" s="356" t="str">
        <f t="shared" si="92"/>
        <v/>
      </c>
      <c r="BE101" s="356" t="str">
        <f t="shared" si="93"/>
        <v/>
      </c>
      <c r="BF101" s="356" t="str">
        <f t="shared" si="94"/>
        <v/>
      </c>
      <c r="BG101" s="356" t="str">
        <f t="shared" si="95"/>
        <v/>
      </c>
      <c r="BH101" s="356" t="str">
        <f t="shared" si="96"/>
        <v/>
      </c>
      <c r="BI101" s="356" t="str">
        <f t="shared" si="97"/>
        <v/>
      </c>
      <c r="BJ101" s="356" t="str">
        <f t="shared" si="98"/>
        <v/>
      </c>
      <c r="BK101" s="274">
        <f t="shared" si="99"/>
        <v>0</v>
      </c>
      <c r="BL101" s="274">
        <f t="shared" si="117"/>
        <v>0</v>
      </c>
      <c r="BM101" s="275">
        <f t="shared" si="100"/>
        <v>0</v>
      </c>
      <c r="BN101" s="273" t="str">
        <f t="shared" si="101"/>
        <v/>
      </c>
      <c r="BO101" s="273" t="str">
        <f t="shared" si="102"/>
        <v/>
      </c>
      <c r="BP101" s="273" t="str">
        <f t="shared" si="103"/>
        <v/>
      </c>
      <c r="BQ101" s="273" t="str">
        <f t="shared" si="104"/>
        <v/>
      </c>
      <c r="BR101" s="273" t="str">
        <f t="shared" si="105"/>
        <v/>
      </c>
      <c r="BS101" s="273" t="str">
        <f t="shared" si="106"/>
        <v/>
      </c>
      <c r="BT101" s="273" t="str">
        <f t="shared" si="107"/>
        <v/>
      </c>
      <c r="BU101" s="273" t="str">
        <f t="shared" si="108"/>
        <v/>
      </c>
      <c r="BV101" s="273" t="str">
        <f t="shared" si="109"/>
        <v/>
      </c>
      <c r="BW101" s="273" t="str">
        <f t="shared" si="110"/>
        <v/>
      </c>
      <c r="BX101" s="273" t="str">
        <f t="shared" si="111"/>
        <v/>
      </c>
      <c r="BY101" s="273" t="str">
        <f t="shared" si="112"/>
        <v/>
      </c>
      <c r="BZ101" s="273" t="str">
        <f t="shared" si="113"/>
        <v/>
      </c>
      <c r="CA101" s="273">
        <f t="shared" si="118"/>
        <v>0</v>
      </c>
    </row>
    <row r="102" spans="1:79" s="273" customFormat="1" ht="23.15" customHeight="1">
      <c r="A102" s="354">
        <v>89</v>
      </c>
      <c r="B102" s="14"/>
      <c r="C102" s="180"/>
      <c r="D102" s="181"/>
      <c r="E102" s="182"/>
      <c r="F102" s="183"/>
      <c r="G102" s="184"/>
      <c r="H102" s="185"/>
      <c r="I102" s="186"/>
      <c r="J102" s="187"/>
      <c r="K102" s="187"/>
      <c r="L102" s="187"/>
      <c r="M102" s="431"/>
      <c r="N102" s="110"/>
      <c r="O102" s="189"/>
      <c r="P102" s="392" t="str">
        <f t="shared" si="114"/>
        <v/>
      </c>
      <c r="Q102" s="394"/>
      <c r="R102" s="366"/>
      <c r="S102" s="366"/>
      <c r="T102" s="366"/>
      <c r="U102" s="366"/>
      <c r="V102" s="395" t="str">
        <f t="shared" si="82"/>
        <v/>
      </c>
      <c r="W102" s="408" t="str">
        <f t="shared" si="120"/>
        <v/>
      </c>
      <c r="X102" s="395" t="str">
        <f t="shared" si="120"/>
        <v/>
      </c>
      <c r="Y102" s="408" t="str">
        <f t="shared" si="120"/>
        <v/>
      </c>
      <c r="Z102" s="395" t="str">
        <f t="shared" si="120"/>
        <v/>
      </c>
      <c r="AA102" s="408" t="str">
        <f t="shared" si="120"/>
        <v/>
      </c>
      <c r="AB102" s="395" t="str">
        <f t="shared" si="120"/>
        <v/>
      </c>
      <c r="AC102" s="408" t="str">
        <f t="shared" si="120"/>
        <v/>
      </c>
      <c r="AD102" s="395" t="str">
        <f t="shared" si="120"/>
        <v/>
      </c>
      <c r="AE102" s="408" t="str">
        <f t="shared" si="120"/>
        <v/>
      </c>
      <c r="AF102" s="395" t="str">
        <f t="shared" si="120"/>
        <v/>
      </c>
      <c r="AG102" s="408" t="str">
        <f t="shared" si="120"/>
        <v/>
      </c>
      <c r="AH102" s="135" t="str">
        <f t="shared" si="84"/>
        <v/>
      </c>
      <c r="AI102" s="135" t="str">
        <f t="shared" si="85"/>
        <v/>
      </c>
      <c r="AJ102" s="135" t="str">
        <f t="shared" si="115"/>
        <v/>
      </c>
      <c r="AK102" s="135" t="str">
        <f t="shared" si="116"/>
        <v/>
      </c>
      <c r="AL102" s="396" t="str">
        <f t="shared" si="121"/>
        <v/>
      </c>
      <c r="AM102" s="396" t="str">
        <f t="shared" si="121"/>
        <v/>
      </c>
      <c r="AN102" s="396" t="str">
        <f t="shared" si="121"/>
        <v/>
      </c>
      <c r="AO102" s="396" t="str">
        <f t="shared" si="121"/>
        <v/>
      </c>
      <c r="AP102" s="396" t="str">
        <f t="shared" si="121"/>
        <v/>
      </c>
      <c r="AQ102" s="396" t="str">
        <f t="shared" si="121"/>
        <v/>
      </c>
      <c r="AR102" s="396" t="str">
        <f t="shared" si="121"/>
        <v/>
      </c>
      <c r="AS102" s="396" t="str">
        <f t="shared" si="121"/>
        <v/>
      </c>
      <c r="AT102" s="396" t="str">
        <f t="shared" si="121"/>
        <v/>
      </c>
      <c r="AU102" s="396" t="str">
        <f t="shared" si="121"/>
        <v/>
      </c>
      <c r="AV102" s="396" t="str">
        <f t="shared" si="121"/>
        <v/>
      </c>
      <c r="AW102" s="396" t="str">
        <f t="shared" si="86"/>
        <v/>
      </c>
      <c r="AX102" s="355"/>
      <c r="AY102" s="356" t="str">
        <f t="shared" si="87"/>
        <v/>
      </c>
      <c r="AZ102" s="356" t="str">
        <f t="shared" si="88"/>
        <v/>
      </c>
      <c r="BA102" s="356" t="str">
        <f t="shared" si="89"/>
        <v/>
      </c>
      <c r="BB102" s="356" t="str">
        <f t="shared" si="90"/>
        <v/>
      </c>
      <c r="BC102" s="356" t="str">
        <f t="shared" si="91"/>
        <v/>
      </c>
      <c r="BD102" s="356" t="str">
        <f t="shared" si="92"/>
        <v/>
      </c>
      <c r="BE102" s="356" t="str">
        <f t="shared" si="93"/>
        <v/>
      </c>
      <c r="BF102" s="356" t="str">
        <f t="shared" si="94"/>
        <v/>
      </c>
      <c r="BG102" s="356" t="str">
        <f t="shared" si="95"/>
        <v/>
      </c>
      <c r="BH102" s="356" t="str">
        <f t="shared" si="96"/>
        <v/>
      </c>
      <c r="BI102" s="356" t="str">
        <f t="shared" si="97"/>
        <v/>
      </c>
      <c r="BJ102" s="356" t="str">
        <f t="shared" si="98"/>
        <v/>
      </c>
      <c r="BK102" s="274">
        <f t="shared" si="99"/>
        <v>0</v>
      </c>
      <c r="BL102" s="274">
        <f t="shared" si="117"/>
        <v>0</v>
      </c>
      <c r="BM102" s="275">
        <f t="shared" si="100"/>
        <v>0</v>
      </c>
      <c r="BN102" s="273" t="str">
        <f t="shared" si="101"/>
        <v/>
      </c>
      <c r="BO102" s="273" t="str">
        <f t="shared" si="102"/>
        <v/>
      </c>
      <c r="BP102" s="273" t="str">
        <f t="shared" si="103"/>
        <v/>
      </c>
      <c r="BQ102" s="273" t="str">
        <f t="shared" si="104"/>
        <v/>
      </c>
      <c r="BR102" s="273" t="str">
        <f t="shared" si="105"/>
        <v/>
      </c>
      <c r="BS102" s="273" t="str">
        <f t="shared" si="106"/>
        <v/>
      </c>
      <c r="BT102" s="273" t="str">
        <f t="shared" si="107"/>
        <v/>
      </c>
      <c r="BU102" s="273" t="str">
        <f t="shared" si="108"/>
        <v/>
      </c>
      <c r="BV102" s="273" t="str">
        <f t="shared" si="109"/>
        <v/>
      </c>
      <c r="BW102" s="273" t="str">
        <f t="shared" si="110"/>
        <v/>
      </c>
      <c r="BX102" s="273" t="str">
        <f t="shared" si="111"/>
        <v/>
      </c>
      <c r="BY102" s="273" t="str">
        <f t="shared" si="112"/>
        <v/>
      </c>
      <c r="BZ102" s="273" t="str">
        <f t="shared" si="113"/>
        <v/>
      </c>
      <c r="CA102" s="273">
        <f t="shared" si="118"/>
        <v>0</v>
      </c>
    </row>
    <row r="103" spans="1:79" s="273" customFormat="1" ht="23.15" customHeight="1">
      <c r="A103" s="354">
        <v>90</v>
      </c>
      <c r="B103" s="14"/>
      <c r="C103" s="180"/>
      <c r="D103" s="181"/>
      <c r="E103" s="182"/>
      <c r="F103" s="183"/>
      <c r="G103" s="184"/>
      <c r="H103" s="185"/>
      <c r="I103" s="186"/>
      <c r="J103" s="187"/>
      <c r="K103" s="187"/>
      <c r="L103" s="187"/>
      <c r="M103" s="431"/>
      <c r="N103" s="110"/>
      <c r="O103" s="189"/>
      <c r="P103" s="392" t="str">
        <f t="shared" si="114"/>
        <v/>
      </c>
      <c r="Q103" s="394"/>
      <c r="R103" s="366"/>
      <c r="S103" s="366"/>
      <c r="T103" s="366"/>
      <c r="U103" s="366"/>
      <c r="V103" s="395" t="str">
        <f t="shared" si="82"/>
        <v/>
      </c>
      <c r="W103" s="408" t="str">
        <f t="shared" si="120"/>
        <v/>
      </c>
      <c r="X103" s="395" t="str">
        <f t="shared" si="120"/>
        <v/>
      </c>
      <c r="Y103" s="408" t="str">
        <f t="shared" si="120"/>
        <v/>
      </c>
      <c r="Z103" s="395" t="str">
        <f t="shared" si="120"/>
        <v/>
      </c>
      <c r="AA103" s="408" t="str">
        <f t="shared" si="120"/>
        <v/>
      </c>
      <c r="AB103" s="395" t="str">
        <f t="shared" si="120"/>
        <v/>
      </c>
      <c r="AC103" s="408" t="str">
        <f t="shared" si="120"/>
        <v/>
      </c>
      <c r="AD103" s="395" t="str">
        <f t="shared" si="120"/>
        <v/>
      </c>
      <c r="AE103" s="408" t="str">
        <f t="shared" si="120"/>
        <v/>
      </c>
      <c r="AF103" s="395" t="str">
        <f t="shared" si="120"/>
        <v/>
      </c>
      <c r="AG103" s="408" t="str">
        <f t="shared" si="120"/>
        <v/>
      </c>
      <c r="AH103" s="135" t="str">
        <f t="shared" si="84"/>
        <v/>
      </c>
      <c r="AI103" s="135" t="str">
        <f t="shared" si="85"/>
        <v/>
      </c>
      <c r="AJ103" s="135" t="str">
        <f t="shared" si="115"/>
        <v/>
      </c>
      <c r="AK103" s="135" t="str">
        <f t="shared" si="116"/>
        <v/>
      </c>
      <c r="AL103" s="396" t="str">
        <f t="shared" si="121"/>
        <v/>
      </c>
      <c r="AM103" s="396" t="str">
        <f t="shared" si="121"/>
        <v/>
      </c>
      <c r="AN103" s="396" t="str">
        <f t="shared" si="121"/>
        <v/>
      </c>
      <c r="AO103" s="396" t="str">
        <f t="shared" si="121"/>
        <v/>
      </c>
      <c r="AP103" s="396" t="str">
        <f t="shared" si="121"/>
        <v/>
      </c>
      <c r="AQ103" s="396" t="str">
        <f t="shared" si="121"/>
        <v/>
      </c>
      <c r="AR103" s="396" t="str">
        <f t="shared" si="121"/>
        <v/>
      </c>
      <c r="AS103" s="396" t="str">
        <f t="shared" si="121"/>
        <v/>
      </c>
      <c r="AT103" s="396" t="str">
        <f t="shared" si="121"/>
        <v/>
      </c>
      <c r="AU103" s="396" t="str">
        <f t="shared" si="121"/>
        <v/>
      </c>
      <c r="AV103" s="396" t="str">
        <f t="shared" si="121"/>
        <v/>
      </c>
      <c r="AW103" s="396" t="str">
        <f t="shared" si="86"/>
        <v/>
      </c>
      <c r="AX103" s="355"/>
      <c r="AY103" s="356" t="str">
        <f t="shared" si="87"/>
        <v/>
      </c>
      <c r="AZ103" s="356" t="str">
        <f t="shared" si="88"/>
        <v/>
      </c>
      <c r="BA103" s="356" t="str">
        <f t="shared" si="89"/>
        <v/>
      </c>
      <c r="BB103" s="356" t="str">
        <f t="shared" si="90"/>
        <v/>
      </c>
      <c r="BC103" s="356" t="str">
        <f t="shared" si="91"/>
        <v/>
      </c>
      <c r="BD103" s="356" t="str">
        <f t="shared" si="92"/>
        <v/>
      </c>
      <c r="BE103" s="356" t="str">
        <f t="shared" si="93"/>
        <v/>
      </c>
      <c r="BF103" s="356" t="str">
        <f t="shared" si="94"/>
        <v/>
      </c>
      <c r="BG103" s="356" t="str">
        <f t="shared" si="95"/>
        <v/>
      </c>
      <c r="BH103" s="356" t="str">
        <f t="shared" si="96"/>
        <v/>
      </c>
      <c r="BI103" s="356" t="str">
        <f t="shared" si="97"/>
        <v/>
      </c>
      <c r="BJ103" s="356" t="str">
        <f t="shared" si="98"/>
        <v/>
      </c>
      <c r="BK103" s="274">
        <f t="shared" si="99"/>
        <v>0</v>
      </c>
      <c r="BL103" s="274">
        <f t="shared" si="117"/>
        <v>0</v>
      </c>
      <c r="BM103" s="275">
        <f t="shared" si="100"/>
        <v>0</v>
      </c>
      <c r="BN103" s="273" t="str">
        <f t="shared" si="101"/>
        <v/>
      </c>
      <c r="BO103" s="273" t="str">
        <f t="shared" si="102"/>
        <v/>
      </c>
      <c r="BP103" s="273" t="str">
        <f t="shared" si="103"/>
        <v/>
      </c>
      <c r="BQ103" s="273" t="str">
        <f t="shared" si="104"/>
        <v/>
      </c>
      <c r="BR103" s="273" t="str">
        <f t="shared" si="105"/>
        <v/>
      </c>
      <c r="BS103" s="273" t="str">
        <f t="shared" si="106"/>
        <v/>
      </c>
      <c r="BT103" s="273" t="str">
        <f t="shared" si="107"/>
        <v/>
      </c>
      <c r="BU103" s="273" t="str">
        <f t="shared" si="108"/>
        <v/>
      </c>
      <c r="BV103" s="273" t="str">
        <f t="shared" si="109"/>
        <v/>
      </c>
      <c r="BW103" s="273" t="str">
        <f t="shared" si="110"/>
        <v/>
      </c>
      <c r="BX103" s="273" t="str">
        <f t="shared" si="111"/>
        <v/>
      </c>
      <c r="BY103" s="273" t="str">
        <f t="shared" si="112"/>
        <v/>
      </c>
      <c r="BZ103" s="273" t="str">
        <f t="shared" si="113"/>
        <v/>
      </c>
      <c r="CA103" s="273">
        <f t="shared" si="118"/>
        <v>0</v>
      </c>
    </row>
    <row r="104" spans="1:79" s="273" customFormat="1" ht="23.15" customHeight="1">
      <c r="A104" s="354">
        <v>91</v>
      </c>
      <c r="B104" s="14"/>
      <c r="C104" s="180"/>
      <c r="D104" s="181"/>
      <c r="E104" s="182"/>
      <c r="F104" s="183"/>
      <c r="G104" s="184"/>
      <c r="H104" s="185"/>
      <c r="I104" s="186"/>
      <c r="J104" s="187"/>
      <c r="K104" s="187"/>
      <c r="L104" s="187"/>
      <c r="M104" s="431"/>
      <c r="N104" s="110"/>
      <c r="O104" s="189"/>
      <c r="P104" s="392" t="str">
        <f t="shared" si="114"/>
        <v/>
      </c>
      <c r="Q104" s="394"/>
      <c r="R104" s="366"/>
      <c r="S104" s="366"/>
      <c r="T104" s="366"/>
      <c r="U104" s="366"/>
      <c r="V104" s="395" t="str">
        <f t="shared" si="82"/>
        <v/>
      </c>
      <c r="W104" s="408" t="str">
        <f t="shared" si="120"/>
        <v/>
      </c>
      <c r="X104" s="395" t="str">
        <f t="shared" si="120"/>
        <v/>
      </c>
      <c r="Y104" s="408" t="str">
        <f t="shared" si="120"/>
        <v/>
      </c>
      <c r="Z104" s="395" t="str">
        <f t="shared" si="120"/>
        <v/>
      </c>
      <c r="AA104" s="408" t="str">
        <f t="shared" si="120"/>
        <v/>
      </c>
      <c r="AB104" s="395" t="str">
        <f t="shared" si="120"/>
        <v/>
      </c>
      <c r="AC104" s="408" t="str">
        <f t="shared" si="120"/>
        <v/>
      </c>
      <c r="AD104" s="395" t="str">
        <f t="shared" si="120"/>
        <v/>
      </c>
      <c r="AE104" s="408" t="str">
        <f t="shared" si="120"/>
        <v/>
      </c>
      <c r="AF104" s="395" t="str">
        <f t="shared" si="120"/>
        <v/>
      </c>
      <c r="AG104" s="408" t="str">
        <f t="shared" si="120"/>
        <v/>
      </c>
      <c r="AH104" s="135" t="str">
        <f t="shared" si="84"/>
        <v/>
      </c>
      <c r="AI104" s="135" t="str">
        <f t="shared" si="85"/>
        <v/>
      </c>
      <c r="AJ104" s="135" t="str">
        <f t="shared" ref="AJ104:AJ113" si="122">IF(AND(AH104=1,AI104=1),1,IF(AND(AH104=2,AI104=2),2,IF(AND(AH104=3,AI104=1),3,IF(AND(AH104=3,AI104=2),3,IF(AND(AH104=1,AI104=2),1,"")))))</f>
        <v/>
      </c>
      <c r="AK104" s="135" t="str">
        <f t="shared" ref="AK104:AK113" si="123">IF(AND(AI104=2,N104="派遣"),4,IF(AI104=1,"",""))</f>
        <v/>
      </c>
      <c r="AL104" s="396" t="str">
        <f t="shared" si="121"/>
        <v/>
      </c>
      <c r="AM104" s="396" t="str">
        <f t="shared" si="121"/>
        <v/>
      </c>
      <c r="AN104" s="396" t="str">
        <f t="shared" si="121"/>
        <v/>
      </c>
      <c r="AO104" s="396" t="str">
        <f t="shared" si="121"/>
        <v/>
      </c>
      <c r="AP104" s="396" t="str">
        <f t="shared" si="121"/>
        <v/>
      </c>
      <c r="AQ104" s="396" t="str">
        <f t="shared" si="121"/>
        <v/>
      </c>
      <c r="AR104" s="396" t="str">
        <f t="shared" si="121"/>
        <v/>
      </c>
      <c r="AS104" s="396" t="str">
        <f t="shared" si="121"/>
        <v/>
      </c>
      <c r="AT104" s="396" t="str">
        <f t="shared" si="121"/>
        <v/>
      </c>
      <c r="AU104" s="396" t="str">
        <f t="shared" si="121"/>
        <v/>
      </c>
      <c r="AV104" s="396" t="str">
        <f t="shared" si="121"/>
        <v/>
      </c>
      <c r="AW104" s="396" t="str">
        <f t="shared" si="86"/>
        <v/>
      </c>
      <c r="AX104" s="355"/>
      <c r="AY104" s="356" t="str">
        <f t="shared" si="87"/>
        <v/>
      </c>
      <c r="AZ104" s="356" t="str">
        <f t="shared" si="88"/>
        <v/>
      </c>
      <c r="BA104" s="356" t="str">
        <f t="shared" si="89"/>
        <v/>
      </c>
      <c r="BB104" s="356" t="str">
        <f t="shared" si="90"/>
        <v/>
      </c>
      <c r="BC104" s="356" t="str">
        <f t="shared" si="91"/>
        <v/>
      </c>
      <c r="BD104" s="356" t="str">
        <f t="shared" si="92"/>
        <v/>
      </c>
      <c r="BE104" s="356" t="str">
        <f t="shared" si="93"/>
        <v/>
      </c>
      <c r="BF104" s="356" t="str">
        <f t="shared" si="94"/>
        <v/>
      </c>
      <c r="BG104" s="356" t="str">
        <f t="shared" si="95"/>
        <v/>
      </c>
      <c r="BH104" s="356" t="str">
        <f t="shared" si="96"/>
        <v/>
      </c>
      <c r="BI104" s="356" t="str">
        <f t="shared" si="97"/>
        <v/>
      </c>
      <c r="BJ104" s="356" t="str">
        <f t="shared" si="98"/>
        <v/>
      </c>
      <c r="BK104" s="274">
        <f t="shared" si="99"/>
        <v>0</v>
      </c>
      <c r="BL104" s="274">
        <f t="shared" si="117"/>
        <v>0</v>
      </c>
      <c r="BM104" s="275">
        <f t="shared" si="100"/>
        <v>0</v>
      </c>
      <c r="BN104" s="273" t="str">
        <f t="shared" si="101"/>
        <v/>
      </c>
      <c r="BO104" s="273" t="str">
        <f t="shared" si="102"/>
        <v/>
      </c>
      <c r="BP104" s="273" t="str">
        <f t="shared" si="103"/>
        <v/>
      </c>
      <c r="BQ104" s="273" t="str">
        <f t="shared" si="104"/>
        <v/>
      </c>
      <c r="BR104" s="273" t="str">
        <f t="shared" si="105"/>
        <v/>
      </c>
      <c r="BS104" s="273" t="str">
        <f t="shared" si="106"/>
        <v/>
      </c>
      <c r="BT104" s="273" t="str">
        <f t="shared" si="107"/>
        <v/>
      </c>
      <c r="BU104" s="273" t="str">
        <f t="shared" si="108"/>
        <v/>
      </c>
      <c r="BV104" s="273" t="str">
        <f t="shared" si="109"/>
        <v/>
      </c>
      <c r="BW104" s="273" t="str">
        <f t="shared" si="110"/>
        <v/>
      </c>
      <c r="BX104" s="273" t="str">
        <f t="shared" si="111"/>
        <v/>
      </c>
      <c r="BY104" s="273" t="str">
        <f t="shared" si="112"/>
        <v/>
      </c>
      <c r="BZ104" s="273" t="str">
        <f t="shared" si="113"/>
        <v/>
      </c>
      <c r="CA104" s="273">
        <f t="shared" ref="CA104:CA113" si="124">COUNTIF(BO104:BZ104,"○")</f>
        <v>0</v>
      </c>
    </row>
    <row r="105" spans="1:79" s="273" customFormat="1" ht="23.15" customHeight="1">
      <c r="A105" s="354">
        <v>92</v>
      </c>
      <c r="B105" s="14"/>
      <c r="C105" s="180"/>
      <c r="D105" s="181"/>
      <c r="E105" s="182"/>
      <c r="F105" s="183"/>
      <c r="G105" s="184"/>
      <c r="H105" s="185"/>
      <c r="I105" s="186"/>
      <c r="J105" s="187"/>
      <c r="K105" s="187"/>
      <c r="L105" s="187"/>
      <c r="M105" s="431"/>
      <c r="N105" s="110"/>
      <c r="O105" s="189"/>
      <c r="P105" s="392" t="str">
        <f t="shared" si="114"/>
        <v/>
      </c>
      <c r="Q105" s="394"/>
      <c r="R105" s="366"/>
      <c r="S105" s="366"/>
      <c r="T105" s="366"/>
      <c r="U105" s="366"/>
      <c r="V105" s="395" t="str">
        <f t="shared" si="82"/>
        <v/>
      </c>
      <c r="W105" s="408" t="str">
        <f t="shared" si="120"/>
        <v/>
      </c>
      <c r="X105" s="395" t="str">
        <f t="shared" si="120"/>
        <v/>
      </c>
      <c r="Y105" s="408" t="str">
        <f t="shared" si="120"/>
        <v/>
      </c>
      <c r="Z105" s="395" t="str">
        <f t="shared" si="120"/>
        <v/>
      </c>
      <c r="AA105" s="408" t="str">
        <f t="shared" si="120"/>
        <v/>
      </c>
      <c r="AB105" s="395" t="str">
        <f t="shared" si="120"/>
        <v/>
      </c>
      <c r="AC105" s="408" t="str">
        <f t="shared" si="120"/>
        <v/>
      </c>
      <c r="AD105" s="395" t="str">
        <f t="shared" si="120"/>
        <v/>
      </c>
      <c r="AE105" s="408" t="str">
        <f t="shared" si="120"/>
        <v/>
      </c>
      <c r="AF105" s="395" t="str">
        <f t="shared" si="120"/>
        <v/>
      </c>
      <c r="AG105" s="408" t="str">
        <f t="shared" si="120"/>
        <v/>
      </c>
      <c r="AH105" s="135" t="str">
        <f t="shared" si="84"/>
        <v/>
      </c>
      <c r="AI105" s="135" t="str">
        <f t="shared" si="85"/>
        <v/>
      </c>
      <c r="AJ105" s="135" t="str">
        <f t="shared" si="122"/>
        <v/>
      </c>
      <c r="AK105" s="135" t="str">
        <f t="shared" si="123"/>
        <v/>
      </c>
      <c r="AL105" s="396" t="str">
        <f t="shared" ref="AL105:AV113" si="125">IF($AK105="",IF($K105="","",IF(AL$12&gt;=$K105,IF($L105="",$AJ105,IF(AL$12&gt;$L105,"",$AJ105)),"")),IF(AND(AL$12&gt;=$K105,OR($L105&gt;=AL$12,$L105="")),$AK105,""))</f>
        <v/>
      </c>
      <c r="AM105" s="396" t="str">
        <f t="shared" si="125"/>
        <v/>
      </c>
      <c r="AN105" s="396" t="str">
        <f t="shared" si="125"/>
        <v/>
      </c>
      <c r="AO105" s="396" t="str">
        <f t="shared" si="125"/>
        <v/>
      </c>
      <c r="AP105" s="396" t="str">
        <f t="shared" si="125"/>
        <v/>
      </c>
      <c r="AQ105" s="396" t="str">
        <f t="shared" si="125"/>
        <v/>
      </c>
      <c r="AR105" s="396" t="str">
        <f t="shared" si="125"/>
        <v/>
      </c>
      <c r="AS105" s="396" t="str">
        <f t="shared" si="125"/>
        <v/>
      </c>
      <c r="AT105" s="396" t="str">
        <f t="shared" si="125"/>
        <v/>
      </c>
      <c r="AU105" s="396" t="str">
        <f t="shared" si="125"/>
        <v/>
      </c>
      <c r="AV105" s="396" t="str">
        <f t="shared" si="125"/>
        <v/>
      </c>
      <c r="AW105" s="396" t="str">
        <f t="shared" si="86"/>
        <v/>
      </c>
      <c r="AX105" s="355"/>
      <c r="AY105" s="356" t="str">
        <f t="shared" si="87"/>
        <v/>
      </c>
      <c r="AZ105" s="356" t="str">
        <f t="shared" si="88"/>
        <v/>
      </c>
      <c r="BA105" s="356" t="str">
        <f t="shared" si="89"/>
        <v/>
      </c>
      <c r="BB105" s="356" t="str">
        <f t="shared" si="90"/>
        <v/>
      </c>
      <c r="BC105" s="356" t="str">
        <f t="shared" si="91"/>
        <v/>
      </c>
      <c r="BD105" s="356" t="str">
        <f t="shared" si="92"/>
        <v/>
      </c>
      <c r="BE105" s="356" t="str">
        <f t="shared" si="93"/>
        <v/>
      </c>
      <c r="BF105" s="356" t="str">
        <f t="shared" si="94"/>
        <v/>
      </c>
      <c r="BG105" s="356" t="str">
        <f t="shared" si="95"/>
        <v/>
      </c>
      <c r="BH105" s="356" t="str">
        <f t="shared" si="96"/>
        <v/>
      </c>
      <c r="BI105" s="356" t="str">
        <f t="shared" si="97"/>
        <v/>
      </c>
      <c r="BJ105" s="356" t="str">
        <f t="shared" si="98"/>
        <v/>
      </c>
      <c r="BK105" s="274">
        <f t="shared" si="99"/>
        <v>0</v>
      </c>
      <c r="BL105" s="274">
        <f t="shared" si="117"/>
        <v>0</v>
      </c>
      <c r="BM105" s="275">
        <f t="shared" si="100"/>
        <v>0</v>
      </c>
      <c r="BN105" s="273" t="str">
        <f t="shared" si="101"/>
        <v/>
      </c>
      <c r="BO105" s="273" t="str">
        <f t="shared" si="102"/>
        <v/>
      </c>
      <c r="BP105" s="273" t="str">
        <f t="shared" si="103"/>
        <v/>
      </c>
      <c r="BQ105" s="273" t="str">
        <f t="shared" si="104"/>
        <v/>
      </c>
      <c r="BR105" s="273" t="str">
        <f t="shared" si="105"/>
        <v/>
      </c>
      <c r="BS105" s="273" t="str">
        <f t="shared" si="106"/>
        <v/>
      </c>
      <c r="BT105" s="273" t="str">
        <f t="shared" si="107"/>
        <v/>
      </c>
      <c r="BU105" s="273" t="str">
        <f t="shared" si="108"/>
        <v/>
      </c>
      <c r="BV105" s="273" t="str">
        <f t="shared" si="109"/>
        <v/>
      </c>
      <c r="BW105" s="273" t="str">
        <f t="shared" si="110"/>
        <v/>
      </c>
      <c r="BX105" s="273" t="str">
        <f t="shared" si="111"/>
        <v/>
      </c>
      <c r="BY105" s="273" t="str">
        <f t="shared" si="112"/>
        <v/>
      </c>
      <c r="BZ105" s="273" t="str">
        <f t="shared" si="113"/>
        <v/>
      </c>
      <c r="CA105" s="273">
        <f t="shared" si="124"/>
        <v>0</v>
      </c>
    </row>
    <row r="106" spans="1:79" s="273" customFormat="1" ht="23.15" customHeight="1">
      <c r="A106" s="354">
        <v>93</v>
      </c>
      <c r="B106" s="14"/>
      <c r="C106" s="180"/>
      <c r="D106" s="181"/>
      <c r="E106" s="182"/>
      <c r="F106" s="183"/>
      <c r="G106" s="184"/>
      <c r="H106" s="185"/>
      <c r="I106" s="186"/>
      <c r="J106" s="187"/>
      <c r="K106" s="187"/>
      <c r="L106" s="187"/>
      <c r="M106" s="431"/>
      <c r="N106" s="110"/>
      <c r="O106" s="189"/>
      <c r="P106" s="392" t="str">
        <f t="shared" si="114"/>
        <v/>
      </c>
      <c r="Q106" s="394"/>
      <c r="R106" s="366"/>
      <c r="S106" s="366"/>
      <c r="T106" s="366"/>
      <c r="U106" s="366"/>
      <c r="V106" s="395" t="str">
        <f t="shared" si="82"/>
        <v/>
      </c>
      <c r="W106" s="408" t="str">
        <f t="shared" si="120"/>
        <v/>
      </c>
      <c r="X106" s="395" t="str">
        <f t="shared" si="120"/>
        <v/>
      </c>
      <c r="Y106" s="408" t="str">
        <f t="shared" si="120"/>
        <v/>
      </c>
      <c r="Z106" s="395" t="str">
        <f t="shared" si="120"/>
        <v/>
      </c>
      <c r="AA106" s="408" t="str">
        <f t="shared" si="120"/>
        <v/>
      </c>
      <c r="AB106" s="395" t="str">
        <f t="shared" si="120"/>
        <v/>
      </c>
      <c r="AC106" s="408" t="str">
        <f t="shared" si="120"/>
        <v/>
      </c>
      <c r="AD106" s="395" t="str">
        <f t="shared" si="120"/>
        <v/>
      </c>
      <c r="AE106" s="408" t="str">
        <f t="shared" si="120"/>
        <v/>
      </c>
      <c r="AF106" s="395" t="str">
        <f t="shared" si="120"/>
        <v/>
      </c>
      <c r="AG106" s="408" t="str">
        <f t="shared" si="120"/>
        <v/>
      </c>
      <c r="AH106" s="135" t="str">
        <f t="shared" si="84"/>
        <v/>
      </c>
      <c r="AI106" s="135" t="str">
        <f t="shared" si="85"/>
        <v/>
      </c>
      <c r="AJ106" s="135" t="str">
        <f t="shared" si="122"/>
        <v/>
      </c>
      <c r="AK106" s="135" t="str">
        <f t="shared" si="123"/>
        <v/>
      </c>
      <c r="AL106" s="396" t="str">
        <f t="shared" si="125"/>
        <v/>
      </c>
      <c r="AM106" s="396" t="str">
        <f t="shared" si="125"/>
        <v/>
      </c>
      <c r="AN106" s="396" t="str">
        <f t="shared" si="125"/>
        <v/>
      </c>
      <c r="AO106" s="396" t="str">
        <f t="shared" si="125"/>
        <v/>
      </c>
      <c r="AP106" s="396" t="str">
        <f t="shared" si="125"/>
        <v/>
      </c>
      <c r="AQ106" s="396" t="str">
        <f t="shared" si="125"/>
        <v/>
      </c>
      <c r="AR106" s="396" t="str">
        <f t="shared" si="125"/>
        <v/>
      </c>
      <c r="AS106" s="396" t="str">
        <f t="shared" si="125"/>
        <v/>
      </c>
      <c r="AT106" s="396" t="str">
        <f t="shared" si="125"/>
        <v/>
      </c>
      <c r="AU106" s="396" t="str">
        <f t="shared" si="125"/>
        <v/>
      </c>
      <c r="AV106" s="396" t="str">
        <f t="shared" si="125"/>
        <v/>
      </c>
      <c r="AW106" s="396" t="str">
        <f t="shared" si="86"/>
        <v/>
      </c>
      <c r="AX106" s="355"/>
      <c r="AY106" s="356" t="str">
        <f t="shared" si="87"/>
        <v/>
      </c>
      <c r="AZ106" s="356" t="str">
        <f t="shared" si="88"/>
        <v/>
      </c>
      <c r="BA106" s="356" t="str">
        <f t="shared" si="89"/>
        <v/>
      </c>
      <c r="BB106" s="356" t="str">
        <f t="shared" si="90"/>
        <v/>
      </c>
      <c r="BC106" s="356" t="str">
        <f t="shared" si="91"/>
        <v/>
      </c>
      <c r="BD106" s="356" t="str">
        <f t="shared" si="92"/>
        <v/>
      </c>
      <c r="BE106" s="356" t="str">
        <f t="shared" si="93"/>
        <v/>
      </c>
      <c r="BF106" s="356" t="str">
        <f t="shared" si="94"/>
        <v/>
      </c>
      <c r="BG106" s="356" t="str">
        <f t="shared" si="95"/>
        <v/>
      </c>
      <c r="BH106" s="356" t="str">
        <f t="shared" si="96"/>
        <v/>
      </c>
      <c r="BI106" s="356" t="str">
        <f t="shared" si="97"/>
        <v/>
      </c>
      <c r="BJ106" s="356" t="str">
        <f t="shared" si="98"/>
        <v/>
      </c>
      <c r="BK106" s="274">
        <f t="shared" si="99"/>
        <v>0</v>
      </c>
      <c r="BL106" s="274">
        <f t="shared" si="117"/>
        <v>0</v>
      </c>
      <c r="BM106" s="275">
        <f t="shared" si="100"/>
        <v>0</v>
      </c>
      <c r="BN106" s="273" t="str">
        <f t="shared" si="101"/>
        <v/>
      </c>
      <c r="BO106" s="273" t="str">
        <f t="shared" si="102"/>
        <v/>
      </c>
      <c r="BP106" s="273" t="str">
        <f t="shared" si="103"/>
        <v/>
      </c>
      <c r="BQ106" s="273" t="str">
        <f t="shared" si="104"/>
        <v/>
      </c>
      <c r="BR106" s="273" t="str">
        <f t="shared" si="105"/>
        <v/>
      </c>
      <c r="BS106" s="273" t="str">
        <f t="shared" si="106"/>
        <v/>
      </c>
      <c r="BT106" s="273" t="str">
        <f t="shared" si="107"/>
        <v/>
      </c>
      <c r="BU106" s="273" t="str">
        <f t="shared" si="108"/>
        <v/>
      </c>
      <c r="BV106" s="273" t="str">
        <f t="shared" si="109"/>
        <v/>
      </c>
      <c r="BW106" s="273" t="str">
        <f t="shared" si="110"/>
        <v/>
      </c>
      <c r="BX106" s="273" t="str">
        <f t="shared" si="111"/>
        <v/>
      </c>
      <c r="BY106" s="273" t="str">
        <f t="shared" si="112"/>
        <v/>
      </c>
      <c r="BZ106" s="273" t="str">
        <f t="shared" si="113"/>
        <v/>
      </c>
      <c r="CA106" s="273">
        <f t="shared" si="124"/>
        <v>0</v>
      </c>
    </row>
    <row r="107" spans="1:79" s="273" customFormat="1" ht="23.15" customHeight="1">
      <c r="A107" s="354">
        <v>94</v>
      </c>
      <c r="B107" s="14"/>
      <c r="C107" s="180"/>
      <c r="D107" s="181"/>
      <c r="E107" s="182"/>
      <c r="F107" s="183"/>
      <c r="G107" s="184"/>
      <c r="H107" s="185"/>
      <c r="I107" s="186"/>
      <c r="J107" s="187"/>
      <c r="K107" s="187"/>
      <c r="L107" s="187"/>
      <c r="M107" s="431"/>
      <c r="N107" s="110"/>
      <c r="O107" s="189"/>
      <c r="P107" s="392" t="str">
        <f t="shared" si="114"/>
        <v/>
      </c>
      <c r="Q107" s="394"/>
      <c r="R107" s="366"/>
      <c r="S107" s="366"/>
      <c r="T107" s="366"/>
      <c r="U107" s="366"/>
      <c r="V107" s="395" t="str">
        <f t="shared" si="82"/>
        <v/>
      </c>
      <c r="W107" s="408" t="str">
        <f t="shared" si="120"/>
        <v/>
      </c>
      <c r="X107" s="395" t="str">
        <f t="shared" si="120"/>
        <v/>
      </c>
      <c r="Y107" s="408" t="str">
        <f t="shared" si="120"/>
        <v/>
      </c>
      <c r="Z107" s="395" t="str">
        <f t="shared" si="120"/>
        <v/>
      </c>
      <c r="AA107" s="408" t="str">
        <f t="shared" si="120"/>
        <v/>
      </c>
      <c r="AB107" s="395" t="str">
        <f t="shared" si="120"/>
        <v/>
      </c>
      <c r="AC107" s="408" t="str">
        <f t="shared" si="120"/>
        <v/>
      </c>
      <c r="AD107" s="395" t="str">
        <f t="shared" si="120"/>
        <v/>
      </c>
      <c r="AE107" s="408" t="str">
        <f t="shared" si="120"/>
        <v/>
      </c>
      <c r="AF107" s="395" t="str">
        <f t="shared" si="120"/>
        <v/>
      </c>
      <c r="AG107" s="408" t="str">
        <f t="shared" si="120"/>
        <v/>
      </c>
      <c r="AH107" s="135" t="str">
        <f t="shared" si="84"/>
        <v/>
      </c>
      <c r="AI107" s="135" t="str">
        <f t="shared" si="85"/>
        <v/>
      </c>
      <c r="AJ107" s="135" t="str">
        <f t="shared" si="122"/>
        <v/>
      </c>
      <c r="AK107" s="135" t="str">
        <f t="shared" si="123"/>
        <v/>
      </c>
      <c r="AL107" s="396" t="str">
        <f t="shared" si="125"/>
        <v/>
      </c>
      <c r="AM107" s="396" t="str">
        <f t="shared" si="125"/>
        <v/>
      </c>
      <c r="AN107" s="396" t="str">
        <f t="shared" si="125"/>
        <v/>
      </c>
      <c r="AO107" s="396" t="str">
        <f t="shared" si="125"/>
        <v/>
      </c>
      <c r="AP107" s="396" t="str">
        <f t="shared" si="125"/>
        <v/>
      </c>
      <c r="AQ107" s="396" t="str">
        <f t="shared" si="125"/>
        <v/>
      </c>
      <c r="AR107" s="396" t="str">
        <f t="shared" si="125"/>
        <v/>
      </c>
      <c r="AS107" s="396" t="str">
        <f t="shared" si="125"/>
        <v/>
      </c>
      <c r="AT107" s="396" t="str">
        <f t="shared" si="125"/>
        <v/>
      </c>
      <c r="AU107" s="396" t="str">
        <f t="shared" si="125"/>
        <v/>
      </c>
      <c r="AV107" s="396" t="str">
        <f t="shared" si="125"/>
        <v/>
      </c>
      <c r="AW107" s="396" t="str">
        <f t="shared" si="86"/>
        <v/>
      </c>
      <c r="AX107" s="355"/>
      <c r="AY107" s="356" t="str">
        <f t="shared" si="87"/>
        <v/>
      </c>
      <c r="AZ107" s="356" t="str">
        <f t="shared" si="88"/>
        <v/>
      </c>
      <c r="BA107" s="356" t="str">
        <f t="shared" si="89"/>
        <v/>
      </c>
      <c r="BB107" s="356" t="str">
        <f t="shared" si="90"/>
        <v/>
      </c>
      <c r="BC107" s="356" t="str">
        <f t="shared" si="91"/>
        <v/>
      </c>
      <c r="BD107" s="356" t="str">
        <f t="shared" si="92"/>
        <v/>
      </c>
      <c r="BE107" s="356" t="str">
        <f t="shared" si="93"/>
        <v/>
      </c>
      <c r="BF107" s="356" t="str">
        <f t="shared" si="94"/>
        <v/>
      </c>
      <c r="BG107" s="356" t="str">
        <f t="shared" si="95"/>
        <v/>
      </c>
      <c r="BH107" s="356" t="str">
        <f t="shared" si="96"/>
        <v/>
      </c>
      <c r="BI107" s="356" t="str">
        <f t="shared" si="97"/>
        <v/>
      </c>
      <c r="BJ107" s="356" t="str">
        <f t="shared" si="98"/>
        <v/>
      </c>
      <c r="BK107" s="274">
        <f t="shared" si="99"/>
        <v>0</v>
      </c>
      <c r="BL107" s="274">
        <f t="shared" si="117"/>
        <v>0</v>
      </c>
      <c r="BM107" s="275">
        <f t="shared" si="100"/>
        <v>0</v>
      </c>
      <c r="BN107" s="273" t="str">
        <f t="shared" si="101"/>
        <v/>
      </c>
      <c r="BO107" s="273" t="str">
        <f t="shared" si="102"/>
        <v/>
      </c>
      <c r="BP107" s="273" t="str">
        <f t="shared" si="103"/>
        <v/>
      </c>
      <c r="BQ107" s="273" t="str">
        <f t="shared" si="104"/>
        <v/>
      </c>
      <c r="BR107" s="273" t="str">
        <f t="shared" si="105"/>
        <v/>
      </c>
      <c r="BS107" s="273" t="str">
        <f t="shared" si="106"/>
        <v/>
      </c>
      <c r="BT107" s="273" t="str">
        <f t="shared" si="107"/>
        <v/>
      </c>
      <c r="BU107" s="273" t="str">
        <f t="shared" si="108"/>
        <v/>
      </c>
      <c r="BV107" s="273" t="str">
        <f t="shared" si="109"/>
        <v/>
      </c>
      <c r="BW107" s="273" t="str">
        <f t="shared" si="110"/>
        <v/>
      </c>
      <c r="BX107" s="273" t="str">
        <f t="shared" si="111"/>
        <v/>
      </c>
      <c r="BY107" s="273" t="str">
        <f t="shared" si="112"/>
        <v/>
      </c>
      <c r="BZ107" s="273" t="str">
        <f t="shared" si="113"/>
        <v/>
      </c>
      <c r="CA107" s="273">
        <f t="shared" si="124"/>
        <v>0</v>
      </c>
    </row>
    <row r="108" spans="1:79" s="273" customFormat="1" ht="23.15" customHeight="1">
      <c r="A108" s="354">
        <v>95</v>
      </c>
      <c r="B108" s="14"/>
      <c r="C108" s="180"/>
      <c r="D108" s="181"/>
      <c r="E108" s="182"/>
      <c r="F108" s="183"/>
      <c r="G108" s="184"/>
      <c r="H108" s="185"/>
      <c r="I108" s="186"/>
      <c r="J108" s="187"/>
      <c r="K108" s="187"/>
      <c r="L108" s="187"/>
      <c r="M108" s="431"/>
      <c r="N108" s="110"/>
      <c r="O108" s="189"/>
      <c r="P108" s="392" t="str">
        <f t="shared" si="114"/>
        <v/>
      </c>
      <c r="Q108" s="394"/>
      <c r="R108" s="366"/>
      <c r="S108" s="366"/>
      <c r="T108" s="366"/>
      <c r="U108" s="366"/>
      <c r="V108" s="395" t="str">
        <f t="shared" si="82"/>
        <v/>
      </c>
      <c r="W108" s="408" t="str">
        <f t="shared" si="120"/>
        <v/>
      </c>
      <c r="X108" s="395" t="str">
        <f t="shared" si="120"/>
        <v/>
      </c>
      <c r="Y108" s="408" t="str">
        <f t="shared" si="120"/>
        <v/>
      </c>
      <c r="Z108" s="395" t="str">
        <f t="shared" si="120"/>
        <v/>
      </c>
      <c r="AA108" s="408" t="str">
        <f t="shared" si="120"/>
        <v/>
      </c>
      <c r="AB108" s="395" t="str">
        <f t="shared" si="120"/>
        <v/>
      </c>
      <c r="AC108" s="408" t="str">
        <f t="shared" si="120"/>
        <v/>
      </c>
      <c r="AD108" s="395" t="str">
        <f t="shared" si="120"/>
        <v/>
      </c>
      <c r="AE108" s="408" t="str">
        <f t="shared" si="120"/>
        <v/>
      </c>
      <c r="AF108" s="395" t="str">
        <f t="shared" si="120"/>
        <v/>
      </c>
      <c r="AG108" s="408" t="str">
        <f t="shared" si="120"/>
        <v/>
      </c>
      <c r="AH108" s="135" t="str">
        <f t="shared" si="84"/>
        <v/>
      </c>
      <c r="AI108" s="135" t="str">
        <f t="shared" si="85"/>
        <v/>
      </c>
      <c r="AJ108" s="135" t="str">
        <f t="shared" si="122"/>
        <v/>
      </c>
      <c r="AK108" s="135" t="str">
        <f t="shared" si="123"/>
        <v/>
      </c>
      <c r="AL108" s="396" t="str">
        <f t="shared" si="125"/>
        <v/>
      </c>
      <c r="AM108" s="396" t="str">
        <f t="shared" si="125"/>
        <v/>
      </c>
      <c r="AN108" s="396" t="str">
        <f t="shared" si="125"/>
        <v/>
      </c>
      <c r="AO108" s="396" t="str">
        <f t="shared" si="125"/>
        <v/>
      </c>
      <c r="AP108" s="396" t="str">
        <f t="shared" si="125"/>
        <v/>
      </c>
      <c r="AQ108" s="396" t="str">
        <f t="shared" si="125"/>
        <v/>
      </c>
      <c r="AR108" s="396" t="str">
        <f t="shared" si="125"/>
        <v/>
      </c>
      <c r="AS108" s="396" t="str">
        <f t="shared" si="125"/>
        <v/>
      </c>
      <c r="AT108" s="396" t="str">
        <f t="shared" si="125"/>
        <v/>
      </c>
      <c r="AU108" s="396" t="str">
        <f t="shared" si="125"/>
        <v/>
      </c>
      <c r="AV108" s="396" t="str">
        <f t="shared" si="125"/>
        <v/>
      </c>
      <c r="AW108" s="396" t="str">
        <f t="shared" si="86"/>
        <v/>
      </c>
      <c r="AX108" s="355"/>
      <c r="AY108" s="356" t="str">
        <f t="shared" si="87"/>
        <v/>
      </c>
      <c r="AZ108" s="356" t="str">
        <f t="shared" si="88"/>
        <v/>
      </c>
      <c r="BA108" s="356" t="str">
        <f t="shared" si="89"/>
        <v/>
      </c>
      <c r="BB108" s="356" t="str">
        <f t="shared" si="90"/>
        <v/>
      </c>
      <c r="BC108" s="356" t="str">
        <f t="shared" si="91"/>
        <v/>
      </c>
      <c r="BD108" s="356" t="str">
        <f t="shared" si="92"/>
        <v/>
      </c>
      <c r="BE108" s="356" t="str">
        <f t="shared" si="93"/>
        <v/>
      </c>
      <c r="BF108" s="356" t="str">
        <f t="shared" si="94"/>
        <v/>
      </c>
      <c r="BG108" s="356" t="str">
        <f t="shared" si="95"/>
        <v/>
      </c>
      <c r="BH108" s="356" t="str">
        <f t="shared" si="96"/>
        <v/>
      </c>
      <c r="BI108" s="356" t="str">
        <f t="shared" si="97"/>
        <v/>
      </c>
      <c r="BJ108" s="356" t="str">
        <f t="shared" si="98"/>
        <v/>
      </c>
      <c r="BK108" s="274">
        <f t="shared" si="99"/>
        <v>0</v>
      </c>
      <c r="BL108" s="274">
        <f t="shared" si="117"/>
        <v>0</v>
      </c>
      <c r="BM108" s="275">
        <f t="shared" si="100"/>
        <v>0</v>
      </c>
      <c r="BN108" s="273" t="str">
        <f t="shared" si="101"/>
        <v/>
      </c>
      <c r="BO108" s="273" t="str">
        <f t="shared" si="102"/>
        <v/>
      </c>
      <c r="BP108" s="273" t="str">
        <f t="shared" si="103"/>
        <v/>
      </c>
      <c r="BQ108" s="273" t="str">
        <f t="shared" si="104"/>
        <v/>
      </c>
      <c r="BR108" s="273" t="str">
        <f t="shared" si="105"/>
        <v/>
      </c>
      <c r="BS108" s="273" t="str">
        <f t="shared" si="106"/>
        <v/>
      </c>
      <c r="BT108" s="273" t="str">
        <f t="shared" si="107"/>
        <v/>
      </c>
      <c r="BU108" s="273" t="str">
        <f t="shared" si="108"/>
        <v/>
      </c>
      <c r="BV108" s="273" t="str">
        <f t="shared" si="109"/>
        <v/>
      </c>
      <c r="BW108" s="273" t="str">
        <f t="shared" si="110"/>
        <v/>
      </c>
      <c r="BX108" s="273" t="str">
        <f t="shared" si="111"/>
        <v/>
      </c>
      <c r="BY108" s="273" t="str">
        <f t="shared" si="112"/>
        <v/>
      </c>
      <c r="BZ108" s="273" t="str">
        <f t="shared" si="113"/>
        <v/>
      </c>
      <c r="CA108" s="273">
        <f t="shared" si="124"/>
        <v>0</v>
      </c>
    </row>
    <row r="109" spans="1:79" s="273" customFormat="1" ht="23.15" customHeight="1">
      <c r="A109" s="354">
        <v>96</v>
      </c>
      <c r="B109" s="14"/>
      <c r="C109" s="180"/>
      <c r="D109" s="181"/>
      <c r="E109" s="182"/>
      <c r="F109" s="183"/>
      <c r="G109" s="184"/>
      <c r="H109" s="185"/>
      <c r="I109" s="186"/>
      <c r="J109" s="187"/>
      <c r="K109" s="187"/>
      <c r="L109" s="187"/>
      <c r="M109" s="431"/>
      <c r="N109" s="110"/>
      <c r="O109" s="189"/>
      <c r="P109" s="392" t="str">
        <f t="shared" si="114"/>
        <v/>
      </c>
      <c r="Q109" s="394"/>
      <c r="R109" s="366"/>
      <c r="S109" s="366"/>
      <c r="T109" s="366"/>
      <c r="U109" s="366"/>
      <c r="V109" s="395" t="str">
        <f t="shared" si="82"/>
        <v/>
      </c>
      <c r="W109" s="408" t="str">
        <f t="shared" si="120"/>
        <v/>
      </c>
      <c r="X109" s="395" t="str">
        <f t="shared" si="120"/>
        <v/>
      </c>
      <c r="Y109" s="408" t="str">
        <f t="shared" si="120"/>
        <v/>
      </c>
      <c r="Z109" s="395" t="str">
        <f t="shared" si="120"/>
        <v/>
      </c>
      <c r="AA109" s="408" t="str">
        <f t="shared" si="120"/>
        <v/>
      </c>
      <c r="AB109" s="395" t="str">
        <f t="shared" si="120"/>
        <v/>
      </c>
      <c r="AC109" s="408" t="str">
        <f t="shared" si="120"/>
        <v/>
      </c>
      <c r="AD109" s="395" t="str">
        <f t="shared" si="120"/>
        <v/>
      </c>
      <c r="AE109" s="408" t="str">
        <f t="shared" si="120"/>
        <v/>
      </c>
      <c r="AF109" s="395" t="str">
        <f t="shared" si="120"/>
        <v/>
      </c>
      <c r="AG109" s="408" t="str">
        <f t="shared" si="120"/>
        <v/>
      </c>
      <c r="AH109" s="135" t="str">
        <f t="shared" si="84"/>
        <v/>
      </c>
      <c r="AI109" s="135" t="str">
        <f t="shared" si="85"/>
        <v/>
      </c>
      <c r="AJ109" s="135" t="str">
        <f t="shared" si="122"/>
        <v/>
      </c>
      <c r="AK109" s="135" t="str">
        <f t="shared" si="123"/>
        <v/>
      </c>
      <c r="AL109" s="396" t="str">
        <f t="shared" si="125"/>
        <v/>
      </c>
      <c r="AM109" s="396" t="str">
        <f t="shared" si="125"/>
        <v/>
      </c>
      <c r="AN109" s="396" t="str">
        <f t="shared" si="125"/>
        <v/>
      </c>
      <c r="AO109" s="396" t="str">
        <f t="shared" si="125"/>
        <v/>
      </c>
      <c r="AP109" s="396" t="str">
        <f t="shared" si="125"/>
        <v/>
      </c>
      <c r="AQ109" s="396" t="str">
        <f t="shared" si="125"/>
        <v/>
      </c>
      <c r="AR109" s="396" t="str">
        <f t="shared" si="125"/>
        <v/>
      </c>
      <c r="AS109" s="396" t="str">
        <f t="shared" si="125"/>
        <v/>
      </c>
      <c r="AT109" s="396" t="str">
        <f t="shared" si="125"/>
        <v/>
      </c>
      <c r="AU109" s="396" t="str">
        <f t="shared" si="125"/>
        <v/>
      </c>
      <c r="AV109" s="396" t="str">
        <f t="shared" si="125"/>
        <v/>
      </c>
      <c r="AW109" s="396" t="str">
        <f t="shared" si="86"/>
        <v/>
      </c>
      <c r="AX109" s="355"/>
      <c r="AY109" s="356" t="str">
        <f t="shared" si="87"/>
        <v/>
      </c>
      <c r="AZ109" s="356" t="str">
        <f t="shared" si="88"/>
        <v/>
      </c>
      <c r="BA109" s="356" t="str">
        <f t="shared" si="89"/>
        <v/>
      </c>
      <c r="BB109" s="356" t="str">
        <f t="shared" si="90"/>
        <v/>
      </c>
      <c r="BC109" s="356" t="str">
        <f t="shared" si="91"/>
        <v/>
      </c>
      <c r="BD109" s="356" t="str">
        <f t="shared" si="92"/>
        <v/>
      </c>
      <c r="BE109" s="356" t="str">
        <f t="shared" si="93"/>
        <v/>
      </c>
      <c r="BF109" s="356" t="str">
        <f t="shared" si="94"/>
        <v/>
      </c>
      <c r="BG109" s="356" t="str">
        <f t="shared" si="95"/>
        <v/>
      </c>
      <c r="BH109" s="356" t="str">
        <f t="shared" si="96"/>
        <v/>
      </c>
      <c r="BI109" s="356" t="str">
        <f t="shared" si="97"/>
        <v/>
      </c>
      <c r="BJ109" s="356" t="str">
        <f t="shared" si="98"/>
        <v/>
      </c>
      <c r="BK109" s="274">
        <f t="shared" si="99"/>
        <v>0</v>
      </c>
      <c r="BL109" s="274">
        <f t="shared" si="117"/>
        <v>0</v>
      </c>
      <c r="BM109" s="275">
        <f t="shared" si="100"/>
        <v>0</v>
      </c>
      <c r="BN109" s="273" t="str">
        <f t="shared" si="101"/>
        <v/>
      </c>
      <c r="BO109" s="273" t="str">
        <f t="shared" si="102"/>
        <v/>
      </c>
      <c r="BP109" s="273" t="str">
        <f t="shared" si="103"/>
        <v/>
      </c>
      <c r="BQ109" s="273" t="str">
        <f t="shared" si="104"/>
        <v/>
      </c>
      <c r="BR109" s="273" t="str">
        <f t="shared" si="105"/>
        <v/>
      </c>
      <c r="BS109" s="273" t="str">
        <f t="shared" si="106"/>
        <v/>
      </c>
      <c r="BT109" s="273" t="str">
        <f t="shared" si="107"/>
        <v/>
      </c>
      <c r="BU109" s="273" t="str">
        <f t="shared" si="108"/>
        <v/>
      </c>
      <c r="BV109" s="273" t="str">
        <f t="shared" si="109"/>
        <v/>
      </c>
      <c r="BW109" s="273" t="str">
        <f t="shared" si="110"/>
        <v/>
      </c>
      <c r="BX109" s="273" t="str">
        <f t="shared" si="111"/>
        <v/>
      </c>
      <c r="BY109" s="273" t="str">
        <f t="shared" si="112"/>
        <v/>
      </c>
      <c r="BZ109" s="273" t="str">
        <f t="shared" si="113"/>
        <v/>
      </c>
      <c r="CA109" s="273">
        <f t="shared" si="124"/>
        <v>0</v>
      </c>
    </row>
    <row r="110" spans="1:79" s="273" customFormat="1" ht="23.15" customHeight="1">
      <c r="A110" s="354">
        <v>97</v>
      </c>
      <c r="B110" s="14"/>
      <c r="C110" s="180"/>
      <c r="D110" s="181"/>
      <c r="E110" s="182"/>
      <c r="F110" s="183"/>
      <c r="G110" s="184"/>
      <c r="H110" s="185"/>
      <c r="I110" s="186"/>
      <c r="J110" s="187"/>
      <c r="K110" s="187"/>
      <c r="L110" s="187"/>
      <c r="M110" s="431"/>
      <c r="N110" s="110"/>
      <c r="O110" s="189"/>
      <c r="P110" s="392" t="str">
        <f t="shared" si="114"/>
        <v/>
      </c>
      <c r="Q110" s="394"/>
      <c r="R110" s="366"/>
      <c r="S110" s="366"/>
      <c r="T110" s="366"/>
      <c r="U110" s="366"/>
      <c r="V110" s="395" t="str">
        <f t="shared" si="82"/>
        <v/>
      </c>
      <c r="W110" s="408" t="str">
        <f t="shared" si="120"/>
        <v/>
      </c>
      <c r="X110" s="395" t="str">
        <f t="shared" si="120"/>
        <v/>
      </c>
      <c r="Y110" s="408" t="str">
        <f t="shared" si="120"/>
        <v/>
      </c>
      <c r="Z110" s="395" t="str">
        <f t="shared" si="120"/>
        <v/>
      </c>
      <c r="AA110" s="408" t="str">
        <f t="shared" si="120"/>
        <v/>
      </c>
      <c r="AB110" s="395" t="str">
        <f t="shared" si="120"/>
        <v/>
      </c>
      <c r="AC110" s="408" t="str">
        <f t="shared" si="120"/>
        <v/>
      </c>
      <c r="AD110" s="395" t="str">
        <f t="shared" si="120"/>
        <v/>
      </c>
      <c r="AE110" s="408" t="str">
        <f t="shared" si="120"/>
        <v/>
      </c>
      <c r="AF110" s="395" t="str">
        <f t="shared" si="120"/>
        <v/>
      </c>
      <c r="AG110" s="408" t="str">
        <f t="shared" si="120"/>
        <v/>
      </c>
      <c r="AH110" s="135" t="str">
        <f t="shared" si="84"/>
        <v/>
      </c>
      <c r="AI110" s="135" t="str">
        <f t="shared" si="85"/>
        <v/>
      </c>
      <c r="AJ110" s="135" t="str">
        <f t="shared" si="122"/>
        <v/>
      </c>
      <c r="AK110" s="135" t="str">
        <f t="shared" si="123"/>
        <v/>
      </c>
      <c r="AL110" s="396" t="str">
        <f t="shared" si="125"/>
        <v/>
      </c>
      <c r="AM110" s="396" t="str">
        <f t="shared" si="125"/>
        <v/>
      </c>
      <c r="AN110" s="396" t="str">
        <f t="shared" si="125"/>
        <v/>
      </c>
      <c r="AO110" s="396" t="str">
        <f t="shared" si="125"/>
        <v/>
      </c>
      <c r="AP110" s="396" t="str">
        <f t="shared" si="125"/>
        <v/>
      </c>
      <c r="AQ110" s="396" t="str">
        <f t="shared" si="125"/>
        <v/>
      </c>
      <c r="AR110" s="396" t="str">
        <f t="shared" si="125"/>
        <v/>
      </c>
      <c r="AS110" s="396" t="str">
        <f t="shared" si="125"/>
        <v/>
      </c>
      <c r="AT110" s="396" t="str">
        <f t="shared" si="125"/>
        <v/>
      </c>
      <c r="AU110" s="396" t="str">
        <f t="shared" si="125"/>
        <v/>
      </c>
      <c r="AV110" s="396" t="str">
        <f t="shared" si="125"/>
        <v/>
      </c>
      <c r="AW110" s="396" t="str">
        <f t="shared" si="86"/>
        <v/>
      </c>
      <c r="AX110" s="355"/>
      <c r="AY110" s="356" t="str">
        <f t="shared" si="87"/>
        <v/>
      </c>
      <c r="AZ110" s="356" t="str">
        <f t="shared" si="88"/>
        <v/>
      </c>
      <c r="BA110" s="356" t="str">
        <f t="shared" si="89"/>
        <v/>
      </c>
      <c r="BB110" s="356" t="str">
        <f t="shared" si="90"/>
        <v/>
      </c>
      <c r="BC110" s="356" t="str">
        <f t="shared" si="91"/>
        <v/>
      </c>
      <c r="BD110" s="356" t="str">
        <f t="shared" si="92"/>
        <v/>
      </c>
      <c r="BE110" s="356" t="str">
        <f t="shared" si="93"/>
        <v/>
      </c>
      <c r="BF110" s="356" t="str">
        <f t="shared" si="94"/>
        <v/>
      </c>
      <c r="BG110" s="356" t="str">
        <f t="shared" si="95"/>
        <v/>
      </c>
      <c r="BH110" s="356" t="str">
        <f t="shared" si="96"/>
        <v/>
      </c>
      <c r="BI110" s="356" t="str">
        <f t="shared" si="97"/>
        <v/>
      </c>
      <c r="BJ110" s="356" t="str">
        <f t="shared" si="98"/>
        <v/>
      </c>
      <c r="BK110" s="274">
        <f t="shared" ref="BK110:BK113" si="126">COUNT(AY110:BJ110)</f>
        <v>0</v>
      </c>
      <c r="BL110" s="274">
        <f t="shared" si="117"/>
        <v>0</v>
      </c>
      <c r="BM110" s="275">
        <f t="shared" si="100"/>
        <v>0</v>
      </c>
      <c r="BN110" s="273" t="str">
        <f t="shared" si="101"/>
        <v/>
      </c>
      <c r="BO110" s="273" t="str">
        <f t="shared" si="102"/>
        <v/>
      </c>
      <c r="BP110" s="273" t="str">
        <f t="shared" si="103"/>
        <v/>
      </c>
      <c r="BQ110" s="273" t="str">
        <f t="shared" si="104"/>
        <v/>
      </c>
      <c r="BR110" s="273" t="str">
        <f t="shared" si="105"/>
        <v/>
      </c>
      <c r="BS110" s="273" t="str">
        <f t="shared" si="106"/>
        <v/>
      </c>
      <c r="BT110" s="273" t="str">
        <f t="shared" si="107"/>
        <v/>
      </c>
      <c r="BU110" s="273" t="str">
        <f t="shared" si="108"/>
        <v/>
      </c>
      <c r="BV110" s="273" t="str">
        <f t="shared" si="109"/>
        <v/>
      </c>
      <c r="BW110" s="273" t="str">
        <f t="shared" si="110"/>
        <v/>
      </c>
      <c r="BX110" s="273" t="str">
        <f t="shared" si="111"/>
        <v/>
      </c>
      <c r="BY110" s="273" t="str">
        <f t="shared" si="112"/>
        <v/>
      </c>
      <c r="BZ110" s="273" t="str">
        <f t="shared" si="113"/>
        <v/>
      </c>
      <c r="CA110" s="273">
        <f t="shared" si="124"/>
        <v>0</v>
      </c>
    </row>
    <row r="111" spans="1:79" s="273" customFormat="1" ht="23.15" customHeight="1">
      <c r="A111" s="354">
        <v>98</v>
      </c>
      <c r="B111" s="14"/>
      <c r="C111" s="180"/>
      <c r="D111" s="181"/>
      <c r="E111" s="182"/>
      <c r="F111" s="183"/>
      <c r="G111" s="184"/>
      <c r="H111" s="185"/>
      <c r="I111" s="186"/>
      <c r="J111" s="187"/>
      <c r="K111" s="187"/>
      <c r="L111" s="187"/>
      <c r="M111" s="431"/>
      <c r="N111" s="110"/>
      <c r="O111" s="189"/>
      <c r="P111" s="392" t="str">
        <f t="shared" si="114"/>
        <v/>
      </c>
      <c r="Q111" s="394"/>
      <c r="R111" s="366"/>
      <c r="S111" s="366"/>
      <c r="T111" s="366"/>
      <c r="U111" s="366"/>
      <c r="V111" s="395" t="str">
        <f t="shared" si="82"/>
        <v/>
      </c>
      <c r="W111" s="408" t="str">
        <f t="shared" si="120"/>
        <v/>
      </c>
      <c r="X111" s="395" t="str">
        <f t="shared" si="120"/>
        <v/>
      </c>
      <c r="Y111" s="408" t="str">
        <f t="shared" si="120"/>
        <v/>
      </c>
      <c r="Z111" s="395" t="str">
        <f t="shared" si="120"/>
        <v/>
      </c>
      <c r="AA111" s="408" t="str">
        <f t="shared" si="120"/>
        <v/>
      </c>
      <c r="AB111" s="395" t="str">
        <f t="shared" si="120"/>
        <v/>
      </c>
      <c r="AC111" s="408" t="str">
        <f t="shared" si="120"/>
        <v/>
      </c>
      <c r="AD111" s="395" t="str">
        <f t="shared" si="120"/>
        <v/>
      </c>
      <c r="AE111" s="408" t="str">
        <f t="shared" si="120"/>
        <v/>
      </c>
      <c r="AF111" s="395" t="str">
        <f t="shared" si="120"/>
        <v/>
      </c>
      <c r="AG111" s="408" t="str">
        <f t="shared" si="120"/>
        <v/>
      </c>
      <c r="AH111" s="135" t="str">
        <f t="shared" si="84"/>
        <v/>
      </c>
      <c r="AI111" s="135" t="str">
        <f t="shared" si="85"/>
        <v/>
      </c>
      <c r="AJ111" s="135" t="str">
        <f t="shared" si="122"/>
        <v/>
      </c>
      <c r="AK111" s="135" t="str">
        <f t="shared" si="123"/>
        <v/>
      </c>
      <c r="AL111" s="396" t="str">
        <f t="shared" si="125"/>
        <v/>
      </c>
      <c r="AM111" s="396" t="str">
        <f t="shared" si="125"/>
        <v/>
      </c>
      <c r="AN111" s="396" t="str">
        <f t="shared" si="125"/>
        <v/>
      </c>
      <c r="AO111" s="396" t="str">
        <f t="shared" si="125"/>
        <v/>
      </c>
      <c r="AP111" s="396" t="str">
        <f t="shared" si="125"/>
        <v/>
      </c>
      <c r="AQ111" s="396" t="str">
        <f t="shared" si="125"/>
        <v/>
      </c>
      <c r="AR111" s="396" t="str">
        <f t="shared" si="125"/>
        <v/>
      </c>
      <c r="AS111" s="396" t="str">
        <f t="shared" si="125"/>
        <v/>
      </c>
      <c r="AT111" s="396" t="str">
        <f t="shared" si="125"/>
        <v/>
      </c>
      <c r="AU111" s="396" t="str">
        <f t="shared" si="125"/>
        <v/>
      </c>
      <c r="AV111" s="396" t="str">
        <f t="shared" si="125"/>
        <v/>
      </c>
      <c r="AW111" s="396" t="str">
        <f t="shared" si="86"/>
        <v/>
      </c>
      <c r="AX111" s="355"/>
      <c r="AY111" s="356" t="str">
        <f t="shared" si="87"/>
        <v/>
      </c>
      <c r="AZ111" s="356" t="str">
        <f t="shared" si="88"/>
        <v/>
      </c>
      <c r="BA111" s="356" t="str">
        <f t="shared" si="89"/>
        <v/>
      </c>
      <c r="BB111" s="356" t="str">
        <f t="shared" si="90"/>
        <v/>
      </c>
      <c r="BC111" s="356" t="str">
        <f t="shared" si="91"/>
        <v/>
      </c>
      <c r="BD111" s="356" t="str">
        <f t="shared" si="92"/>
        <v/>
      </c>
      <c r="BE111" s="356" t="str">
        <f t="shared" si="93"/>
        <v/>
      </c>
      <c r="BF111" s="356" t="str">
        <f t="shared" si="94"/>
        <v/>
      </c>
      <c r="BG111" s="356" t="str">
        <f t="shared" si="95"/>
        <v/>
      </c>
      <c r="BH111" s="356" t="str">
        <f t="shared" si="96"/>
        <v/>
      </c>
      <c r="BI111" s="356" t="str">
        <f t="shared" si="97"/>
        <v/>
      </c>
      <c r="BJ111" s="356" t="str">
        <f t="shared" si="98"/>
        <v/>
      </c>
      <c r="BK111" s="274">
        <f t="shared" si="126"/>
        <v>0</v>
      </c>
      <c r="BL111" s="274">
        <f t="shared" si="117"/>
        <v>0</v>
      </c>
      <c r="BM111" s="275">
        <f t="shared" si="100"/>
        <v>0</v>
      </c>
      <c r="BN111" s="273" t="str">
        <f t="shared" si="101"/>
        <v/>
      </c>
      <c r="BO111" s="273" t="str">
        <f t="shared" si="102"/>
        <v/>
      </c>
      <c r="BP111" s="273" t="str">
        <f t="shared" si="103"/>
        <v/>
      </c>
      <c r="BQ111" s="273" t="str">
        <f t="shared" si="104"/>
        <v/>
      </c>
      <c r="BR111" s="273" t="str">
        <f t="shared" si="105"/>
        <v/>
      </c>
      <c r="BS111" s="273" t="str">
        <f t="shared" si="106"/>
        <v/>
      </c>
      <c r="BT111" s="273" t="str">
        <f t="shared" si="107"/>
        <v/>
      </c>
      <c r="BU111" s="273" t="str">
        <f t="shared" si="108"/>
        <v/>
      </c>
      <c r="BV111" s="273" t="str">
        <f t="shared" si="109"/>
        <v/>
      </c>
      <c r="BW111" s="273" t="str">
        <f t="shared" si="110"/>
        <v/>
      </c>
      <c r="BX111" s="273" t="str">
        <f t="shared" si="111"/>
        <v/>
      </c>
      <c r="BY111" s="273" t="str">
        <f t="shared" si="112"/>
        <v/>
      </c>
      <c r="BZ111" s="273" t="str">
        <f t="shared" si="113"/>
        <v/>
      </c>
      <c r="CA111" s="273">
        <f t="shared" si="124"/>
        <v>0</v>
      </c>
    </row>
    <row r="112" spans="1:79" s="273" customFormat="1" ht="23.15" customHeight="1">
      <c r="A112" s="354">
        <v>99</v>
      </c>
      <c r="B112" s="14"/>
      <c r="C112" s="180"/>
      <c r="D112" s="181"/>
      <c r="E112" s="182"/>
      <c r="F112" s="183"/>
      <c r="G112" s="184"/>
      <c r="H112" s="185"/>
      <c r="I112" s="186"/>
      <c r="J112" s="187"/>
      <c r="K112" s="187"/>
      <c r="L112" s="187"/>
      <c r="M112" s="431"/>
      <c r="N112" s="110"/>
      <c r="O112" s="189"/>
      <c r="P112" s="392" t="str">
        <f t="shared" si="114"/>
        <v/>
      </c>
      <c r="Q112" s="394"/>
      <c r="R112" s="366"/>
      <c r="S112" s="366"/>
      <c r="T112" s="366"/>
      <c r="U112" s="366"/>
      <c r="V112" s="395" t="str">
        <f t="shared" si="82"/>
        <v/>
      </c>
      <c r="W112" s="408" t="str">
        <f t="shared" si="120"/>
        <v/>
      </c>
      <c r="X112" s="395" t="str">
        <f t="shared" si="120"/>
        <v/>
      </c>
      <c r="Y112" s="408" t="str">
        <f t="shared" si="120"/>
        <v/>
      </c>
      <c r="Z112" s="395" t="str">
        <f t="shared" si="120"/>
        <v/>
      </c>
      <c r="AA112" s="408" t="str">
        <f t="shared" si="120"/>
        <v/>
      </c>
      <c r="AB112" s="395" t="str">
        <f t="shared" si="120"/>
        <v/>
      </c>
      <c r="AC112" s="408" t="str">
        <f t="shared" si="120"/>
        <v/>
      </c>
      <c r="AD112" s="395" t="str">
        <f t="shared" si="120"/>
        <v/>
      </c>
      <c r="AE112" s="408" t="str">
        <f t="shared" si="120"/>
        <v/>
      </c>
      <c r="AF112" s="395" t="str">
        <f t="shared" si="120"/>
        <v/>
      </c>
      <c r="AG112" s="408" t="str">
        <f t="shared" si="120"/>
        <v/>
      </c>
      <c r="AH112" s="135" t="str">
        <f t="shared" si="84"/>
        <v/>
      </c>
      <c r="AI112" s="135" t="str">
        <f t="shared" si="85"/>
        <v/>
      </c>
      <c r="AJ112" s="135" t="str">
        <f t="shared" si="122"/>
        <v/>
      </c>
      <c r="AK112" s="135" t="str">
        <f t="shared" si="123"/>
        <v/>
      </c>
      <c r="AL112" s="396" t="str">
        <f t="shared" si="125"/>
        <v/>
      </c>
      <c r="AM112" s="396" t="str">
        <f t="shared" si="125"/>
        <v/>
      </c>
      <c r="AN112" s="396" t="str">
        <f t="shared" si="125"/>
        <v/>
      </c>
      <c r="AO112" s="396" t="str">
        <f t="shared" si="125"/>
        <v/>
      </c>
      <c r="AP112" s="396" t="str">
        <f t="shared" si="125"/>
        <v/>
      </c>
      <c r="AQ112" s="396" t="str">
        <f t="shared" si="125"/>
        <v/>
      </c>
      <c r="AR112" s="396" t="str">
        <f t="shared" si="125"/>
        <v/>
      </c>
      <c r="AS112" s="396" t="str">
        <f t="shared" si="125"/>
        <v/>
      </c>
      <c r="AT112" s="396" t="str">
        <f t="shared" si="125"/>
        <v/>
      </c>
      <c r="AU112" s="396" t="str">
        <f t="shared" si="125"/>
        <v/>
      </c>
      <c r="AV112" s="396" t="str">
        <f t="shared" si="125"/>
        <v/>
      </c>
      <c r="AW112" s="396" t="str">
        <f t="shared" si="86"/>
        <v/>
      </c>
      <c r="AX112" s="355"/>
      <c r="AY112" s="356" t="str">
        <f t="shared" si="87"/>
        <v/>
      </c>
      <c r="AZ112" s="356" t="str">
        <f t="shared" si="88"/>
        <v/>
      </c>
      <c r="BA112" s="356" t="str">
        <f t="shared" si="89"/>
        <v/>
      </c>
      <c r="BB112" s="356" t="str">
        <f t="shared" si="90"/>
        <v/>
      </c>
      <c r="BC112" s="356" t="str">
        <f t="shared" si="91"/>
        <v/>
      </c>
      <c r="BD112" s="356" t="str">
        <f t="shared" si="92"/>
        <v/>
      </c>
      <c r="BE112" s="356" t="str">
        <f t="shared" si="93"/>
        <v/>
      </c>
      <c r="BF112" s="356" t="str">
        <f t="shared" si="94"/>
        <v/>
      </c>
      <c r="BG112" s="356" t="str">
        <f t="shared" si="95"/>
        <v/>
      </c>
      <c r="BH112" s="356" t="str">
        <f t="shared" si="96"/>
        <v/>
      </c>
      <c r="BI112" s="356" t="str">
        <f t="shared" si="97"/>
        <v/>
      </c>
      <c r="BJ112" s="356" t="str">
        <f t="shared" si="98"/>
        <v/>
      </c>
      <c r="BK112" s="274">
        <f t="shared" si="126"/>
        <v>0</v>
      </c>
      <c r="BL112" s="274">
        <f t="shared" si="117"/>
        <v>0</v>
      </c>
      <c r="BM112" s="275">
        <f t="shared" si="100"/>
        <v>0</v>
      </c>
      <c r="BN112" s="273" t="str">
        <f t="shared" si="101"/>
        <v/>
      </c>
      <c r="BO112" s="273" t="str">
        <f t="shared" si="102"/>
        <v/>
      </c>
      <c r="BP112" s="273" t="str">
        <f t="shared" si="103"/>
        <v/>
      </c>
      <c r="BQ112" s="273" t="str">
        <f t="shared" si="104"/>
        <v/>
      </c>
      <c r="BR112" s="273" t="str">
        <f t="shared" si="105"/>
        <v/>
      </c>
      <c r="BS112" s="273" t="str">
        <f t="shared" si="106"/>
        <v/>
      </c>
      <c r="BT112" s="273" t="str">
        <f t="shared" si="107"/>
        <v/>
      </c>
      <c r="BU112" s="273" t="str">
        <f t="shared" si="108"/>
        <v/>
      </c>
      <c r="BV112" s="273" t="str">
        <f t="shared" si="109"/>
        <v/>
      </c>
      <c r="BW112" s="273" t="str">
        <f t="shared" si="110"/>
        <v/>
      </c>
      <c r="BX112" s="273" t="str">
        <f t="shared" si="111"/>
        <v/>
      </c>
      <c r="BY112" s="273" t="str">
        <f t="shared" si="112"/>
        <v/>
      </c>
      <c r="BZ112" s="273" t="str">
        <f t="shared" si="113"/>
        <v/>
      </c>
      <c r="CA112" s="273">
        <f t="shared" si="124"/>
        <v>0</v>
      </c>
    </row>
    <row r="113" spans="1:79" s="273" customFormat="1" ht="23.15" customHeight="1">
      <c r="A113" s="354">
        <v>100</v>
      </c>
      <c r="B113" s="14"/>
      <c r="C113" s="180"/>
      <c r="D113" s="181"/>
      <c r="E113" s="182"/>
      <c r="F113" s="183"/>
      <c r="G113" s="184"/>
      <c r="H113" s="185"/>
      <c r="I113" s="186"/>
      <c r="J113" s="187"/>
      <c r="K113" s="187"/>
      <c r="L113" s="187"/>
      <c r="M113" s="431"/>
      <c r="N113" s="110"/>
      <c r="O113" s="189"/>
      <c r="P113" s="392" t="str">
        <f t="shared" si="114"/>
        <v/>
      </c>
      <c r="Q113" s="394"/>
      <c r="R113" s="366"/>
      <c r="S113" s="366"/>
      <c r="T113" s="366"/>
      <c r="U113" s="366"/>
      <c r="V113" s="395" t="str">
        <f t="shared" si="82"/>
        <v/>
      </c>
      <c r="W113" s="408" t="str">
        <f t="shared" si="120"/>
        <v/>
      </c>
      <c r="X113" s="395" t="str">
        <f t="shared" si="120"/>
        <v/>
      </c>
      <c r="Y113" s="408" t="str">
        <f t="shared" si="120"/>
        <v/>
      </c>
      <c r="Z113" s="395" t="str">
        <f t="shared" si="120"/>
        <v/>
      </c>
      <c r="AA113" s="408" t="str">
        <f t="shared" si="120"/>
        <v/>
      </c>
      <c r="AB113" s="395" t="str">
        <f t="shared" si="120"/>
        <v/>
      </c>
      <c r="AC113" s="408" t="str">
        <f t="shared" si="120"/>
        <v/>
      </c>
      <c r="AD113" s="395" t="str">
        <f t="shared" si="120"/>
        <v/>
      </c>
      <c r="AE113" s="408" t="str">
        <f t="shared" si="120"/>
        <v/>
      </c>
      <c r="AF113" s="395" t="str">
        <f t="shared" si="120"/>
        <v/>
      </c>
      <c r="AG113" s="408" t="str">
        <f t="shared" si="120"/>
        <v/>
      </c>
      <c r="AH113" s="135" t="str">
        <f t="shared" si="84"/>
        <v/>
      </c>
      <c r="AI113" s="135" t="str">
        <f t="shared" si="85"/>
        <v/>
      </c>
      <c r="AJ113" s="135" t="str">
        <f t="shared" si="122"/>
        <v/>
      </c>
      <c r="AK113" s="135" t="str">
        <f t="shared" si="123"/>
        <v/>
      </c>
      <c r="AL113" s="396" t="str">
        <f t="shared" si="125"/>
        <v/>
      </c>
      <c r="AM113" s="396" t="str">
        <f t="shared" si="125"/>
        <v/>
      </c>
      <c r="AN113" s="396" t="str">
        <f t="shared" si="125"/>
        <v/>
      </c>
      <c r="AO113" s="396" t="str">
        <f t="shared" si="125"/>
        <v/>
      </c>
      <c r="AP113" s="396" t="str">
        <f t="shared" si="125"/>
        <v/>
      </c>
      <c r="AQ113" s="396" t="str">
        <f t="shared" si="125"/>
        <v/>
      </c>
      <c r="AR113" s="396" t="str">
        <f t="shared" si="125"/>
        <v/>
      </c>
      <c r="AS113" s="396" t="str">
        <f t="shared" si="125"/>
        <v/>
      </c>
      <c r="AT113" s="396" t="str">
        <f t="shared" si="125"/>
        <v/>
      </c>
      <c r="AU113" s="396" t="str">
        <f t="shared" si="125"/>
        <v/>
      </c>
      <c r="AV113" s="396" t="str">
        <f t="shared" si="125"/>
        <v/>
      </c>
      <c r="AW113" s="396" t="str">
        <f t="shared" si="86"/>
        <v/>
      </c>
      <c r="AX113" s="355"/>
      <c r="AY113" s="356" t="str">
        <f t="shared" si="87"/>
        <v/>
      </c>
      <c r="AZ113" s="356" t="str">
        <f t="shared" si="88"/>
        <v/>
      </c>
      <c r="BA113" s="356" t="str">
        <f t="shared" si="89"/>
        <v/>
      </c>
      <c r="BB113" s="356" t="str">
        <f t="shared" si="90"/>
        <v/>
      </c>
      <c r="BC113" s="356" t="str">
        <f t="shared" si="91"/>
        <v/>
      </c>
      <c r="BD113" s="356" t="str">
        <f t="shared" si="92"/>
        <v/>
      </c>
      <c r="BE113" s="356" t="str">
        <f t="shared" si="93"/>
        <v/>
      </c>
      <c r="BF113" s="356" t="str">
        <f t="shared" si="94"/>
        <v/>
      </c>
      <c r="BG113" s="356" t="str">
        <f t="shared" si="95"/>
        <v/>
      </c>
      <c r="BH113" s="356" t="str">
        <f t="shared" si="96"/>
        <v/>
      </c>
      <c r="BI113" s="356" t="str">
        <f t="shared" si="97"/>
        <v/>
      </c>
      <c r="BJ113" s="356" t="str">
        <f t="shared" si="98"/>
        <v/>
      </c>
      <c r="BK113" s="274">
        <f t="shared" si="126"/>
        <v>0</v>
      </c>
      <c r="BL113" s="274">
        <f t="shared" si="117"/>
        <v>0</v>
      </c>
      <c r="BM113" s="275">
        <f t="shared" si="100"/>
        <v>0</v>
      </c>
      <c r="BN113" s="273" t="str">
        <f t="shared" si="101"/>
        <v/>
      </c>
      <c r="BO113" s="273" t="str">
        <f t="shared" si="102"/>
        <v/>
      </c>
      <c r="BP113" s="273" t="str">
        <f t="shared" si="103"/>
        <v/>
      </c>
      <c r="BQ113" s="273" t="str">
        <f t="shared" si="104"/>
        <v/>
      </c>
      <c r="BR113" s="273" t="str">
        <f t="shared" si="105"/>
        <v/>
      </c>
      <c r="BS113" s="273" t="str">
        <f t="shared" si="106"/>
        <v/>
      </c>
      <c r="BT113" s="273" t="str">
        <f t="shared" si="107"/>
        <v/>
      </c>
      <c r="BU113" s="273" t="str">
        <f t="shared" si="108"/>
        <v/>
      </c>
      <c r="BV113" s="273" t="str">
        <f t="shared" si="109"/>
        <v/>
      </c>
      <c r="BW113" s="273" t="str">
        <f t="shared" si="110"/>
        <v/>
      </c>
      <c r="BX113" s="273" t="str">
        <f t="shared" si="111"/>
        <v/>
      </c>
      <c r="BY113" s="273" t="str">
        <f t="shared" si="112"/>
        <v/>
      </c>
      <c r="BZ113" s="273" t="str">
        <f t="shared" si="113"/>
        <v/>
      </c>
      <c r="CA113" s="273">
        <f t="shared" si="124"/>
        <v>0</v>
      </c>
    </row>
    <row r="114" spans="1:79" s="273" customFormat="1" ht="22.5" customHeight="1" thickBot="1">
      <c r="A114" s="661" t="s">
        <v>16</v>
      </c>
      <c r="B114" s="662"/>
      <c r="C114" s="357"/>
      <c r="D114" s="358"/>
      <c r="E114" s="359"/>
      <c r="F114" s="359"/>
      <c r="G114" s="360"/>
      <c r="H114" s="359"/>
      <c r="I114" s="360"/>
      <c r="J114" s="360"/>
      <c r="K114" s="361"/>
      <c r="L114" s="362"/>
      <c r="M114" s="363"/>
      <c r="N114" s="364"/>
      <c r="O114" s="365"/>
      <c r="P114" s="392" t="str">
        <f t="shared" si="114"/>
        <v/>
      </c>
      <c r="Q114" s="394"/>
      <c r="R114" s="366"/>
      <c r="S114" s="366"/>
      <c r="T114" s="366"/>
      <c r="U114" s="366"/>
      <c r="V114" s="319"/>
      <c r="W114" s="319"/>
      <c r="X114" s="319"/>
      <c r="Y114" s="319"/>
      <c r="Z114" s="319"/>
      <c r="AA114" s="319"/>
      <c r="AB114" s="319"/>
      <c r="AC114" s="319"/>
      <c r="AD114" s="319"/>
      <c r="AE114" s="319"/>
      <c r="AF114" s="319"/>
      <c r="AG114" s="319" t="str">
        <f>IF($K114="","",IF($BJ$12&gt;=$K114,IF($L114="",$AJ114,IF($BJ$12&gt;$L114,"",$AJ114)),""))</f>
        <v/>
      </c>
      <c r="AH114" s="367"/>
      <c r="AI114" s="135"/>
      <c r="AJ114" s="135"/>
      <c r="AK114" s="135"/>
      <c r="AL114" s="135"/>
      <c r="AM114" s="135"/>
      <c r="AN114" s="135"/>
      <c r="AO114" s="135"/>
      <c r="AP114" s="135"/>
      <c r="AQ114" s="135"/>
      <c r="AR114" s="135"/>
      <c r="AS114" s="135"/>
      <c r="AT114" s="135"/>
      <c r="AU114" s="135"/>
      <c r="AV114" s="135"/>
      <c r="AW114" s="135" t="str">
        <f>IF($K114="","",IF($BJ$12&gt;=$K114,IF($L114="",$AJ114,IF($BJ$12&gt;$L114,"",$AJ114)),""))</f>
        <v/>
      </c>
      <c r="AX114" s="135"/>
      <c r="AY114" s="319"/>
      <c r="AZ114" s="319"/>
      <c r="BA114" s="319"/>
      <c r="BB114" s="319"/>
      <c r="BC114" s="319"/>
      <c r="BD114" s="319"/>
      <c r="BE114" s="319"/>
      <c r="BF114" s="319"/>
      <c r="BG114" s="319"/>
      <c r="BH114" s="319"/>
      <c r="BI114" s="319"/>
      <c r="BJ114" s="319" t="str">
        <f>IF($K114="","",IF($BJ$12&gt;=$K114,IF($L114="",$AJ114,IF($BJ$12&gt;$L114,"",$AJ114)),""))</f>
        <v/>
      </c>
      <c r="BK114" s="368" t="s">
        <v>453</v>
      </c>
      <c r="BL114" s="368"/>
      <c r="BM114" s="369"/>
    </row>
    <row r="115" spans="1:79" ht="13.5" customHeight="1">
      <c r="A115" s="333"/>
      <c r="B115" s="370" t="s">
        <v>17</v>
      </c>
      <c r="C115" s="370"/>
      <c r="D115" s="370"/>
      <c r="E115" s="660" t="s">
        <v>18</v>
      </c>
      <c r="F115" s="660"/>
      <c r="G115" s="660"/>
      <c r="H115" s="660"/>
      <c r="I115" s="660"/>
      <c r="J115" s="370"/>
      <c r="K115" s="333"/>
      <c r="L115" s="370"/>
      <c r="M115" s="370"/>
      <c r="N115" s="370"/>
      <c r="O115" s="370"/>
      <c r="P115" s="370"/>
      <c r="Q115" s="370"/>
      <c r="R115" s="370"/>
      <c r="S115" s="370"/>
      <c r="T115" s="370"/>
      <c r="U115" s="370"/>
      <c r="BK115" s="371"/>
      <c r="BL115" s="371"/>
      <c r="BM115" s="372"/>
    </row>
    <row r="116" spans="1:79">
      <c r="A116" s="333"/>
      <c r="B116" s="370"/>
      <c r="C116" s="370"/>
      <c r="D116" s="370"/>
      <c r="E116" s="660" t="s">
        <v>55</v>
      </c>
      <c r="F116" s="660"/>
      <c r="G116" s="660"/>
      <c r="H116" s="660"/>
      <c r="I116" s="660"/>
      <c r="J116" s="370"/>
      <c r="K116" s="333"/>
      <c r="L116" s="370"/>
      <c r="M116" s="370"/>
      <c r="N116" s="373"/>
      <c r="O116" s="373"/>
      <c r="P116" s="373"/>
      <c r="Q116" s="373"/>
      <c r="R116" s="373"/>
      <c r="S116" s="373"/>
      <c r="T116" s="373"/>
      <c r="U116" s="373"/>
      <c r="BK116" s="371"/>
      <c r="BL116" s="371"/>
      <c r="BM116" s="372"/>
    </row>
    <row r="117" spans="1:79" ht="12" customHeight="1">
      <c r="A117" s="333"/>
      <c r="B117" s="333"/>
      <c r="C117" s="333"/>
      <c r="D117" s="333"/>
      <c r="E117" s="655" t="s">
        <v>56</v>
      </c>
      <c r="F117" s="655"/>
      <c r="G117" s="655"/>
      <c r="H117" s="655"/>
      <c r="I117" s="655"/>
      <c r="J117" s="655"/>
      <c r="K117" s="655"/>
      <c r="L117" s="655"/>
      <c r="M117" s="655"/>
      <c r="N117" s="373"/>
      <c r="O117" s="373"/>
      <c r="P117" s="373"/>
      <c r="Q117" s="373"/>
      <c r="R117" s="373"/>
      <c r="S117" s="373"/>
      <c r="T117" s="373"/>
      <c r="U117" s="373"/>
      <c r="BK117" s="371"/>
      <c r="BL117" s="371"/>
      <c r="BM117" s="372"/>
    </row>
    <row r="118" spans="1:79" ht="12" customHeight="1">
      <c r="A118" s="333"/>
      <c r="B118" s="333"/>
      <c r="C118" s="333"/>
      <c r="D118" s="333"/>
      <c r="E118" s="655" t="s">
        <v>57</v>
      </c>
      <c r="F118" s="655"/>
      <c r="G118" s="655"/>
      <c r="H118" s="655"/>
      <c r="I118" s="655"/>
      <c r="J118" s="655"/>
      <c r="K118" s="655"/>
      <c r="L118" s="655"/>
      <c r="M118" s="655"/>
      <c r="N118" s="374"/>
      <c r="O118" s="374"/>
      <c r="P118" s="374"/>
      <c r="Q118" s="374"/>
      <c r="R118" s="374"/>
      <c r="S118" s="374"/>
      <c r="T118" s="374"/>
      <c r="U118" s="374"/>
      <c r="BK118" s="371"/>
      <c r="BL118" s="371"/>
      <c r="BM118" s="372"/>
    </row>
    <row r="119" spans="1:79" ht="12" customHeight="1">
      <c r="A119" s="333"/>
      <c r="B119" s="333"/>
      <c r="C119" s="333"/>
      <c r="D119" s="333"/>
      <c r="E119" s="373"/>
      <c r="F119" s="373"/>
      <c r="G119" s="373"/>
      <c r="H119" s="373"/>
      <c r="I119" s="373"/>
      <c r="J119" s="373"/>
      <c r="K119" s="373"/>
      <c r="L119" s="373"/>
      <c r="M119" s="373"/>
      <c r="N119" s="374"/>
      <c r="O119" s="374"/>
      <c r="P119" s="374"/>
      <c r="Q119" s="374"/>
      <c r="R119" s="374"/>
      <c r="S119" s="374"/>
      <c r="T119" s="374"/>
      <c r="U119" s="374"/>
      <c r="BK119" s="375"/>
      <c r="BL119" s="375"/>
      <c r="BM119" s="376"/>
    </row>
    <row r="120" spans="1:79" ht="12" customHeight="1">
      <c r="A120" s="333"/>
      <c r="B120" s="377"/>
      <c r="C120" s="377"/>
      <c r="D120" s="377"/>
      <c r="E120" s="378"/>
      <c r="F120" s="377"/>
      <c r="G120" s="377"/>
      <c r="H120" s="379"/>
      <c r="I120" s="378"/>
      <c r="J120" s="378"/>
      <c r="K120" s="374"/>
      <c r="L120" s="374"/>
      <c r="M120" s="374"/>
      <c r="N120" s="374"/>
      <c r="O120" s="374"/>
      <c r="P120" s="374"/>
      <c r="Q120" s="374"/>
      <c r="R120" s="374"/>
      <c r="S120" s="374"/>
      <c r="T120" s="374"/>
      <c r="U120" s="374"/>
      <c r="V120" s="380"/>
      <c r="W120" s="380"/>
      <c r="X120" s="380"/>
      <c r="Y120" s="380"/>
      <c r="Z120" s="380"/>
      <c r="AA120" s="380"/>
      <c r="AB120" s="380"/>
      <c r="AC120" s="380"/>
      <c r="AD120" s="380"/>
      <c r="AE120" s="380"/>
      <c r="AF120" s="380"/>
      <c r="AG120" s="380"/>
      <c r="AI120" s="381"/>
      <c r="AJ120" s="381"/>
      <c r="AK120" s="381"/>
      <c r="AL120" s="322"/>
      <c r="AM120" s="322"/>
      <c r="AN120" s="322"/>
      <c r="AO120" s="322"/>
      <c r="AP120" s="322"/>
      <c r="AQ120" s="322"/>
      <c r="AR120" s="322"/>
      <c r="AS120" s="322"/>
      <c r="AT120" s="322"/>
      <c r="AU120" s="322"/>
      <c r="AV120" s="322"/>
      <c r="AW120" s="322"/>
      <c r="AX120" s="322"/>
      <c r="AY120" s="380"/>
      <c r="AZ120" s="380"/>
      <c r="BA120" s="380"/>
      <c r="BB120" s="380"/>
      <c r="BC120" s="380"/>
      <c r="BD120" s="380"/>
      <c r="BE120" s="380"/>
      <c r="BF120" s="380"/>
      <c r="BG120" s="380"/>
      <c r="BH120" s="380"/>
      <c r="BI120" s="380"/>
      <c r="BJ120" s="380"/>
      <c r="BK120" s="382"/>
      <c r="BL120" s="382"/>
      <c r="BM120" s="380"/>
    </row>
    <row r="121" spans="1:79" ht="12" customHeight="1">
      <c r="A121" s="333"/>
      <c r="B121" s="377" t="s">
        <v>29</v>
      </c>
      <c r="C121" s="377"/>
      <c r="D121" s="377"/>
      <c r="E121" s="378"/>
      <c r="F121" s="377"/>
      <c r="G121" s="377"/>
      <c r="H121" s="379"/>
      <c r="I121" s="378"/>
      <c r="J121" s="378"/>
      <c r="K121" s="374"/>
      <c r="L121" s="374"/>
      <c r="M121" s="374"/>
      <c r="N121" s="374"/>
      <c r="O121" s="374"/>
      <c r="P121" s="374"/>
      <c r="Q121" s="374"/>
      <c r="R121" s="374"/>
      <c r="S121" s="374"/>
      <c r="T121" s="374"/>
      <c r="U121" s="374"/>
      <c r="V121" s="380"/>
      <c r="W121" s="380"/>
      <c r="X121" s="380"/>
      <c r="Y121" s="380"/>
      <c r="Z121" s="380"/>
      <c r="AA121" s="380"/>
      <c r="AB121" s="380"/>
      <c r="AC121" s="380"/>
      <c r="AD121" s="380"/>
      <c r="AE121" s="380"/>
      <c r="AF121" s="380"/>
      <c r="AG121" s="380"/>
      <c r="AI121" s="381"/>
      <c r="AJ121" s="381"/>
      <c r="AK121" s="381"/>
      <c r="AL121" s="322"/>
      <c r="AM121" s="322"/>
      <c r="AN121" s="322"/>
      <c r="AO121" s="322"/>
      <c r="AP121" s="322"/>
      <c r="AQ121" s="322"/>
      <c r="AR121" s="322"/>
      <c r="AS121" s="322"/>
      <c r="AT121" s="322"/>
      <c r="AU121" s="322"/>
      <c r="AV121" s="322"/>
      <c r="AW121" s="322"/>
      <c r="AX121" s="322"/>
      <c r="AY121" s="380"/>
      <c r="AZ121" s="380"/>
      <c r="BA121" s="380"/>
      <c r="BB121" s="380"/>
      <c r="BC121" s="380"/>
      <c r="BD121" s="380"/>
      <c r="BE121" s="380"/>
      <c r="BF121" s="380"/>
      <c r="BG121" s="380"/>
      <c r="BH121" s="380"/>
      <c r="BI121" s="380"/>
      <c r="BJ121" s="380"/>
      <c r="BK121" s="382"/>
      <c r="BL121" s="382"/>
      <c r="BM121" s="380"/>
    </row>
    <row r="122" spans="1:79">
      <c r="A122" s="333"/>
      <c r="B122" s="333" t="s">
        <v>53</v>
      </c>
      <c r="C122" s="333"/>
      <c r="D122" s="333"/>
      <c r="E122" s="333"/>
      <c r="F122" s="342"/>
      <c r="G122" s="342"/>
      <c r="H122" s="342"/>
      <c r="I122" s="342"/>
      <c r="J122" s="342"/>
      <c r="K122" s="374"/>
      <c r="L122" s="374"/>
      <c r="M122" s="374"/>
      <c r="V122" s="383"/>
      <c r="W122" s="383"/>
      <c r="X122" s="383"/>
      <c r="Y122" s="383"/>
      <c r="Z122" s="383"/>
      <c r="AA122" s="383"/>
      <c r="AB122" s="383"/>
      <c r="AC122" s="383"/>
      <c r="AD122" s="383"/>
      <c r="AE122" s="383"/>
      <c r="AF122" s="383"/>
      <c r="AG122" s="383"/>
      <c r="AI122" s="322"/>
      <c r="AJ122" s="322"/>
      <c r="AK122" s="322"/>
      <c r="AL122" s="324"/>
      <c r="AM122" s="324"/>
      <c r="AN122" s="324"/>
      <c r="AO122" s="324"/>
      <c r="AP122" s="324"/>
      <c r="AQ122" s="324"/>
      <c r="AR122" s="324"/>
      <c r="AS122" s="324"/>
      <c r="AT122" s="324"/>
      <c r="AU122" s="324"/>
      <c r="AV122" s="324"/>
      <c r="AW122" s="324"/>
      <c r="AX122" s="324"/>
      <c r="AY122" s="383"/>
      <c r="AZ122" s="383"/>
      <c r="BA122" s="383"/>
      <c r="BB122" s="383"/>
      <c r="BC122" s="383"/>
      <c r="BD122" s="383"/>
      <c r="BE122" s="383"/>
      <c r="BF122" s="383"/>
      <c r="BG122" s="383"/>
      <c r="BH122" s="383"/>
      <c r="BI122" s="383"/>
      <c r="BJ122" s="383"/>
      <c r="BK122" s="380"/>
      <c r="BL122" s="380"/>
      <c r="BM122" s="383"/>
    </row>
    <row r="123" spans="1:79">
      <c r="V123" s="383"/>
      <c r="W123" s="383"/>
      <c r="X123" s="383"/>
      <c r="Y123" s="383"/>
      <c r="Z123" s="383"/>
      <c r="AA123" s="383"/>
      <c r="AB123" s="383"/>
      <c r="AC123" s="383"/>
      <c r="AD123" s="383"/>
      <c r="AE123" s="383"/>
      <c r="AF123" s="383"/>
      <c r="AG123" s="383"/>
      <c r="AI123" s="322"/>
      <c r="AJ123" s="322"/>
      <c r="AK123" s="322"/>
      <c r="AL123" s="324"/>
      <c r="AM123" s="324"/>
      <c r="AN123" s="324"/>
      <c r="AO123" s="324"/>
      <c r="AP123" s="324"/>
      <c r="AQ123" s="324"/>
      <c r="AR123" s="324"/>
      <c r="AS123" s="324"/>
      <c r="AT123" s="324"/>
      <c r="AU123" s="324"/>
      <c r="AV123" s="324"/>
      <c r="AW123" s="324"/>
      <c r="AX123" s="324"/>
      <c r="AY123" s="383"/>
      <c r="AZ123" s="383"/>
      <c r="BA123" s="383"/>
      <c r="BB123" s="383"/>
      <c r="BC123" s="383"/>
      <c r="BD123" s="383"/>
      <c r="BE123" s="383"/>
      <c r="BF123" s="383"/>
      <c r="BG123" s="383"/>
      <c r="BH123" s="383"/>
      <c r="BI123" s="383"/>
      <c r="BJ123" s="383"/>
      <c r="BK123" s="380"/>
      <c r="BL123" s="380"/>
      <c r="BM123" s="383"/>
    </row>
    <row r="124" spans="1:79">
      <c r="V124" s="383"/>
      <c r="W124" s="383"/>
      <c r="X124" s="383"/>
      <c r="Y124" s="383"/>
      <c r="Z124" s="383"/>
      <c r="AA124" s="383"/>
      <c r="AB124" s="383"/>
      <c r="AC124" s="383"/>
      <c r="AD124" s="383"/>
      <c r="AE124" s="383"/>
      <c r="AF124" s="383"/>
      <c r="AG124" s="383"/>
      <c r="AI124" s="322"/>
      <c r="AJ124" s="322"/>
      <c r="AK124" s="322"/>
      <c r="AL124" s="324"/>
      <c r="AM124" s="324"/>
      <c r="AN124" s="324"/>
      <c r="AO124" s="324"/>
      <c r="AP124" s="324"/>
      <c r="AQ124" s="324"/>
      <c r="AR124" s="324"/>
      <c r="AS124" s="324"/>
      <c r="AT124" s="324"/>
      <c r="AU124" s="324"/>
      <c r="AV124" s="324"/>
      <c r="AW124" s="324"/>
      <c r="AX124" s="324"/>
      <c r="AY124" s="383"/>
      <c r="AZ124" s="383"/>
      <c r="BA124" s="383"/>
      <c r="BB124" s="383"/>
      <c r="BC124" s="383"/>
      <c r="BD124" s="383"/>
      <c r="BE124" s="383"/>
      <c r="BF124" s="383"/>
      <c r="BG124" s="383"/>
      <c r="BH124" s="383"/>
      <c r="BI124" s="383"/>
      <c r="BJ124" s="383"/>
      <c r="BK124" s="380"/>
      <c r="BL124" s="380"/>
      <c r="BM124" s="383"/>
    </row>
    <row r="125" spans="1:79">
      <c r="V125" s="383"/>
      <c r="W125" s="383"/>
      <c r="X125" s="383"/>
      <c r="Y125" s="383"/>
      <c r="Z125" s="383"/>
      <c r="AA125" s="383"/>
      <c r="AB125" s="383"/>
      <c r="AC125" s="383"/>
      <c r="AD125" s="383"/>
      <c r="AE125" s="383"/>
      <c r="AF125" s="383"/>
      <c r="AG125" s="383"/>
      <c r="AI125" s="322"/>
      <c r="AJ125" s="322"/>
      <c r="AK125" s="322"/>
      <c r="AL125" s="324"/>
      <c r="AM125" s="324"/>
      <c r="AN125" s="324"/>
      <c r="AO125" s="324"/>
      <c r="AP125" s="324"/>
      <c r="AQ125" s="324"/>
      <c r="AR125" s="324"/>
      <c r="AS125" s="324"/>
      <c r="AT125" s="324"/>
      <c r="AU125" s="324"/>
      <c r="AV125" s="324"/>
      <c r="AW125" s="324"/>
      <c r="AX125" s="324"/>
      <c r="AY125" s="383"/>
      <c r="AZ125" s="383"/>
      <c r="BA125" s="383"/>
      <c r="BB125" s="383"/>
      <c r="BC125" s="383"/>
      <c r="BD125" s="383"/>
      <c r="BE125" s="383"/>
      <c r="BF125" s="383"/>
      <c r="BG125" s="383"/>
      <c r="BH125" s="383"/>
      <c r="BI125" s="383"/>
      <c r="BJ125" s="383"/>
      <c r="BK125" s="380"/>
      <c r="BL125" s="380"/>
      <c r="BM125" s="383"/>
    </row>
    <row r="126" spans="1:79">
      <c r="N126" s="333"/>
      <c r="O126" s="333"/>
      <c r="P126" s="333"/>
      <c r="Q126" s="333"/>
      <c r="R126" s="333"/>
      <c r="S126" s="333"/>
      <c r="T126" s="333"/>
      <c r="U126" s="333"/>
      <c r="V126" s="384"/>
      <c r="W126" s="384"/>
      <c r="X126" s="384"/>
      <c r="Y126" s="384"/>
      <c r="Z126" s="384"/>
      <c r="AA126" s="384"/>
      <c r="AB126" s="384"/>
      <c r="AC126" s="384"/>
      <c r="AD126" s="384"/>
      <c r="AE126" s="384"/>
      <c r="AF126" s="384"/>
      <c r="AG126" s="384"/>
      <c r="AI126" s="385"/>
      <c r="AJ126" s="385"/>
      <c r="AK126" s="385"/>
      <c r="AL126" s="386"/>
      <c r="AM126" s="386"/>
      <c r="AN126" s="386"/>
      <c r="AO126" s="386"/>
      <c r="AP126" s="386"/>
      <c r="AQ126" s="386"/>
      <c r="AR126" s="386"/>
      <c r="AS126" s="386"/>
      <c r="AT126" s="386"/>
      <c r="AU126" s="386"/>
      <c r="AV126" s="386"/>
      <c r="AW126" s="386"/>
      <c r="AX126" s="386"/>
      <c r="AY126" s="384"/>
      <c r="AZ126" s="384"/>
      <c r="BA126" s="384"/>
      <c r="BB126" s="384"/>
      <c r="BC126" s="384"/>
      <c r="BD126" s="384"/>
      <c r="BE126" s="384"/>
      <c r="BF126" s="384"/>
      <c r="BG126" s="384"/>
      <c r="BH126" s="384"/>
      <c r="BI126" s="384"/>
      <c r="BJ126" s="384"/>
      <c r="BK126" s="20"/>
      <c r="BL126" s="20"/>
      <c r="BM126" s="384"/>
    </row>
    <row r="127" spans="1:79">
      <c r="A127" s="333" t="s">
        <v>10</v>
      </c>
      <c r="B127" s="333"/>
      <c r="C127" s="333" t="s">
        <v>19</v>
      </c>
      <c r="D127" s="333" t="s">
        <v>20</v>
      </c>
      <c r="E127" s="333"/>
      <c r="F127" s="341" t="s">
        <v>21</v>
      </c>
      <c r="G127" s="333"/>
      <c r="H127" s="333" t="s">
        <v>22</v>
      </c>
      <c r="I127" s="333"/>
      <c r="J127" s="333"/>
      <c r="K127" s="333"/>
      <c r="L127" s="333"/>
      <c r="M127" s="333"/>
      <c r="N127" s="333"/>
      <c r="O127" s="333"/>
      <c r="P127" s="333"/>
      <c r="Q127" s="333"/>
      <c r="R127" s="333"/>
      <c r="S127" s="333"/>
      <c r="T127" s="333"/>
      <c r="U127" s="333"/>
    </row>
    <row r="128" spans="1:79">
      <c r="A128" s="333" t="s">
        <v>114</v>
      </c>
      <c r="B128" s="333"/>
      <c r="C128" s="333" t="s">
        <v>59</v>
      </c>
      <c r="D128" s="333" t="s">
        <v>25</v>
      </c>
      <c r="E128" s="333"/>
      <c r="F128" s="341" t="s">
        <v>23</v>
      </c>
      <c r="G128" s="333"/>
      <c r="H128" s="333" t="s">
        <v>24</v>
      </c>
      <c r="I128" s="333"/>
      <c r="J128" s="333"/>
      <c r="K128" s="333"/>
      <c r="L128" s="333"/>
      <c r="M128" s="333"/>
      <c r="N128" s="333"/>
      <c r="O128" s="333"/>
      <c r="P128" s="333"/>
      <c r="Q128" s="333"/>
      <c r="R128" s="333"/>
      <c r="S128" s="333"/>
      <c r="T128" s="333"/>
      <c r="U128" s="333"/>
    </row>
    <row r="129" spans="1:21">
      <c r="A129" s="333" t="s">
        <v>115</v>
      </c>
      <c r="B129" s="333"/>
      <c r="C129" s="333"/>
      <c r="D129" s="333"/>
      <c r="E129" s="333"/>
      <c r="F129" s="341"/>
      <c r="G129" s="333"/>
      <c r="H129" s="333"/>
      <c r="I129" s="333"/>
      <c r="J129" s="333"/>
      <c r="K129" s="333"/>
      <c r="L129" s="333"/>
      <c r="M129" s="333"/>
      <c r="N129" s="333"/>
      <c r="O129" s="333"/>
      <c r="P129" s="333"/>
      <c r="Q129" s="333"/>
      <c r="R129" s="333"/>
      <c r="S129" s="333"/>
      <c r="T129" s="333"/>
      <c r="U129" s="333"/>
    </row>
    <row r="130" spans="1:21">
      <c r="A130" s="333" t="s">
        <v>11</v>
      </c>
      <c r="B130" s="333"/>
      <c r="C130" s="333"/>
      <c r="D130" s="333"/>
      <c r="E130" s="333"/>
      <c r="F130" s="341"/>
      <c r="G130" s="333"/>
      <c r="H130" s="333"/>
      <c r="I130" s="333"/>
      <c r="J130" s="333"/>
      <c r="K130" s="333"/>
      <c r="L130" s="333"/>
      <c r="M130" s="333"/>
    </row>
    <row r="131" spans="1:21">
      <c r="A131" s="333" t="s">
        <v>12</v>
      </c>
    </row>
    <row r="132" spans="1:21">
      <c r="A132" s="333" t="s">
        <v>0</v>
      </c>
    </row>
    <row r="133" spans="1:21">
      <c r="A133" s="333" t="s">
        <v>1</v>
      </c>
    </row>
    <row r="134" spans="1:21">
      <c r="A134" s="333" t="s">
        <v>60</v>
      </c>
    </row>
    <row r="135" spans="1:21">
      <c r="A135" s="333" t="s">
        <v>13</v>
      </c>
    </row>
    <row r="136" spans="1:21">
      <c r="A136" s="333" t="s">
        <v>104</v>
      </c>
    </row>
    <row r="137" spans="1:21">
      <c r="A137" s="333" t="s">
        <v>102</v>
      </c>
    </row>
    <row r="138" spans="1:21">
      <c r="A138" s="333" t="s">
        <v>103</v>
      </c>
    </row>
    <row r="139" spans="1:21">
      <c r="A139" s="333" t="s">
        <v>105</v>
      </c>
    </row>
    <row r="140" spans="1:21">
      <c r="A140" s="333" t="s">
        <v>106</v>
      </c>
    </row>
    <row r="141" spans="1:21">
      <c r="A141" s="333" t="s">
        <v>107</v>
      </c>
    </row>
    <row r="142" spans="1:21">
      <c r="A142" s="333" t="s">
        <v>14</v>
      </c>
    </row>
    <row r="143" spans="1:21">
      <c r="A143" s="333" t="s">
        <v>15</v>
      </c>
    </row>
    <row r="144" spans="1:21">
      <c r="A144" s="333" t="s">
        <v>27</v>
      </c>
    </row>
    <row r="145" spans="1:1">
      <c r="A145" s="333" t="s">
        <v>26</v>
      </c>
    </row>
    <row r="146" spans="1:1">
      <c r="A146" s="333" t="s">
        <v>110</v>
      </c>
    </row>
    <row r="147" spans="1:1">
      <c r="A147" s="333" t="s">
        <v>28</v>
      </c>
    </row>
    <row r="148" spans="1:1">
      <c r="A148" s="333"/>
    </row>
  </sheetData>
  <sheetProtection algorithmName="SHA-512" hashValue="XNjyKY4tIz0bBvQQTvumeBougX8Nvtu1zRfWrfHT15dBkQkotVJdbtq2qOQV/0F2wIN1hQZ97+n3QP18NIj4yw==" saltValue="FMX+saGrVJ1c/zuQI6hypw==" spinCount="100000" sheet="1" selectLockedCells="1"/>
  <autoFilter ref="BK3:BM148" xr:uid="{31317486-3628-4556-B971-634E85FB6700}"/>
  <mergeCells count="36">
    <mergeCell ref="AY3:BJ3"/>
    <mergeCell ref="BF4:BJ4"/>
    <mergeCell ref="M11:M13"/>
    <mergeCell ref="E116:I116"/>
    <mergeCell ref="AI10:AK10"/>
    <mergeCell ref="A3:M3"/>
    <mergeCell ref="F5:H5"/>
    <mergeCell ref="L6:M6"/>
    <mergeCell ref="O11:O13"/>
    <mergeCell ref="N11:N13"/>
    <mergeCell ref="B6:J6"/>
    <mergeCell ref="AI5:AK5"/>
    <mergeCell ref="AI6:AK6"/>
    <mergeCell ref="AI7:AK7"/>
    <mergeCell ref="AI8:AK8"/>
    <mergeCell ref="AI9:AK9"/>
    <mergeCell ref="E118:M118"/>
    <mergeCell ref="A11:A13"/>
    <mergeCell ref="B11:B13"/>
    <mergeCell ref="C11:D13"/>
    <mergeCell ref="E115:I115"/>
    <mergeCell ref="A114:B114"/>
    <mergeCell ref="G11:G13"/>
    <mergeCell ref="H11:H13"/>
    <mergeCell ref="I11:I13"/>
    <mergeCell ref="J11:J13"/>
    <mergeCell ref="K11:K13"/>
    <mergeCell ref="L11:L13"/>
    <mergeCell ref="E11:E13"/>
    <mergeCell ref="F11:F13"/>
    <mergeCell ref="E117:M117"/>
    <mergeCell ref="V3:AG3"/>
    <mergeCell ref="AC4:AG4"/>
    <mergeCell ref="AL3:AW3"/>
    <mergeCell ref="AS4:AW4"/>
    <mergeCell ref="P11:P13"/>
  </mergeCells>
  <phoneticPr fontId="1"/>
  <conditionalFormatting sqref="F5:H5">
    <cfRule type="cellIs" dxfId="7" priority="1" operator="equal">
      <formula>"退職日変更あり"</formula>
    </cfRule>
  </conditionalFormatting>
  <dataValidations xWindow="507" yWindow="551" count="20">
    <dataValidation type="list" allowBlank="1" showInputMessage="1" showErrorMessage="1" sqref="H14:H113" xr:uid="{00000000-0002-0000-0200-000000000000}">
      <formula1>$H$127:$H$128</formula1>
    </dataValidation>
    <dataValidation type="list" allowBlank="1" showInputMessage="1" showErrorMessage="1" prompt="「常」⇒1日6時間以上かつ1ヶ月20日以上_x000a__x000a_「非」⇒1日6時間未満又は1ヶ月20日未満" sqref="D14:D113" xr:uid="{00000000-0002-0000-0200-000001000000}">
      <formula1>$D$127:$D$128</formula1>
    </dataValidation>
    <dataValidation type="list" allowBlank="1" showInputMessage="1" showErrorMessage="1" prompt="「正」は正規職員、「パート」は正規職員以外（他のエクセルファイルからの貼り付けの際は、「パート」は全角でお願いします。）" sqref="C14:C113" xr:uid="{00000000-0002-0000-0200-000002000000}">
      <formula1>$C$127:$C$128</formula1>
    </dataValidation>
    <dataValidation type="list" errorStyle="warning" allowBlank="1" showInputMessage="1" showErrorMessage="1" sqref="WXB983136:WXB983160 WXB14:WXB38 KP14:KP38 UL14:UL38 AEH14:AEH38 AOD14:AOD38 AXZ14:AXZ38 BHV14:BHV38 BRR14:BRR38 CBN14:CBN38 CLJ14:CLJ38 CVF14:CVF38 DFB14:DFB38 DOX14:DOX38 DYT14:DYT38 EIP14:EIP38 ESL14:ESL38 FCH14:FCH38 FMD14:FMD38 FVZ14:FVZ38 GFV14:GFV38 GPR14:GPR38 GZN14:GZN38 HJJ14:HJJ38 HTF14:HTF38 IDB14:IDB38 IMX14:IMX38 IWT14:IWT38 JGP14:JGP38 JQL14:JQL38 KAH14:KAH38 KKD14:KKD38 KTZ14:KTZ38 LDV14:LDV38 LNR14:LNR38 LXN14:LXN38 MHJ14:MHJ38 MRF14:MRF38 NBB14:NBB38 NKX14:NKX38 NUT14:NUT38 OEP14:OEP38 OOL14:OOL38 OYH14:OYH38 PID14:PID38 PRZ14:PRZ38 QBV14:QBV38 QLR14:QLR38 QVN14:QVN38 RFJ14:RFJ38 RPF14:RPF38 RZB14:RZB38 SIX14:SIX38 SST14:SST38 TCP14:TCP38 TML14:TML38 TWH14:TWH38 UGD14:UGD38 UPZ14:UPZ38 UZV14:UZV38 VJR14:VJR38 VTN14:VTN38 WDJ14:WDJ38 WNF14:WNF38 H65632:H65656 KP65632:KP65656 UL65632:UL65656 AEH65632:AEH65656 AOD65632:AOD65656 AXZ65632:AXZ65656 BHV65632:BHV65656 BRR65632:BRR65656 CBN65632:CBN65656 CLJ65632:CLJ65656 CVF65632:CVF65656 DFB65632:DFB65656 DOX65632:DOX65656 DYT65632:DYT65656 EIP65632:EIP65656 ESL65632:ESL65656 FCH65632:FCH65656 FMD65632:FMD65656 FVZ65632:FVZ65656 GFV65632:GFV65656 GPR65632:GPR65656 GZN65632:GZN65656 HJJ65632:HJJ65656 HTF65632:HTF65656 IDB65632:IDB65656 IMX65632:IMX65656 IWT65632:IWT65656 JGP65632:JGP65656 JQL65632:JQL65656 KAH65632:KAH65656 KKD65632:KKD65656 KTZ65632:KTZ65656 LDV65632:LDV65656 LNR65632:LNR65656 LXN65632:LXN65656 MHJ65632:MHJ65656 MRF65632:MRF65656 NBB65632:NBB65656 NKX65632:NKX65656 NUT65632:NUT65656 OEP65632:OEP65656 OOL65632:OOL65656 OYH65632:OYH65656 PID65632:PID65656 PRZ65632:PRZ65656 QBV65632:QBV65656 QLR65632:QLR65656 QVN65632:QVN65656 RFJ65632:RFJ65656 RPF65632:RPF65656 RZB65632:RZB65656 SIX65632:SIX65656 SST65632:SST65656 TCP65632:TCP65656 TML65632:TML65656 TWH65632:TWH65656 UGD65632:UGD65656 UPZ65632:UPZ65656 UZV65632:UZV65656 VJR65632:VJR65656 VTN65632:VTN65656 WDJ65632:WDJ65656 WNF65632:WNF65656 WXB65632:WXB65656 H131168:H131192 KP131168:KP131192 UL131168:UL131192 AEH131168:AEH131192 AOD131168:AOD131192 AXZ131168:AXZ131192 BHV131168:BHV131192 BRR131168:BRR131192 CBN131168:CBN131192 CLJ131168:CLJ131192 CVF131168:CVF131192 DFB131168:DFB131192 DOX131168:DOX131192 DYT131168:DYT131192 EIP131168:EIP131192 ESL131168:ESL131192 FCH131168:FCH131192 FMD131168:FMD131192 FVZ131168:FVZ131192 GFV131168:GFV131192 GPR131168:GPR131192 GZN131168:GZN131192 HJJ131168:HJJ131192 HTF131168:HTF131192 IDB131168:IDB131192 IMX131168:IMX131192 IWT131168:IWT131192 JGP131168:JGP131192 JQL131168:JQL131192 KAH131168:KAH131192 KKD131168:KKD131192 KTZ131168:KTZ131192 LDV131168:LDV131192 LNR131168:LNR131192 LXN131168:LXN131192 MHJ131168:MHJ131192 MRF131168:MRF131192 NBB131168:NBB131192 NKX131168:NKX131192 NUT131168:NUT131192 OEP131168:OEP131192 OOL131168:OOL131192 OYH131168:OYH131192 PID131168:PID131192 PRZ131168:PRZ131192 QBV131168:QBV131192 QLR131168:QLR131192 QVN131168:QVN131192 RFJ131168:RFJ131192 RPF131168:RPF131192 RZB131168:RZB131192 SIX131168:SIX131192 SST131168:SST131192 TCP131168:TCP131192 TML131168:TML131192 TWH131168:TWH131192 UGD131168:UGD131192 UPZ131168:UPZ131192 UZV131168:UZV131192 VJR131168:VJR131192 VTN131168:VTN131192 WDJ131168:WDJ131192 WNF131168:WNF131192 WXB131168:WXB131192 H196704:H196728 KP196704:KP196728 UL196704:UL196728 AEH196704:AEH196728 AOD196704:AOD196728 AXZ196704:AXZ196728 BHV196704:BHV196728 BRR196704:BRR196728 CBN196704:CBN196728 CLJ196704:CLJ196728 CVF196704:CVF196728 DFB196704:DFB196728 DOX196704:DOX196728 DYT196704:DYT196728 EIP196704:EIP196728 ESL196704:ESL196728 FCH196704:FCH196728 FMD196704:FMD196728 FVZ196704:FVZ196728 GFV196704:GFV196728 GPR196704:GPR196728 GZN196704:GZN196728 HJJ196704:HJJ196728 HTF196704:HTF196728 IDB196704:IDB196728 IMX196704:IMX196728 IWT196704:IWT196728 JGP196704:JGP196728 JQL196704:JQL196728 KAH196704:KAH196728 KKD196704:KKD196728 KTZ196704:KTZ196728 LDV196704:LDV196728 LNR196704:LNR196728 LXN196704:LXN196728 MHJ196704:MHJ196728 MRF196704:MRF196728 NBB196704:NBB196728 NKX196704:NKX196728 NUT196704:NUT196728 OEP196704:OEP196728 OOL196704:OOL196728 OYH196704:OYH196728 PID196704:PID196728 PRZ196704:PRZ196728 QBV196704:QBV196728 QLR196704:QLR196728 QVN196704:QVN196728 RFJ196704:RFJ196728 RPF196704:RPF196728 RZB196704:RZB196728 SIX196704:SIX196728 SST196704:SST196728 TCP196704:TCP196728 TML196704:TML196728 TWH196704:TWH196728 UGD196704:UGD196728 UPZ196704:UPZ196728 UZV196704:UZV196728 VJR196704:VJR196728 VTN196704:VTN196728 WDJ196704:WDJ196728 WNF196704:WNF196728 WXB196704:WXB196728 H262240:H262264 KP262240:KP262264 UL262240:UL262264 AEH262240:AEH262264 AOD262240:AOD262264 AXZ262240:AXZ262264 BHV262240:BHV262264 BRR262240:BRR262264 CBN262240:CBN262264 CLJ262240:CLJ262264 CVF262240:CVF262264 DFB262240:DFB262264 DOX262240:DOX262264 DYT262240:DYT262264 EIP262240:EIP262264 ESL262240:ESL262264 FCH262240:FCH262264 FMD262240:FMD262264 FVZ262240:FVZ262264 GFV262240:GFV262264 GPR262240:GPR262264 GZN262240:GZN262264 HJJ262240:HJJ262264 HTF262240:HTF262264 IDB262240:IDB262264 IMX262240:IMX262264 IWT262240:IWT262264 JGP262240:JGP262264 JQL262240:JQL262264 KAH262240:KAH262264 KKD262240:KKD262264 KTZ262240:KTZ262264 LDV262240:LDV262264 LNR262240:LNR262264 LXN262240:LXN262264 MHJ262240:MHJ262264 MRF262240:MRF262264 NBB262240:NBB262264 NKX262240:NKX262264 NUT262240:NUT262264 OEP262240:OEP262264 OOL262240:OOL262264 OYH262240:OYH262264 PID262240:PID262264 PRZ262240:PRZ262264 QBV262240:QBV262264 QLR262240:QLR262264 QVN262240:QVN262264 RFJ262240:RFJ262264 RPF262240:RPF262264 RZB262240:RZB262264 SIX262240:SIX262264 SST262240:SST262264 TCP262240:TCP262264 TML262240:TML262264 TWH262240:TWH262264 UGD262240:UGD262264 UPZ262240:UPZ262264 UZV262240:UZV262264 VJR262240:VJR262264 VTN262240:VTN262264 WDJ262240:WDJ262264 WNF262240:WNF262264 WXB262240:WXB262264 H327776:H327800 KP327776:KP327800 UL327776:UL327800 AEH327776:AEH327800 AOD327776:AOD327800 AXZ327776:AXZ327800 BHV327776:BHV327800 BRR327776:BRR327800 CBN327776:CBN327800 CLJ327776:CLJ327800 CVF327776:CVF327800 DFB327776:DFB327800 DOX327776:DOX327800 DYT327776:DYT327800 EIP327776:EIP327800 ESL327776:ESL327800 FCH327776:FCH327800 FMD327776:FMD327800 FVZ327776:FVZ327800 GFV327776:GFV327800 GPR327776:GPR327800 GZN327776:GZN327800 HJJ327776:HJJ327800 HTF327776:HTF327800 IDB327776:IDB327800 IMX327776:IMX327800 IWT327776:IWT327800 JGP327776:JGP327800 JQL327776:JQL327800 KAH327776:KAH327800 KKD327776:KKD327800 KTZ327776:KTZ327800 LDV327776:LDV327800 LNR327776:LNR327800 LXN327776:LXN327800 MHJ327776:MHJ327800 MRF327776:MRF327800 NBB327776:NBB327800 NKX327776:NKX327800 NUT327776:NUT327800 OEP327776:OEP327800 OOL327776:OOL327800 OYH327776:OYH327800 PID327776:PID327800 PRZ327776:PRZ327800 QBV327776:QBV327800 QLR327776:QLR327800 QVN327776:QVN327800 RFJ327776:RFJ327800 RPF327776:RPF327800 RZB327776:RZB327800 SIX327776:SIX327800 SST327776:SST327800 TCP327776:TCP327800 TML327776:TML327800 TWH327776:TWH327800 UGD327776:UGD327800 UPZ327776:UPZ327800 UZV327776:UZV327800 VJR327776:VJR327800 VTN327776:VTN327800 WDJ327776:WDJ327800 WNF327776:WNF327800 WXB327776:WXB327800 H393312:H393336 KP393312:KP393336 UL393312:UL393336 AEH393312:AEH393336 AOD393312:AOD393336 AXZ393312:AXZ393336 BHV393312:BHV393336 BRR393312:BRR393336 CBN393312:CBN393336 CLJ393312:CLJ393336 CVF393312:CVF393336 DFB393312:DFB393336 DOX393312:DOX393336 DYT393312:DYT393336 EIP393312:EIP393336 ESL393312:ESL393336 FCH393312:FCH393336 FMD393312:FMD393336 FVZ393312:FVZ393336 GFV393312:GFV393336 GPR393312:GPR393336 GZN393312:GZN393336 HJJ393312:HJJ393336 HTF393312:HTF393336 IDB393312:IDB393336 IMX393312:IMX393336 IWT393312:IWT393336 JGP393312:JGP393336 JQL393312:JQL393336 KAH393312:KAH393336 KKD393312:KKD393336 KTZ393312:KTZ393336 LDV393312:LDV393336 LNR393312:LNR393336 LXN393312:LXN393336 MHJ393312:MHJ393336 MRF393312:MRF393336 NBB393312:NBB393336 NKX393312:NKX393336 NUT393312:NUT393336 OEP393312:OEP393336 OOL393312:OOL393336 OYH393312:OYH393336 PID393312:PID393336 PRZ393312:PRZ393336 QBV393312:QBV393336 QLR393312:QLR393336 QVN393312:QVN393336 RFJ393312:RFJ393336 RPF393312:RPF393336 RZB393312:RZB393336 SIX393312:SIX393336 SST393312:SST393336 TCP393312:TCP393336 TML393312:TML393336 TWH393312:TWH393336 UGD393312:UGD393336 UPZ393312:UPZ393336 UZV393312:UZV393336 VJR393312:VJR393336 VTN393312:VTN393336 WDJ393312:WDJ393336 WNF393312:WNF393336 WXB393312:WXB393336 H458848:H458872 KP458848:KP458872 UL458848:UL458872 AEH458848:AEH458872 AOD458848:AOD458872 AXZ458848:AXZ458872 BHV458848:BHV458872 BRR458848:BRR458872 CBN458848:CBN458872 CLJ458848:CLJ458872 CVF458848:CVF458872 DFB458848:DFB458872 DOX458848:DOX458872 DYT458848:DYT458872 EIP458848:EIP458872 ESL458848:ESL458872 FCH458848:FCH458872 FMD458848:FMD458872 FVZ458848:FVZ458872 GFV458848:GFV458872 GPR458848:GPR458872 GZN458848:GZN458872 HJJ458848:HJJ458872 HTF458848:HTF458872 IDB458848:IDB458872 IMX458848:IMX458872 IWT458848:IWT458872 JGP458848:JGP458872 JQL458848:JQL458872 KAH458848:KAH458872 KKD458848:KKD458872 KTZ458848:KTZ458872 LDV458848:LDV458872 LNR458848:LNR458872 LXN458848:LXN458872 MHJ458848:MHJ458872 MRF458848:MRF458872 NBB458848:NBB458872 NKX458848:NKX458872 NUT458848:NUT458872 OEP458848:OEP458872 OOL458848:OOL458872 OYH458848:OYH458872 PID458848:PID458872 PRZ458848:PRZ458872 QBV458848:QBV458872 QLR458848:QLR458872 QVN458848:QVN458872 RFJ458848:RFJ458872 RPF458848:RPF458872 RZB458848:RZB458872 SIX458848:SIX458872 SST458848:SST458872 TCP458848:TCP458872 TML458848:TML458872 TWH458848:TWH458872 UGD458848:UGD458872 UPZ458848:UPZ458872 UZV458848:UZV458872 VJR458848:VJR458872 VTN458848:VTN458872 WDJ458848:WDJ458872 WNF458848:WNF458872 WXB458848:WXB458872 H524384:H524408 KP524384:KP524408 UL524384:UL524408 AEH524384:AEH524408 AOD524384:AOD524408 AXZ524384:AXZ524408 BHV524384:BHV524408 BRR524384:BRR524408 CBN524384:CBN524408 CLJ524384:CLJ524408 CVF524384:CVF524408 DFB524384:DFB524408 DOX524384:DOX524408 DYT524384:DYT524408 EIP524384:EIP524408 ESL524384:ESL524408 FCH524384:FCH524408 FMD524384:FMD524408 FVZ524384:FVZ524408 GFV524384:GFV524408 GPR524384:GPR524408 GZN524384:GZN524408 HJJ524384:HJJ524408 HTF524384:HTF524408 IDB524384:IDB524408 IMX524384:IMX524408 IWT524384:IWT524408 JGP524384:JGP524408 JQL524384:JQL524408 KAH524384:KAH524408 KKD524384:KKD524408 KTZ524384:KTZ524408 LDV524384:LDV524408 LNR524384:LNR524408 LXN524384:LXN524408 MHJ524384:MHJ524408 MRF524384:MRF524408 NBB524384:NBB524408 NKX524384:NKX524408 NUT524384:NUT524408 OEP524384:OEP524408 OOL524384:OOL524408 OYH524384:OYH524408 PID524384:PID524408 PRZ524384:PRZ524408 QBV524384:QBV524408 QLR524384:QLR524408 QVN524384:QVN524408 RFJ524384:RFJ524408 RPF524384:RPF524408 RZB524384:RZB524408 SIX524384:SIX524408 SST524384:SST524408 TCP524384:TCP524408 TML524384:TML524408 TWH524384:TWH524408 UGD524384:UGD524408 UPZ524384:UPZ524408 UZV524384:UZV524408 VJR524384:VJR524408 VTN524384:VTN524408 WDJ524384:WDJ524408 WNF524384:WNF524408 WXB524384:WXB524408 H589920:H589944 KP589920:KP589944 UL589920:UL589944 AEH589920:AEH589944 AOD589920:AOD589944 AXZ589920:AXZ589944 BHV589920:BHV589944 BRR589920:BRR589944 CBN589920:CBN589944 CLJ589920:CLJ589944 CVF589920:CVF589944 DFB589920:DFB589944 DOX589920:DOX589944 DYT589920:DYT589944 EIP589920:EIP589944 ESL589920:ESL589944 FCH589920:FCH589944 FMD589920:FMD589944 FVZ589920:FVZ589944 GFV589920:GFV589944 GPR589920:GPR589944 GZN589920:GZN589944 HJJ589920:HJJ589944 HTF589920:HTF589944 IDB589920:IDB589944 IMX589920:IMX589944 IWT589920:IWT589944 JGP589920:JGP589944 JQL589920:JQL589944 KAH589920:KAH589944 KKD589920:KKD589944 KTZ589920:KTZ589944 LDV589920:LDV589944 LNR589920:LNR589944 LXN589920:LXN589944 MHJ589920:MHJ589944 MRF589920:MRF589944 NBB589920:NBB589944 NKX589920:NKX589944 NUT589920:NUT589944 OEP589920:OEP589944 OOL589920:OOL589944 OYH589920:OYH589944 PID589920:PID589944 PRZ589920:PRZ589944 QBV589920:QBV589944 QLR589920:QLR589944 QVN589920:QVN589944 RFJ589920:RFJ589944 RPF589920:RPF589944 RZB589920:RZB589944 SIX589920:SIX589944 SST589920:SST589944 TCP589920:TCP589944 TML589920:TML589944 TWH589920:TWH589944 UGD589920:UGD589944 UPZ589920:UPZ589944 UZV589920:UZV589944 VJR589920:VJR589944 VTN589920:VTN589944 WDJ589920:WDJ589944 WNF589920:WNF589944 WXB589920:WXB589944 H655456:H655480 KP655456:KP655480 UL655456:UL655480 AEH655456:AEH655480 AOD655456:AOD655480 AXZ655456:AXZ655480 BHV655456:BHV655480 BRR655456:BRR655480 CBN655456:CBN655480 CLJ655456:CLJ655480 CVF655456:CVF655480 DFB655456:DFB655480 DOX655456:DOX655480 DYT655456:DYT655480 EIP655456:EIP655480 ESL655456:ESL655480 FCH655456:FCH655480 FMD655456:FMD655480 FVZ655456:FVZ655480 GFV655456:GFV655480 GPR655456:GPR655480 GZN655456:GZN655480 HJJ655456:HJJ655480 HTF655456:HTF655480 IDB655456:IDB655480 IMX655456:IMX655480 IWT655456:IWT655480 JGP655456:JGP655480 JQL655456:JQL655480 KAH655456:KAH655480 KKD655456:KKD655480 KTZ655456:KTZ655480 LDV655456:LDV655480 LNR655456:LNR655480 LXN655456:LXN655480 MHJ655456:MHJ655480 MRF655456:MRF655480 NBB655456:NBB655480 NKX655456:NKX655480 NUT655456:NUT655480 OEP655456:OEP655480 OOL655456:OOL655480 OYH655456:OYH655480 PID655456:PID655480 PRZ655456:PRZ655480 QBV655456:QBV655480 QLR655456:QLR655480 QVN655456:QVN655480 RFJ655456:RFJ655480 RPF655456:RPF655480 RZB655456:RZB655480 SIX655456:SIX655480 SST655456:SST655480 TCP655456:TCP655480 TML655456:TML655480 TWH655456:TWH655480 UGD655456:UGD655480 UPZ655456:UPZ655480 UZV655456:UZV655480 VJR655456:VJR655480 VTN655456:VTN655480 WDJ655456:WDJ655480 WNF655456:WNF655480 WXB655456:WXB655480 H720992:H721016 KP720992:KP721016 UL720992:UL721016 AEH720992:AEH721016 AOD720992:AOD721016 AXZ720992:AXZ721016 BHV720992:BHV721016 BRR720992:BRR721016 CBN720992:CBN721016 CLJ720992:CLJ721016 CVF720992:CVF721016 DFB720992:DFB721016 DOX720992:DOX721016 DYT720992:DYT721016 EIP720992:EIP721016 ESL720992:ESL721016 FCH720992:FCH721016 FMD720992:FMD721016 FVZ720992:FVZ721016 GFV720992:GFV721016 GPR720992:GPR721016 GZN720992:GZN721016 HJJ720992:HJJ721016 HTF720992:HTF721016 IDB720992:IDB721016 IMX720992:IMX721016 IWT720992:IWT721016 JGP720992:JGP721016 JQL720992:JQL721016 KAH720992:KAH721016 KKD720992:KKD721016 KTZ720992:KTZ721016 LDV720992:LDV721016 LNR720992:LNR721016 LXN720992:LXN721016 MHJ720992:MHJ721016 MRF720992:MRF721016 NBB720992:NBB721016 NKX720992:NKX721016 NUT720992:NUT721016 OEP720992:OEP721016 OOL720992:OOL721016 OYH720992:OYH721016 PID720992:PID721016 PRZ720992:PRZ721016 QBV720992:QBV721016 QLR720992:QLR721016 QVN720992:QVN721016 RFJ720992:RFJ721016 RPF720992:RPF721016 RZB720992:RZB721016 SIX720992:SIX721016 SST720992:SST721016 TCP720992:TCP721016 TML720992:TML721016 TWH720992:TWH721016 UGD720992:UGD721016 UPZ720992:UPZ721016 UZV720992:UZV721016 VJR720992:VJR721016 VTN720992:VTN721016 WDJ720992:WDJ721016 WNF720992:WNF721016 WXB720992:WXB721016 H786528:H786552 KP786528:KP786552 UL786528:UL786552 AEH786528:AEH786552 AOD786528:AOD786552 AXZ786528:AXZ786552 BHV786528:BHV786552 BRR786528:BRR786552 CBN786528:CBN786552 CLJ786528:CLJ786552 CVF786528:CVF786552 DFB786528:DFB786552 DOX786528:DOX786552 DYT786528:DYT786552 EIP786528:EIP786552 ESL786528:ESL786552 FCH786528:FCH786552 FMD786528:FMD786552 FVZ786528:FVZ786552 GFV786528:GFV786552 GPR786528:GPR786552 GZN786528:GZN786552 HJJ786528:HJJ786552 HTF786528:HTF786552 IDB786528:IDB786552 IMX786528:IMX786552 IWT786528:IWT786552 JGP786528:JGP786552 JQL786528:JQL786552 KAH786528:KAH786552 KKD786528:KKD786552 KTZ786528:KTZ786552 LDV786528:LDV786552 LNR786528:LNR786552 LXN786528:LXN786552 MHJ786528:MHJ786552 MRF786528:MRF786552 NBB786528:NBB786552 NKX786528:NKX786552 NUT786528:NUT786552 OEP786528:OEP786552 OOL786528:OOL786552 OYH786528:OYH786552 PID786528:PID786552 PRZ786528:PRZ786552 QBV786528:QBV786552 QLR786528:QLR786552 QVN786528:QVN786552 RFJ786528:RFJ786552 RPF786528:RPF786552 RZB786528:RZB786552 SIX786528:SIX786552 SST786528:SST786552 TCP786528:TCP786552 TML786528:TML786552 TWH786528:TWH786552 UGD786528:UGD786552 UPZ786528:UPZ786552 UZV786528:UZV786552 VJR786528:VJR786552 VTN786528:VTN786552 WDJ786528:WDJ786552 WNF786528:WNF786552 WXB786528:WXB786552 H852064:H852088 KP852064:KP852088 UL852064:UL852088 AEH852064:AEH852088 AOD852064:AOD852088 AXZ852064:AXZ852088 BHV852064:BHV852088 BRR852064:BRR852088 CBN852064:CBN852088 CLJ852064:CLJ852088 CVF852064:CVF852088 DFB852064:DFB852088 DOX852064:DOX852088 DYT852064:DYT852088 EIP852064:EIP852088 ESL852064:ESL852088 FCH852064:FCH852088 FMD852064:FMD852088 FVZ852064:FVZ852088 GFV852064:GFV852088 GPR852064:GPR852088 GZN852064:GZN852088 HJJ852064:HJJ852088 HTF852064:HTF852088 IDB852064:IDB852088 IMX852064:IMX852088 IWT852064:IWT852088 JGP852064:JGP852088 JQL852064:JQL852088 KAH852064:KAH852088 KKD852064:KKD852088 KTZ852064:KTZ852088 LDV852064:LDV852088 LNR852064:LNR852088 LXN852064:LXN852088 MHJ852064:MHJ852088 MRF852064:MRF852088 NBB852064:NBB852088 NKX852064:NKX852088 NUT852064:NUT852088 OEP852064:OEP852088 OOL852064:OOL852088 OYH852064:OYH852088 PID852064:PID852088 PRZ852064:PRZ852088 QBV852064:QBV852088 QLR852064:QLR852088 QVN852064:QVN852088 RFJ852064:RFJ852088 RPF852064:RPF852088 RZB852064:RZB852088 SIX852064:SIX852088 SST852064:SST852088 TCP852064:TCP852088 TML852064:TML852088 TWH852064:TWH852088 UGD852064:UGD852088 UPZ852064:UPZ852088 UZV852064:UZV852088 VJR852064:VJR852088 VTN852064:VTN852088 WDJ852064:WDJ852088 WNF852064:WNF852088 WXB852064:WXB852088 H917600:H917624 KP917600:KP917624 UL917600:UL917624 AEH917600:AEH917624 AOD917600:AOD917624 AXZ917600:AXZ917624 BHV917600:BHV917624 BRR917600:BRR917624 CBN917600:CBN917624 CLJ917600:CLJ917624 CVF917600:CVF917624 DFB917600:DFB917624 DOX917600:DOX917624 DYT917600:DYT917624 EIP917600:EIP917624 ESL917600:ESL917624 FCH917600:FCH917624 FMD917600:FMD917624 FVZ917600:FVZ917624 GFV917600:GFV917624 GPR917600:GPR917624 GZN917600:GZN917624 HJJ917600:HJJ917624 HTF917600:HTF917624 IDB917600:IDB917624 IMX917600:IMX917624 IWT917600:IWT917624 JGP917600:JGP917624 JQL917600:JQL917624 KAH917600:KAH917624 KKD917600:KKD917624 KTZ917600:KTZ917624 LDV917600:LDV917624 LNR917600:LNR917624 LXN917600:LXN917624 MHJ917600:MHJ917624 MRF917600:MRF917624 NBB917600:NBB917624 NKX917600:NKX917624 NUT917600:NUT917624 OEP917600:OEP917624 OOL917600:OOL917624 OYH917600:OYH917624 PID917600:PID917624 PRZ917600:PRZ917624 QBV917600:QBV917624 QLR917600:QLR917624 QVN917600:QVN917624 RFJ917600:RFJ917624 RPF917600:RPF917624 RZB917600:RZB917624 SIX917600:SIX917624 SST917600:SST917624 TCP917600:TCP917624 TML917600:TML917624 TWH917600:TWH917624 UGD917600:UGD917624 UPZ917600:UPZ917624 UZV917600:UZV917624 VJR917600:VJR917624 VTN917600:VTN917624 WDJ917600:WDJ917624 WNF917600:WNF917624 WXB917600:WXB917624 H983136:H983160 KP983136:KP983160 UL983136:UL983160 AEH983136:AEH983160 AOD983136:AOD983160 AXZ983136:AXZ983160 BHV983136:BHV983160 BRR983136:BRR983160 CBN983136:CBN983160 CLJ983136:CLJ983160 CVF983136:CVF983160 DFB983136:DFB983160 DOX983136:DOX983160 DYT983136:DYT983160 EIP983136:EIP983160 ESL983136:ESL983160 FCH983136:FCH983160 FMD983136:FMD983160 FVZ983136:FVZ983160 GFV983136:GFV983160 GPR983136:GPR983160 GZN983136:GZN983160 HJJ983136:HJJ983160 HTF983136:HTF983160 IDB983136:IDB983160 IMX983136:IMX983160 IWT983136:IWT983160 JGP983136:JGP983160 JQL983136:JQL983160 KAH983136:KAH983160 KKD983136:KKD983160 KTZ983136:KTZ983160 LDV983136:LDV983160 LNR983136:LNR983160 LXN983136:LXN983160 MHJ983136:MHJ983160 MRF983136:MRF983160 NBB983136:NBB983160 NKX983136:NKX983160 NUT983136:NUT983160 OEP983136:OEP983160 OOL983136:OOL983160 OYH983136:OYH983160 PID983136:PID983160 PRZ983136:PRZ983160 QBV983136:QBV983160 QLR983136:QLR983160 QVN983136:QVN983160 RFJ983136:RFJ983160 RPF983136:RPF983160 RZB983136:RZB983160 SIX983136:SIX983160 SST983136:SST983160 TCP983136:TCP983160 TML983136:TML983160 TWH983136:TWH983160 UGD983136:UGD983160 UPZ983136:UPZ983160 UZV983136:UZV983160 VJR983136:VJR983160 VTN983136:VTN983160 WDJ983136:WDJ983160 WNF983136:WNF983160" xr:uid="{00000000-0002-0000-0200-000005000000}">
      <formula1>$H$127:$H$128</formula1>
    </dataValidation>
    <dataValidation type="list" errorStyle="warning" allowBlank="1" showInputMessage="1" showErrorMessage="1" sqref="WWZ983136:WWZ983160 WWZ14:WWZ38 KN14:KN38 UJ14:UJ38 AEF14:AEF38 AOB14:AOB38 AXX14:AXX38 BHT14:BHT38 BRP14:BRP38 CBL14:CBL38 CLH14:CLH38 CVD14:CVD38 DEZ14:DEZ38 DOV14:DOV38 DYR14:DYR38 EIN14:EIN38 ESJ14:ESJ38 FCF14:FCF38 FMB14:FMB38 FVX14:FVX38 GFT14:GFT38 GPP14:GPP38 GZL14:GZL38 HJH14:HJH38 HTD14:HTD38 ICZ14:ICZ38 IMV14:IMV38 IWR14:IWR38 JGN14:JGN38 JQJ14:JQJ38 KAF14:KAF38 KKB14:KKB38 KTX14:KTX38 LDT14:LDT38 LNP14:LNP38 LXL14:LXL38 MHH14:MHH38 MRD14:MRD38 NAZ14:NAZ38 NKV14:NKV38 NUR14:NUR38 OEN14:OEN38 OOJ14:OOJ38 OYF14:OYF38 PIB14:PIB38 PRX14:PRX38 QBT14:QBT38 QLP14:QLP38 QVL14:QVL38 RFH14:RFH38 RPD14:RPD38 RYZ14:RYZ38 SIV14:SIV38 SSR14:SSR38 TCN14:TCN38 TMJ14:TMJ38 TWF14:TWF38 UGB14:UGB38 UPX14:UPX38 UZT14:UZT38 VJP14:VJP38 VTL14:VTL38 WDH14:WDH38 WND14:WND38 F65632:F65656 KN65632:KN65656 UJ65632:UJ65656 AEF65632:AEF65656 AOB65632:AOB65656 AXX65632:AXX65656 BHT65632:BHT65656 BRP65632:BRP65656 CBL65632:CBL65656 CLH65632:CLH65656 CVD65632:CVD65656 DEZ65632:DEZ65656 DOV65632:DOV65656 DYR65632:DYR65656 EIN65632:EIN65656 ESJ65632:ESJ65656 FCF65632:FCF65656 FMB65632:FMB65656 FVX65632:FVX65656 GFT65632:GFT65656 GPP65632:GPP65656 GZL65632:GZL65656 HJH65632:HJH65656 HTD65632:HTD65656 ICZ65632:ICZ65656 IMV65632:IMV65656 IWR65632:IWR65656 JGN65632:JGN65656 JQJ65632:JQJ65656 KAF65632:KAF65656 KKB65632:KKB65656 KTX65632:KTX65656 LDT65632:LDT65656 LNP65632:LNP65656 LXL65632:LXL65656 MHH65632:MHH65656 MRD65632:MRD65656 NAZ65632:NAZ65656 NKV65632:NKV65656 NUR65632:NUR65656 OEN65632:OEN65656 OOJ65632:OOJ65656 OYF65632:OYF65656 PIB65632:PIB65656 PRX65632:PRX65656 QBT65632:QBT65656 QLP65632:QLP65656 QVL65632:QVL65656 RFH65632:RFH65656 RPD65632:RPD65656 RYZ65632:RYZ65656 SIV65632:SIV65656 SSR65632:SSR65656 TCN65632:TCN65656 TMJ65632:TMJ65656 TWF65632:TWF65656 UGB65632:UGB65656 UPX65632:UPX65656 UZT65632:UZT65656 VJP65632:VJP65656 VTL65632:VTL65656 WDH65632:WDH65656 WND65632:WND65656 WWZ65632:WWZ65656 F131168:F131192 KN131168:KN131192 UJ131168:UJ131192 AEF131168:AEF131192 AOB131168:AOB131192 AXX131168:AXX131192 BHT131168:BHT131192 BRP131168:BRP131192 CBL131168:CBL131192 CLH131168:CLH131192 CVD131168:CVD131192 DEZ131168:DEZ131192 DOV131168:DOV131192 DYR131168:DYR131192 EIN131168:EIN131192 ESJ131168:ESJ131192 FCF131168:FCF131192 FMB131168:FMB131192 FVX131168:FVX131192 GFT131168:GFT131192 GPP131168:GPP131192 GZL131168:GZL131192 HJH131168:HJH131192 HTD131168:HTD131192 ICZ131168:ICZ131192 IMV131168:IMV131192 IWR131168:IWR131192 JGN131168:JGN131192 JQJ131168:JQJ131192 KAF131168:KAF131192 KKB131168:KKB131192 KTX131168:KTX131192 LDT131168:LDT131192 LNP131168:LNP131192 LXL131168:LXL131192 MHH131168:MHH131192 MRD131168:MRD131192 NAZ131168:NAZ131192 NKV131168:NKV131192 NUR131168:NUR131192 OEN131168:OEN131192 OOJ131168:OOJ131192 OYF131168:OYF131192 PIB131168:PIB131192 PRX131168:PRX131192 QBT131168:QBT131192 QLP131168:QLP131192 QVL131168:QVL131192 RFH131168:RFH131192 RPD131168:RPD131192 RYZ131168:RYZ131192 SIV131168:SIV131192 SSR131168:SSR131192 TCN131168:TCN131192 TMJ131168:TMJ131192 TWF131168:TWF131192 UGB131168:UGB131192 UPX131168:UPX131192 UZT131168:UZT131192 VJP131168:VJP131192 VTL131168:VTL131192 WDH131168:WDH131192 WND131168:WND131192 WWZ131168:WWZ131192 F196704:F196728 KN196704:KN196728 UJ196704:UJ196728 AEF196704:AEF196728 AOB196704:AOB196728 AXX196704:AXX196728 BHT196704:BHT196728 BRP196704:BRP196728 CBL196704:CBL196728 CLH196704:CLH196728 CVD196704:CVD196728 DEZ196704:DEZ196728 DOV196704:DOV196728 DYR196704:DYR196728 EIN196704:EIN196728 ESJ196704:ESJ196728 FCF196704:FCF196728 FMB196704:FMB196728 FVX196704:FVX196728 GFT196704:GFT196728 GPP196704:GPP196728 GZL196704:GZL196728 HJH196704:HJH196728 HTD196704:HTD196728 ICZ196704:ICZ196728 IMV196704:IMV196728 IWR196704:IWR196728 JGN196704:JGN196728 JQJ196704:JQJ196728 KAF196704:KAF196728 KKB196704:KKB196728 KTX196704:KTX196728 LDT196704:LDT196728 LNP196704:LNP196728 LXL196704:LXL196728 MHH196704:MHH196728 MRD196704:MRD196728 NAZ196704:NAZ196728 NKV196704:NKV196728 NUR196704:NUR196728 OEN196704:OEN196728 OOJ196704:OOJ196728 OYF196704:OYF196728 PIB196704:PIB196728 PRX196704:PRX196728 QBT196704:QBT196728 QLP196704:QLP196728 QVL196704:QVL196728 RFH196704:RFH196728 RPD196704:RPD196728 RYZ196704:RYZ196728 SIV196704:SIV196728 SSR196704:SSR196728 TCN196704:TCN196728 TMJ196704:TMJ196728 TWF196704:TWF196728 UGB196704:UGB196728 UPX196704:UPX196728 UZT196704:UZT196728 VJP196704:VJP196728 VTL196704:VTL196728 WDH196704:WDH196728 WND196704:WND196728 WWZ196704:WWZ196728 F262240:F262264 KN262240:KN262264 UJ262240:UJ262264 AEF262240:AEF262264 AOB262240:AOB262264 AXX262240:AXX262264 BHT262240:BHT262264 BRP262240:BRP262264 CBL262240:CBL262264 CLH262240:CLH262264 CVD262240:CVD262264 DEZ262240:DEZ262264 DOV262240:DOV262264 DYR262240:DYR262264 EIN262240:EIN262264 ESJ262240:ESJ262264 FCF262240:FCF262264 FMB262240:FMB262264 FVX262240:FVX262264 GFT262240:GFT262264 GPP262240:GPP262264 GZL262240:GZL262264 HJH262240:HJH262264 HTD262240:HTD262264 ICZ262240:ICZ262264 IMV262240:IMV262264 IWR262240:IWR262264 JGN262240:JGN262264 JQJ262240:JQJ262264 KAF262240:KAF262264 KKB262240:KKB262264 KTX262240:KTX262264 LDT262240:LDT262264 LNP262240:LNP262264 LXL262240:LXL262264 MHH262240:MHH262264 MRD262240:MRD262264 NAZ262240:NAZ262264 NKV262240:NKV262264 NUR262240:NUR262264 OEN262240:OEN262264 OOJ262240:OOJ262264 OYF262240:OYF262264 PIB262240:PIB262264 PRX262240:PRX262264 QBT262240:QBT262264 QLP262240:QLP262264 QVL262240:QVL262264 RFH262240:RFH262264 RPD262240:RPD262264 RYZ262240:RYZ262264 SIV262240:SIV262264 SSR262240:SSR262264 TCN262240:TCN262264 TMJ262240:TMJ262264 TWF262240:TWF262264 UGB262240:UGB262264 UPX262240:UPX262264 UZT262240:UZT262264 VJP262240:VJP262264 VTL262240:VTL262264 WDH262240:WDH262264 WND262240:WND262264 WWZ262240:WWZ262264 F327776:F327800 KN327776:KN327800 UJ327776:UJ327800 AEF327776:AEF327800 AOB327776:AOB327800 AXX327776:AXX327800 BHT327776:BHT327800 BRP327776:BRP327800 CBL327776:CBL327800 CLH327776:CLH327800 CVD327776:CVD327800 DEZ327776:DEZ327800 DOV327776:DOV327800 DYR327776:DYR327800 EIN327776:EIN327800 ESJ327776:ESJ327800 FCF327776:FCF327800 FMB327776:FMB327800 FVX327776:FVX327800 GFT327776:GFT327800 GPP327776:GPP327800 GZL327776:GZL327800 HJH327776:HJH327800 HTD327776:HTD327800 ICZ327776:ICZ327800 IMV327776:IMV327800 IWR327776:IWR327800 JGN327776:JGN327800 JQJ327776:JQJ327800 KAF327776:KAF327800 KKB327776:KKB327800 KTX327776:KTX327800 LDT327776:LDT327800 LNP327776:LNP327800 LXL327776:LXL327800 MHH327776:MHH327800 MRD327776:MRD327800 NAZ327776:NAZ327800 NKV327776:NKV327800 NUR327776:NUR327800 OEN327776:OEN327800 OOJ327776:OOJ327800 OYF327776:OYF327800 PIB327776:PIB327800 PRX327776:PRX327800 QBT327776:QBT327800 QLP327776:QLP327800 QVL327776:QVL327800 RFH327776:RFH327800 RPD327776:RPD327800 RYZ327776:RYZ327800 SIV327776:SIV327800 SSR327776:SSR327800 TCN327776:TCN327800 TMJ327776:TMJ327800 TWF327776:TWF327800 UGB327776:UGB327800 UPX327776:UPX327800 UZT327776:UZT327800 VJP327776:VJP327800 VTL327776:VTL327800 WDH327776:WDH327800 WND327776:WND327800 WWZ327776:WWZ327800 F393312:F393336 KN393312:KN393336 UJ393312:UJ393336 AEF393312:AEF393336 AOB393312:AOB393336 AXX393312:AXX393336 BHT393312:BHT393336 BRP393312:BRP393336 CBL393312:CBL393336 CLH393312:CLH393336 CVD393312:CVD393336 DEZ393312:DEZ393336 DOV393312:DOV393336 DYR393312:DYR393336 EIN393312:EIN393336 ESJ393312:ESJ393336 FCF393312:FCF393336 FMB393312:FMB393336 FVX393312:FVX393336 GFT393312:GFT393336 GPP393312:GPP393336 GZL393312:GZL393336 HJH393312:HJH393336 HTD393312:HTD393336 ICZ393312:ICZ393336 IMV393312:IMV393336 IWR393312:IWR393336 JGN393312:JGN393336 JQJ393312:JQJ393336 KAF393312:KAF393336 KKB393312:KKB393336 KTX393312:KTX393336 LDT393312:LDT393336 LNP393312:LNP393336 LXL393312:LXL393336 MHH393312:MHH393336 MRD393312:MRD393336 NAZ393312:NAZ393336 NKV393312:NKV393336 NUR393312:NUR393336 OEN393312:OEN393336 OOJ393312:OOJ393336 OYF393312:OYF393336 PIB393312:PIB393336 PRX393312:PRX393336 QBT393312:QBT393336 QLP393312:QLP393336 QVL393312:QVL393336 RFH393312:RFH393336 RPD393312:RPD393336 RYZ393312:RYZ393336 SIV393312:SIV393336 SSR393312:SSR393336 TCN393312:TCN393336 TMJ393312:TMJ393336 TWF393312:TWF393336 UGB393312:UGB393336 UPX393312:UPX393336 UZT393312:UZT393336 VJP393312:VJP393336 VTL393312:VTL393336 WDH393312:WDH393336 WND393312:WND393336 WWZ393312:WWZ393336 F458848:F458872 KN458848:KN458872 UJ458848:UJ458872 AEF458848:AEF458872 AOB458848:AOB458872 AXX458848:AXX458872 BHT458848:BHT458872 BRP458848:BRP458872 CBL458848:CBL458872 CLH458848:CLH458872 CVD458848:CVD458872 DEZ458848:DEZ458872 DOV458848:DOV458872 DYR458848:DYR458872 EIN458848:EIN458872 ESJ458848:ESJ458872 FCF458848:FCF458872 FMB458848:FMB458872 FVX458848:FVX458872 GFT458848:GFT458872 GPP458848:GPP458872 GZL458848:GZL458872 HJH458848:HJH458872 HTD458848:HTD458872 ICZ458848:ICZ458872 IMV458848:IMV458872 IWR458848:IWR458872 JGN458848:JGN458872 JQJ458848:JQJ458872 KAF458848:KAF458872 KKB458848:KKB458872 KTX458848:KTX458872 LDT458848:LDT458872 LNP458848:LNP458872 LXL458848:LXL458872 MHH458848:MHH458872 MRD458848:MRD458872 NAZ458848:NAZ458872 NKV458848:NKV458872 NUR458848:NUR458872 OEN458848:OEN458872 OOJ458848:OOJ458872 OYF458848:OYF458872 PIB458848:PIB458872 PRX458848:PRX458872 QBT458848:QBT458872 QLP458848:QLP458872 QVL458848:QVL458872 RFH458848:RFH458872 RPD458848:RPD458872 RYZ458848:RYZ458872 SIV458848:SIV458872 SSR458848:SSR458872 TCN458848:TCN458872 TMJ458848:TMJ458872 TWF458848:TWF458872 UGB458848:UGB458872 UPX458848:UPX458872 UZT458848:UZT458872 VJP458848:VJP458872 VTL458848:VTL458872 WDH458848:WDH458872 WND458848:WND458872 WWZ458848:WWZ458872 F524384:F524408 KN524384:KN524408 UJ524384:UJ524408 AEF524384:AEF524408 AOB524384:AOB524408 AXX524384:AXX524408 BHT524384:BHT524408 BRP524384:BRP524408 CBL524384:CBL524408 CLH524384:CLH524408 CVD524384:CVD524408 DEZ524384:DEZ524408 DOV524384:DOV524408 DYR524384:DYR524408 EIN524384:EIN524408 ESJ524384:ESJ524408 FCF524384:FCF524408 FMB524384:FMB524408 FVX524384:FVX524408 GFT524384:GFT524408 GPP524384:GPP524408 GZL524384:GZL524408 HJH524384:HJH524408 HTD524384:HTD524408 ICZ524384:ICZ524408 IMV524384:IMV524408 IWR524384:IWR524408 JGN524384:JGN524408 JQJ524384:JQJ524408 KAF524384:KAF524408 KKB524384:KKB524408 KTX524384:KTX524408 LDT524384:LDT524408 LNP524384:LNP524408 LXL524384:LXL524408 MHH524384:MHH524408 MRD524384:MRD524408 NAZ524384:NAZ524408 NKV524384:NKV524408 NUR524384:NUR524408 OEN524384:OEN524408 OOJ524384:OOJ524408 OYF524384:OYF524408 PIB524384:PIB524408 PRX524384:PRX524408 QBT524384:QBT524408 QLP524384:QLP524408 QVL524384:QVL524408 RFH524384:RFH524408 RPD524384:RPD524408 RYZ524384:RYZ524408 SIV524384:SIV524408 SSR524384:SSR524408 TCN524384:TCN524408 TMJ524384:TMJ524408 TWF524384:TWF524408 UGB524384:UGB524408 UPX524384:UPX524408 UZT524384:UZT524408 VJP524384:VJP524408 VTL524384:VTL524408 WDH524384:WDH524408 WND524384:WND524408 WWZ524384:WWZ524408 F589920:F589944 KN589920:KN589944 UJ589920:UJ589944 AEF589920:AEF589944 AOB589920:AOB589944 AXX589920:AXX589944 BHT589920:BHT589944 BRP589920:BRP589944 CBL589920:CBL589944 CLH589920:CLH589944 CVD589920:CVD589944 DEZ589920:DEZ589944 DOV589920:DOV589944 DYR589920:DYR589944 EIN589920:EIN589944 ESJ589920:ESJ589944 FCF589920:FCF589944 FMB589920:FMB589944 FVX589920:FVX589944 GFT589920:GFT589944 GPP589920:GPP589944 GZL589920:GZL589944 HJH589920:HJH589944 HTD589920:HTD589944 ICZ589920:ICZ589944 IMV589920:IMV589944 IWR589920:IWR589944 JGN589920:JGN589944 JQJ589920:JQJ589944 KAF589920:KAF589944 KKB589920:KKB589944 KTX589920:KTX589944 LDT589920:LDT589944 LNP589920:LNP589944 LXL589920:LXL589944 MHH589920:MHH589944 MRD589920:MRD589944 NAZ589920:NAZ589944 NKV589920:NKV589944 NUR589920:NUR589944 OEN589920:OEN589944 OOJ589920:OOJ589944 OYF589920:OYF589944 PIB589920:PIB589944 PRX589920:PRX589944 QBT589920:QBT589944 QLP589920:QLP589944 QVL589920:QVL589944 RFH589920:RFH589944 RPD589920:RPD589944 RYZ589920:RYZ589944 SIV589920:SIV589944 SSR589920:SSR589944 TCN589920:TCN589944 TMJ589920:TMJ589944 TWF589920:TWF589944 UGB589920:UGB589944 UPX589920:UPX589944 UZT589920:UZT589944 VJP589920:VJP589944 VTL589920:VTL589944 WDH589920:WDH589944 WND589920:WND589944 WWZ589920:WWZ589944 F655456:F655480 KN655456:KN655480 UJ655456:UJ655480 AEF655456:AEF655480 AOB655456:AOB655480 AXX655456:AXX655480 BHT655456:BHT655480 BRP655456:BRP655480 CBL655456:CBL655480 CLH655456:CLH655480 CVD655456:CVD655480 DEZ655456:DEZ655480 DOV655456:DOV655480 DYR655456:DYR655480 EIN655456:EIN655480 ESJ655456:ESJ655480 FCF655456:FCF655480 FMB655456:FMB655480 FVX655456:FVX655480 GFT655456:GFT655480 GPP655456:GPP655480 GZL655456:GZL655480 HJH655456:HJH655480 HTD655456:HTD655480 ICZ655456:ICZ655480 IMV655456:IMV655480 IWR655456:IWR655480 JGN655456:JGN655480 JQJ655456:JQJ655480 KAF655456:KAF655480 KKB655456:KKB655480 KTX655456:KTX655480 LDT655456:LDT655480 LNP655456:LNP655480 LXL655456:LXL655480 MHH655456:MHH655480 MRD655456:MRD655480 NAZ655456:NAZ655480 NKV655456:NKV655480 NUR655456:NUR655480 OEN655456:OEN655480 OOJ655456:OOJ655480 OYF655456:OYF655480 PIB655456:PIB655480 PRX655456:PRX655480 QBT655456:QBT655480 QLP655456:QLP655480 QVL655456:QVL655480 RFH655456:RFH655480 RPD655456:RPD655480 RYZ655456:RYZ655480 SIV655456:SIV655480 SSR655456:SSR655480 TCN655456:TCN655480 TMJ655456:TMJ655480 TWF655456:TWF655480 UGB655456:UGB655480 UPX655456:UPX655480 UZT655456:UZT655480 VJP655456:VJP655480 VTL655456:VTL655480 WDH655456:WDH655480 WND655456:WND655480 WWZ655456:WWZ655480 F720992:F721016 KN720992:KN721016 UJ720992:UJ721016 AEF720992:AEF721016 AOB720992:AOB721016 AXX720992:AXX721016 BHT720992:BHT721016 BRP720992:BRP721016 CBL720992:CBL721016 CLH720992:CLH721016 CVD720992:CVD721016 DEZ720992:DEZ721016 DOV720992:DOV721016 DYR720992:DYR721016 EIN720992:EIN721016 ESJ720992:ESJ721016 FCF720992:FCF721016 FMB720992:FMB721016 FVX720992:FVX721016 GFT720992:GFT721016 GPP720992:GPP721016 GZL720992:GZL721016 HJH720992:HJH721016 HTD720992:HTD721016 ICZ720992:ICZ721016 IMV720992:IMV721016 IWR720992:IWR721016 JGN720992:JGN721016 JQJ720992:JQJ721016 KAF720992:KAF721016 KKB720992:KKB721016 KTX720992:KTX721016 LDT720992:LDT721016 LNP720992:LNP721016 LXL720992:LXL721016 MHH720992:MHH721016 MRD720992:MRD721016 NAZ720992:NAZ721016 NKV720992:NKV721016 NUR720992:NUR721016 OEN720992:OEN721016 OOJ720992:OOJ721016 OYF720992:OYF721016 PIB720992:PIB721016 PRX720992:PRX721016 QBT720992:QBT721016 QLP720992:QLP721016 QVL720992:QVL721016 RFH720992:RFH721016 RPD720992:RPD721016 RYZ720992:RYZ721016 SIV720992:SIV721016 SSR720992:SSR721016 TCN720992:TCN721016 TMJ720992:TMJ721016 TWF720992:TWF721016 UGB720992:UGB721016 UPX720992:UPX721016 UZT720992:UZT721016 VJP720992:VJP721016 VTL720992:VTL721016 WDH720992:WDH721016 WND720992:WND721016 WWZ720992:WWZ721016 F786528:F786552 KN786528:KN786552 UJ786528:UJ786552 AEF786528:AEF786552 AOB786528:AOB786552 AXX786528:AXX786552 BHT786528:BHT786552 BRP786528:BRP786552 CBL786528:CBL786552 CLH786528:CLH786552 CVD786528:CVD786552 DEZ786528:DEZ786552 DOV786528:DOV786552 DYR786528:DYR786552 EIN786528:EIN786552 ESJ786528:ESJ786552 FCF786528:FCF786552 FMB786528:FMB786552 FVX786528:FVX786552 GFT786528:GFT786552 GPP786528:GPP786552 GZL786528:GZL786552 HJH786528:HJH786552 HTD786528:HTD786552 ICZ786528:ICZ786552 IMV786528:IMV786552 IWR786528:IWR786552 JGN786528:JGN786552 JQJ786528:JQJ786552 KAF786528:KAF786552 KKB786528:KKB786552 KTX786528:KTX786552 LDT786528:LDT786552 LNP786528:LNP786552 LXL786528:LXL786552 MHH786528:MHH786552 MRD786528:MRD786552 NAZ786528:NAZ786552 NKV786528:NKV786552 NUR786528:NUR786552 OEN786528:OEN786552 OOJ786528:OOJ786552 OYF786528:OYF786552 PIB786528:PIB786552 PRX786528:PRX786552 QBT786528:QBT786552 QLP786528:QLP786552 QVL786528:QVL786552 RFH786528:RFH786552 RPD786528:RPD786552 RYZ786528:RYZ786552 SIV786528:SIV786552 SSR786528:SSR786552 TCN786528:TCN786552 TMJ786528:TMJ786552 TWF786528:TWF786552 UGB786528:UGB786552 UPX786528:UPX786552 UZT786528:UZT786552 VJP786528:VJP786552 VTL786528:VTL786552 WDH786528:WDH786552 WND786528:WND786552 WWZ786528:WWZ786552 F852064:F852088 KN852064:KN852088 UJ852064:UJ852088 AEF852064:AEF852088 AOB852064:AOB852088 AXX852064:AXX852088 BHT852064:BHT852088 BRP852064:BRP852088 CBL852064:CBL852088 CLH852064:CLH852088 CVD852064:CVD852088 DEZ852064:DEZ852088 DOV852064:DOV852088 DYR852064:DYR852088 EIN852064:EIN852088 ESJ852064:ESJ852088 FCF852064:FCF852088 FMB852064:FMB852088 FVX852064:FVX852088 GFT852064:GFT852088 GPP852064:GPP852088 GZL852064:GZL852088 HJH852064:HJH852088 HTD852064:HTD852088 ICZ852064:ICZ852088 IMV852064:IMV852088 IWR852064:IWR852088 JGN852064:JGN852088 JQJ852064:JQJ852088 KAF852064:KAF852088 KKB852064:KKB852088 KTX852064:KTX852088 LDT852064:LDT852088 LNP852064:LNP852088 LXL852064:LXL852088 MHH852064:MHH852088 MRD852064:MRD852088 NAZ852064:NAZ852088 NKV852064:NKV852088 NUR852064:NUR852088 OEN852064:OEN852088 OOJ852064:OOJ852088 OYF852064:OYF852088 PIB852064:PIB852088 PRX852064:PRX852088 QBT852064:QBT852088 QLP852064:QLP852088 QVL852064:QVL852088 RFH852064:RFH852088 RPD852064:RPD852088 RYZ852064:RYZ852088 SIV852064:SIV852088 SSR852064:SSR852088 TCN852064:TCN852088 TMJ852064:TMJ852088 TWF852064:TWF852088 UGB852064:UGB852088 UPX852064:UPX852088 UZT852064:UZT852088 VJP852064:VJP852088 VTL852064:VTL852088 WDH852064:WDH852088 WND852064:WND852088 WWZ852064:WWZ852088 F917600:F917624 KN917600:KN917624 UJ917600:UJ917624 AEF917600:AEF917624 AOB917600:AOB917624 AXX917600:AXX917624 BHT917600:BHT917624 BRP917600:BRP917624 CBL917600:CBL917624 CLH917600:CLH917624 CVD917600:CVD917624 DEZ917600:DEZ917624 DOV917600:DOV917624 DYR917600:DYR917624 EIN917600:EIN917624 ESJ917600:ESJ917624 FCF917600:FCF917624 FMB917600:FMB917624 FVX917600:FVX917624 GFT917600:GFT917624 GPP917600:GPP917624 GZL917600:GZL917624 HJH917600:HJH917624 HTD917600:HTD917624 ICZ917600:ICZ917624 IMV917600:IMV917624 IWR917600:IWR917624 JGN917600:JGN917624 JQJ917600:JQJ917624 KAF917600:KAF917624 KKB917600:KKB917624 KTX917600:KTX917624 LDT917600:LDT917624 LNP917600:LNP917624 LXL917600:LXL917624 MHH917600:MHH917624 MRD917600:MRD917624 NAZ917600:NAZ917624 NKV917600:NKV917624 NUR917600:NUR917624 OEN917600:OEN917624 OOJ917600:OOJ917624 OYF917600:OYF917624 PIB917600:PIB917624 PRX917600:PRX917624 QBT917600:QBT917624 QLP917600:QLP917624 QVL917600:QVL917624 RFH917600:RFH917624 RPD917600:RPD917624 RYZ917600:RYZ917624 SIV917600:SIV917624 SSR917600:SSR917624 TCN917600:TCN917624 TMJ917600:TMJ917624 TWF917600:TWF917624 UGB917600:UGB917624 UPX917600:UPX917624 UZT917600:UZT917624 VJP917600:VJP917624 VTL917600:VTL917624 WDH917600:WDH917624 WND917600:WND917624 WWZ917600:WWZ917624 F983136:F983160 KN983136:KN983160 UJ983136:UJ983160 AEF983136:AEF983160 AOB983136:AOB983160 AXX983136:AXX983160 BHT983136:BHT983160 BRP983136:BRP983160 CBL983136:CBL983160 CLH983136:CLH983160 CVD983136:CVD983160 DEZ983136:DEZ983160 DOV983136:DOV983160 DYR983136:DYR983160 EIN983136:EIN983160 ESJ983136:ESJ983160 FCF983136:FCF983160 FMB983136:FMB983160 FVX983136:FVX983160 GFT983136:GFT983160 GPP983136:GPP983160 GZL983136:GZL983160 HJH983136:HJH983160 HTD983136:HTD983160 ICZ983136:ICZ983160 IMV983136:IMV983160 IWR983136:IWR983160 JGN983136:JGN983160 JQJ983136:JQJ983160 KAF983136:KAF983160 KKB983136:KKB983160 KTX983136:KTX983160 LDT983136:LDT983160 LNP983136:LNP983160 LXL983136:LXL983160 MHH983136:MHH983160 MRD983136:MRD983160 NAZ983136:NAZ983160 NKV983136:NKV983160 NUR983136:NUR983160 OEN983136:OEN983160 OOJ983136:OOJ983160 OYF983136:OYF983160 PIB983136:PIB983160 PRX983136:PRX983160 QBT983136:QBT983160 QLP983136:QLP983160 QVL983136:QVL983160 RFH983136:RFH983160 RPD983136:RPD983160 RYZ983136:RYZ983160 SIV983136:SIV983160 SSR983136:SSR983160 TCN983136:TCN983160 TMJ983136:TMJ983160 TWF983136:TWF983160 UGB983136:UGB983160 UPX983136:UPX983160 UZT983136:UZT983160 VJP983136:VJP983160 VTL983136:VTL983160 WDH983136:WDH983160 WND983136:WND983160 F14:F113" xr:uid="{00000000-0002-0000-0200-000006000000}">
      <formula1>$F$127:$F$128</formula1>
    </dataValidation>
    <dataValidation type="list" errorStyle="warning" allowBlank="1" showInputMessage="1" showErrorMessage="1" sqref="WWX983136:WWX983160 WWX14:WWX38 KL14:KL38 UH14:UH38 AED14:AED38 ANZ14:ANZ38 AXV14:AXV38 BHR14:BHR38 BRN14:BRN38 CBJ14:CBJ38 CLF14:CLF38 CVB14:CVB38 DEX14:DEX38 DOT14:DOT38 DYP14:DYP38 EIL14:EIL38 ESH14:ESH38 FCD14:FCD38 FLZ14:FLZ38 FVV14:FVV38 GFR14:GFR38 GPN14:GPN38 GZJ14:GZJ38 HJF14:HJF38 HTB14:HTB38 ICX14:ICX38 IMT14:IMT38 IWP14:IWP38 JGL14:JGL38 JQH14:JQH38 KAD14:KAD38 KJZ14:KJZ38 KTV14:KTV38 LDR14:LDR38 LNN14:LNN38 LXJ14:LXJ38 MHF14:MHF38 MRB14:MRB38 NAX14:NAX38 NKT14:NKT38 NUP14:NUP38 OEL14:OEL38 OOH14:OOH38 OYD14:OYD38 PHZ14:PHZ38 PRV14:PRV38 QBR14:QBR38 QLN14:QLN38 QVJ14:QVJ38 RFF14:RFF38 RPB14:RPB38 RYX14:RYX38 SIT14:SIT38 SSP14:SSP38 TCL14:TCL38 TMH14:TMH38 TWD14:TWD38 UFZ14:UFZ38 UPV14:UPV38 UZR14:UZR38 VJN14:VJN38 VTJ14:VTJ38 WDF14:WDF38 WNB14:WNB38 D65632:D65656 KL65632:KL65656 UH65632:UH65656 AED65632:AED65656 ANZ65632:ANZ65656 AXV65632:AXV65656 BHR65632:BHR65656 BRN65632:BRN65656 CBJ65632:CBJ65656 CLF65632:CLF65656 CVB65632:CVB65656 DEX65632:DEX65656 DOT65632:DOT65656 DYP65632:DYP65656 EIL65632:EIL65656 ESH65632:ESH65656 FCD65632:FCD65656 FLZ65632:FLZ65656 FVV65632:FVV65656 GFR65632:GFR65656 GPN65632:GPN65656 GZJ65632:GZJ65656 HJF65632:HJF65656 HTB65632:HTB65656 ICX65632:ICX65656 IMT65632:IMT65656 IWP65632:IWP65656 JGL65632:JGL65656 JQH65632:JQH65656 KAD65632:KAD65656 KJZ65632:KJZ65656 KTV65632:KTV65656 LDR65632:LDR65656 LNN65632:LNN65656 LXJ65632:LXJ65656 MHF65632:MHF65656 MRB65632:MRB65656 NAX65632:NAX65656 NKT65632:NKT65656 NUP65632:NUP65656 OEL65632:OEL65656 OOH65632:OOH65656 OYD65632:OYD65656 PHZ65632:PHZ65656 PRV65632:PRV65656 QBR65632:QBR65656 QLN65632:QLN65656 QVJ65632:QVJ65656 RFF65632:RFF65656 RPB65632:RPB65656 RYX65632:RYX65656 SIT65632:SIT65656 SSP65632:SSP65656 TCL65632:TCL65656 TMH65632:TMH65656 TWD65632:TWD65656 UFZ65632:UFZ65656 UPV65632:UPV65656 UZR65632:UZR65656 VJN65632:VJN65656 VTJ65632:VTJ65656 WDF65632:WDF65656 WNB65632:WNB65656 WWX65632:WWX65656 D131168:D131192 KL131168:KL131192 UH131168:UH131192 AED131168:AED131192 ANZ131168:ANZ131192 AXV131168:AXV131192 BHR131168:BHR131192 BRN131168:BRN131192 CBJ131168:CBJ131192 CLF131168:CLF131192 CVB131168:CVB131192 DEX131168:DEX131192 DOT131168:DOT131192 DYP131168:DYP131192 EIL131168:EIL131192 ESH131168:ESH131192 FCD131168:FCD131192 FLZ131168:FLZ131192 FVV131168:FVV131192 GFR131168:GFR131192 GPN131168:GPN131192 GZJ131168:GZJ131192 HJF131168:HJF131192 HTB131168:HTB131192 ICX131168:ICX131192 IMT131168:IMT131192 IWP131168:IWP131192 JGL131168:JGL131192 JQH131168:JQH131192 KAD131168:KAD131192 KJZ131168:KJZ131192 KTV131168:KTV131192 LDR131168:LDR131192 LNN131168:LNN131192 LXJ131168:LXJ131192 MHF131168:MHF131192 MRB131168:MRB131192 NAX131168:NAX131192 NKT131168:NKT131192 NUP131168:NUP131192 OEL131168:OEL131192 OOH131168:OOH131192 OYD131168:OYD131192 PHZ131168:PHZ131192 PRV131168:PRV131192 QBR131168:QBR131192 QLN131168:QLN131192 QVJ131168:QVJ131192 RFF131168:RFF131192 RPB131168:RPB131192 RYX131168:RYX131192 SIT131168:SIT131192 SSP131168:SSP131192 TCL131168:TCL131192 TMH131168:TMH131192 TWD131168:TWD131192 UFZ131168:UFZ131192 UPV131168:UPV131192 UZR131168:UZR131192 VJN131168:VJN131192 VTJ131168:VTJ131192 WDF131168:WDF131192 WNB131168:WNB131192 WWX131168:WWX131192 D196704:D196728 KL196704:KL196728 UH196704:UH196728 AED196704:AED196728 ANZ196704:ANZ196728 AXV196704:AXV196728 BHR196704:BHR196728 BRN196704:BRN196728 CBJ196704:CBJ196728 CLF196704:CLF196728 CVB196704:CVB196728 DEX196704:DEX196728 DOT196704:DOT196728 DYP196704:DYP196728 EIL196704:EIL196728 ESH196704:ESH196728 FCD196704:FCD196728 FLZ196704:FLZ196728 FVV196704:FVV196728 GFR196704:GFR196728 GPN196704:GPN196728 GZJ196704:GZJ196728 HJF196704:HJF196728 HTB196704:HTB196728 ICX196704:ICX196728 IMT196704:IMT196728 IWP196704:IWP196728 JGL196704:JGL196728 JQH196704:JQH196728 KAD196704:KAD196728 KJZ196704:KJZ196728 KTV196704:KTV196728 LDR196704:LDR196728 LNN196704:LNN196728 LXJ196704:LXJ196728 MHF196704:MHF196728 MRB196704:MRB196728 NAX196704:NAX196728 NKT196704:NKT196728 NUP196704:NUP196728 OEL196704:OEL196728 OOH196704:OOH196728 OYD196704:OYD196728 PHZ196704:PHZ196728 PRV196704:PRV196728 QBR196704:QBR196728 QLN196704:QLN196728 QVJ196704:QVJ196728 RFF196704:RFF196728 RPB196704:RPB196728 RYX196704:RYX196728 SIT196704:SIT196728 SSP196704:SSP196728 TCL196704:TCL196728 TMH196704:TMH196728 TWD196704:TWD196728 UFZ196704:UFZ196728 UPV196704:UPV196728 UZR196704:UZR196728 VJN196704:VJN196728 VTJ196704:VTJ196728 WDF196704:WDF196728 WNB196704:WNB196728 WWX196704:WWX196728 D262240:D262264 KL262240:KL262264 UH262240:UH262264 AED262240:AED262264 ANZ262240:ANZ262264 AXV262240:AXV262264 BHR262240:BHR262264 BRN262240:BRN262264 CBJ262240:CBJ262264 CLF262240:CLF262264 CVB262240:CVB262264 DEX262240:DEX262264 DOT262240:DOT262264 DYP262240:DYP262264 EIL262240:EIL262264 ESH262240:ESH262264 FCD262240:FCD262264 FLZ262240:FLZ262264 FVV262240:FVV262264 GFR262240:GFR262264 GPN262240:GPN262264 GZJ262240:GZJ262264 HJF262240:HJF262264 HTB262240:HTB262264 ICX262240:ICX262264 IMT262240:IMT262264 IWP262240:IWP262264 JGL262240:JGL262264 JQH262240:JQH262264 KAD262240:KAD262264 KJZ262240:KJZ262264 KTV262240:KTV262264 LDR262240:LDR262264 LNN262240:LNN262264 LXJ262240:LXJ262264 MHF262240:MHF262264 MRB262240:MRB262264 NAX262240:NAX262264 NKT262240:NKT262264 NUP262240:NUP262264 OEL262240:OEL262264 OOH262240:OOH262264 OYD262240:OYD262264 PHZ262240:PHZ262264 PRV262240:PRV262264 QBR262240:QBR262264 QLN262240:QLN262264 QVJ262240:QVJ262264 RFF262240:RFF262264 RPB262240:RPB262264 RYX262240:RYX262264 SIT262240:SIT262264 SSP262240:SSP262264 TCL262240:TCL262264 TMH262240:TMH262264 TWD262240:TWD262264 UFZ262240:UFZ262264 UPV262240:UPV262264 UZR262240:UZR262264 VJN262240:VJN262264 VTJ262240:VTJ262264 WDF262240:WDF262264 WNB262240:WNB262264 WWX262240:WWX262264 D327776:D327800 KL327776:KL327800 UH327776:UH327800 AED327776:AED327800 ANZ327776:ANZ327800 AXV327776:AXV327800 BHR327776:BHR327800 BRN327776:BRN327800 CBJ327776:CBJ327800 CLF327776:CLF327800 CVB327776:CVB327800 DEX327776:DEX327800 DOT327776:DOT327800 DYP327776:DYP327800 EIL327776:EIL327800 ESH327776:ESH327800 FCD327776:FCD327800 FLZ327776:FLZ327800 FVV327776:FVV327800 GFR327776:GFR327800 GPN327776:GPN327800 GZJ327776:GZJ327800 HJF327776:HJF327800 HTB327776:HTB327800 ICX327776:ICX327800 IMT327776:IMT327800 IWP327776:IWP327800 JGL327776:JGL327800 JQH327776:JQH327800 KAD327776:KAD327800 KJZ327776:KJZ327800 KTV327776:KTV327800 LDR327776:LDR327800 LNN327776:LNN327800 LXJ327776:LXJ327800 MHF327776:MHF327800 MRB327776:MRB327800 NAX327776:NAX327800 NKT327776:NKT327800 NUP327776:NUP327800 OEL327776:OEL327800 OOH327776:OOH327800 OYD327776:OYD327800 PHZ327776:PHZ327800 PRV327776:PRV327800 QBR327776:QBR327800 QLN327776:QLN327800 QVJ327776:QVJ327800 RFF327776:RFF327800 RPB327776:RPB327800 RYX327776:RYX327800 SIT327776:SIT327800 SSP327776:SSP327800 TCL327776:TCL327800 TMH327776:TMH327800 TWD327776:TWD327800 UFZ327776:UFZ327800 UPV327776:UPV327800 UZR327776:UZR327800 VJN327776:VJN327800 VTJ327776:VTJ327800 WDF327776:WDF327800 WNB327776:WNB327800 WWX327776:WWX327800 D393312:D393336 KL393312:KL393336 UH393312:UH393336 AED393312:AED393336 ANZ393312:ANZ393336 AXV393312:AXV393336 BHR393312:BHR393336 BRN393312:BRN393336 CBJ393312:CBJ393336 CLF393312:CLF393336 CVB393312:CVB393336 DEX393312:DEX393336 DOT393312:DOT393336 DYP393312:DYP393336 EIL393312:EIL393336 ESH393312:ESH393336 FCD393312:FCD393336 FLZ393312:FLZ393336 FVV393312:FVV393336 GFR393312:GFR393336 GPN393312:GPN393336 GZJ393312:GZJ393336 HJF393312:HJF393336 HTB393312:HTB393336 ICX393312:ICX393336 IMT393312:IMT393336 IWP393312:IWP393336 JGL393312:JGL393336 JQH393312:JQH393336 KAD393312:KAD393336 KJZ393312:KJZ393336 KTV393312:KTV393336 LDR393312:LDR393336 LNN393312:LNN393336 LXJ393312:LXJ393336 MHF393312:MHF393336 MRB393312:MRB393336 NAX393312:NAX393336 NKT393312:NKT393336 NUP393312:NUP393336 OEL393312:OEL393336 OOH393312:OOH393336 OYD393312:OYD393336 PHZ393312:PHZ393336 PRV393312:PRV393336 QBR393312:QBR393336 QLN393312:QLN393336 QVJ393312:QVJ393336 RFF393312:RFF393336 RPB393312:RPB393336 RYX393312:RYX393336 SIT393312:SIT393336 SSP393312:SSP393336 TCL393312:TCL393336 TMH393312:TMH393336 TWD393312:TWD393336 UFZ393312:UFZ393336 UPV393312:UPV393336 UZR393312:UZR393336 VJN393312:VJN393336 VTJ393312:VTJ393336 WDF393312:WDF393336 WNB393312:WNB393336 WWX393312:WWX393336 D458848:D458872 KL458848:KL458872 UH458848:UH458872 AED458848:AED458872 ANZ458848:ANZ458872 AXV458848:AXV458872 BHR458848:BHR458872 BRN458848:BRN458872 CBJ458848:CBJ458872 CLF458848:CLF458872 CVB458848:CVB458872 DEX458848:DEX458872 DOT458848:DOT458872 DYP458848:DYP458872 EIL458848:EIL458872 ESH458848:ESH458872 FCD458848:FCD458872 FLZ458848:FLZ458872 FVV458848:FVV458872 GFR458848:GFR458872 GPN458848:GPN458872 GZJ458848:GZJ458872 HJF458848:HJF458872 HTB458848:HTB458872 ICX458848:ICX458872 IMT458848:IMT458872 IWP458848:IWP458872 JGL458848:JGL458872 JQH458848:JQH458872 KAD458848:KAD458872 KJZ458848:KJZ458872 KTV458848:KTV458872 LDR458848:LDR458872 LNN458848:LNN458872 LXJ458848:LXJ458872 MHF458848:MHF458872 MRB458848:MRB458872 NAX458848:NAX458872 NKT458848:NKT458872 NUP458848:NUP458872 OEL458848:OEL458872 OOH458848:OOH458872 OYD458848:OYD458872 PHZ458848:PHZ458872 PRV458848:PRV458872 QBR458848:QBR458872 QLN458848:QLN458872 QVJ458848:QVJ458872 RFF458848:RFF458872 RPB458848:RPB458872 RYX458848:RYX458872 SIT458848:SIT458872 SSP458848:SSP458872 TCL458848:TCL458872 TMH458848:TMH458872 TWD458848:TWD458872 UFZ458848:UFZ458872 UPV458848:UPV458872 UZR458848:UZR458872 VJN458848:VJN458872 VTJ458848:VTJ458872 WDF458848:WDF458872 WNB458848:WNB458872 WWX458848:WWX458872 D524384:D524408 KL524384:KL524408 UH524384:UH524408 AED524384:AED524408 ANZ524384:ANZ524408 AXV524384:AXV524408 BHR524384:BHR524408 BRN524384:BRN524408 CBJ524384:CBJ524408 CLF524384:CLF524408 CVB524384:CVB524408 DEX524384:DEX524408 DOT524384:DOT524408 DYP524384:DYP524408 EIL524384:EIL524408 ESH524384:ESH524408 FCD524384:FCD524408 FLZ524384:FLZ524408 FVV524384:FVV524408 GFR524384:GFR524408 GPN524384:GPN524408 GZJ524384:GZJ524408 HJF524384:HJF524408 HTB524384:HTB524408 ICX524384:ICX524408 IMT524384:IMT524408 IWP524384:IWP524408 JGL524384:JGL524408 JQH524384:JQH524408 KAD524384:KAD524408 KJZ524384:KJZ524408 KTV524384:KTV524408 LDR524384:LDR524408 LNN524384:LNN524408 LXJ524384:LXJ524408 MHF524384:MHF524408 MRB524384:MRB524408 NAX524384:NAX524408 NKT524384:NKT524408 NUP524384:NUP524408 OEL524384:OEL524408 OOH524384:OOH524408 OYD524384:OYD524408 PHZ524384:PHZ524408 PRV524384:PRV524408 QBR524384:QBR524408 QLN524384:QLN524408 QVJ524384:QVJ524408 RFF524384:RFF524408 RPB524384:RPB524408 RYX524384:RYX524408 SIT524384:SIT524408 SSP524384:SSP524408 TCL524384:TCL524408 TMH524384:TMH524408 TWD524384:TWD524408 UFZ524384:UFZ524408 UPV524384:UPV524408 UZR524384:UZR524408 VJN524384:VJN524408 VTJ524384:VTJ524408 WDF524384:WDF524408 WNB524384:WNB524408 WWX524384:WWX524408 D589920:D589944 KL589920:KL589944 UH589920:UH589944 AED589920:AED589944 ANZ589920:ANZ589944 AXV589920:AXV589944 BHR589920:BHR589944 BRN589920:BRN589944 CBJ589920:CBJ589944 CLF589920:CLF589944 CVB589920:CVB589944 DEX589920:DEX589944 DOT589920:DOT589944 DYP589920:DYP589944 EIL589920:EIL589944 ESH589920:ESH589944 FCD589920:FCD589944 FLZ589920:FLZ589944 FVV589920:FVV589944 GFR589920:GFR589944 GPN589920:GPN589944 GZJ589920:GZJ589944 HJF589920:HJF589944 HTB589920:HTB589944 ICX589920:ICX589944 IMT589920:IMT589944 IWP589920:IWP589944 JGL589920:JGL589944 JQH589920:JQH589944 KAD589920:KAD589944 KJZ589920:KJZ589944 KTV589920:KTV589944 LDR589920:LDR589944 LNN589920:LNN589944 LXJ589920:LXJ589944 MHF589920:MHF589944 MRB589920:MRB589944 NAX589920:NAX589944 NKT589920:NKT589944 NUP589920:NUP589944 OEL589920:OEL589944 OOH589920:OOH589944 OYD589920:OYD589944 PHZ589920:PHZ589944 PRV589920:PRV589944 QBR589920:QBR589944 QLN589920:QLN589944 QVJ589920:QVJ589944 RFF589920:RFF589944 RPB589920:RPB589944 RYX589920:RYX589944 SIT589920:SIT589944 SSP589920:SSP589944 TCL589920:TCL589944 TMH589920:TMH589944 TWD589920:TWD589944 UFZ589920:UFZ589944 UPV589920:UPV589944 UZR589920:UZR589944 VJN589920:VJN589944 VTJ589920:VTJ589944 WDF589920:WDF589944 WNB589920:WNB589944 WWX589920:WWX589944 D655456:D655480 KL655456:KL655480 UH655456:UH655480 AED655456:AED655480 ANZ655456:ANZ655480 AXV655456:AXV655480 BHR655456:BHR655480 BRN655456:BRN655480 CBJ655456:CBJ655480 CLF655456:CLF655480 CVB655456:CVB655480 DEX655456:DEX655480 DOT655456:DOT655480 DYP655456:DYP655480 EIL655456:EIL655480 ESH655456:ESH655480 FCD655456:FCD655480 FLZ655456:FLZ655480 FVV655456:FVV655480 GFR655456:GFR655480 GPN655456:GPN655480 GZJ655456:GZJ655480 HJF655456:HJF655480 HTB655456:HTB655480 ICX655456:ICX655480 IMT655456:IMT655480 IWP655456:IWP655480 JGL655456:JGL655480 JQH655456:JQH655480 KAD655456:KAD655480 KJZ655456:KJZ655480 KTV655456:KTV655480 LDR655456:LDR655480 LNN655456:LNN655480 LXJ655456:LXJ655480 MHF655456:MHF655480 MRB655456:MRB655480 NAX655456:NAX655480 NKT655456:NKT655480 NUP655456:NUP655480 OEL655456:OEL655480 OOH655456:OOH655480 OYD655456:OYD655480 PHZ655456:PHZ655480 PRV655456:PRV655480 QBR655456:QBR655480 QLN655456:QLN655480 QVJ655456:QVJ655480 RFF655456:RFF655480 RPB655456:RPB655480 RYX655456:RYX655480 SIT655456:SIT655480 SSP655456:SSP655480 TCL655456:TCL655480 TMH655456:TMH655480 TWD655456:TWD655480 UFZ655456:UFZ655480 UPV655456:UPV655480 UZR655456:UZR655480 VJN655456:VJN655480 VTJ655456:VTJ655480 WDF655456:WDF655480 WNB655456:WNB655480 WWX655456:WWX655480 D720992:D721016 KL720992:KL721016 UH720992:UH721016 AED720992:AED721016 ANZ720992:ANZ721016 AXV720992:AXV721016 BHR720992:BHR721016 BRN720992:BRN721016 CBJ720992:CBJ721016 CLF720992:CLF721016 CVB720992:CVB721016 DEX720992:DEX721016 DOT720992:DOT721016 DYP720992:DYP721016 EIL720992:EIL721016 ESH720992:ESH721016 FCD720992:FCD721016 FLZ720992:FLZ721016 FVV720992:FVV721016 GFR720992:GFR721016 GPN720992:GPN721016 GZJ720992:GZJ721016 HJF720992:HJF721016 HTB720992:HTB721016 ICX720992:ICX721016 IMT720992:IMT721016 IWP720992:IWP721016 JGL720992:JGL721016 JQH720992:JQH721016 KAD720992:KAD721016 KJZ720992:KJZ721016 KTV720992:KTV721016 LDR720992:LDR721016 LNN720992:LNN721016 LXJ720992:LXJ721016 MHF720992:MHF721016 MRB720992:MRB721016 NAX720992:NAX721016 NKT720992:NKT721016 NUP720992:NUP721016 OEL720992:OEL721016 OOH720992:OOH721016 OYD720992:OYD721016 PHZ720992:PHZ721016 PRV720992:PRV721016 QBR720992:QBR721016 QLN720992:QLN721016 QVJ720992:QVJ721016 RFF720992:RFF721016 RPB720992:RPB721016 RYX720992:RYX721016 SIT720992:SIT721016 SSP720992:SSP721016 TCL720992:TCL721016 TMH720992:TMH721016 TWD720992:TWD721016 UFZ720992:UFZ721016 UPV720992:UPV721016 UZR720992:UZR721016 VJN720992:VJN721016 VTJ720992:VTJ721016 WDF720992:WDF721016 WNB720992:WNB721016 WWX720992:WWX721016 D786528:D786552 KL786528:KL786552 UH786528:UH786552 AED786528:AED786552 ANZ786528:ANZ786552 AXV786528:AXV786552 BHR786528:BHR786552 BRN786528:BRN786552 CBJ786528:CBJ786552 CLF786528:CLF786552 CVB786528:CVB786552 DEX786528:DEX786552 DOT786528:DOT786552 DYP786528:DYP786552 EIL786528:EIL786552 ESH786528:ESH786552 FCD786528:FCD786552 FLZ786528:FLZ786552 FVV786528:FVV786552 GFR786528:GFR786552 GPN786528:GPN786552 GZJ786528:GZJ786552 HJF786528:HJF786552 HTB786528:HTB786552 ICX786528:ICX786552 IMT786528:IMT786552 IWP786528:IWP786552 JGL786528:JGL786552 JQH786528:JQH786552 KAD786528:KAD786552 KJZ786528:KJZ786552 KTV786528:KTV786552 LDR786528:LDR786552 LNN786528:LNN786552 LXJ786528:LXJ786552 MHF786528:MHF786552 MRB786528:MRB786552 NAX786528:NAX786552 NKT786528:NKT786552 NUP786528:NUP786552 OEL786528:OEL786552 OOH786528:OOH786552 OYD786528:OYD786552 PHZ786528:PHZ786552 PRV786528:PRV786552 QBR786528:QBR786552 QLN786528:QLN786552 QVJ786528:QVJ786552 RFF786528:RFF786552 RPB786528:RPB786552 RYX786528:RYX786552 SIT786528:SIT786552 SSP786528:SSP786552 TCL786528:TCL786552 TMH786528:TMH786552 TWD786528:TWD786552 UFZ786528:UFZ786552 UPV786528:UPV786552 UZR786528:UZR786552 VJN786528:VJN786552 VTJ786528:VTJ786552 WDF786528:WDF786552 WNB786528:WNB786552 WWX786528:WWX786552 D852064:D852088 KL852064:KL852088 UH852064:UH852088 AED852064:AED852088 ANZ852064:ANZ852088 AXV852064:AXV852088 BHR852064:BHR852088 BRN852064:BRN852088 CBJ852064:CBJ852088 CLF852064:CLF852088 CVB852064:CVB852088 DEX852064:DEX852088 DOT852064:DOT852088 DYP852064:DYP852088 EIL852064:EIL852088 ESH852064:ESH852088 FCD852064:FCD852088 FLZ852064:FLZ852088 FVV852064:FVV852088 GFR852064:GFR852088 GPN852064:GPN852088 GZJ852064:GZJ852088 HJF852064:HJF852088 HTB852064:HTB852088 ICX852064:ICX852088 IMT852064:IMT852088 IWP852064:IWP852088 JGL852064:JGL852088 JQH852064:JQH852088 KAD852064:KAD852088 KJZ852064:KJZ852088 KTV852064:KTV852088 LDR852064:LDR852088 LNN852064:LNN852088 LXJ852064:LXJ852088 MHF852064:MHF852088 MRB852064:MRB852088 NAX852064:NAX852088 NKT852064:NKT852088 NUP852064:NUP852088 OEL852064:OEL852088 OOH852064:OOH852088 OYD852064:OYD852088 PHZ852064:PHZ852088 PRV852064:PRV852088 QBR852064:QBR852088 QLN852064:QLN852088 QVJ852064:QVJ852088 RFF852064:RFF852088 RPB852064:RPB852088 RYX852064:RYX852088 SIT852064:SIT852088 SSP852064:SSP852088 TCL852064:TCL852088 TMH852064:TMH852088 TWD852064:TWD852088 UFZ852064:UFZ852088 UPV852064:UPV852088 UZR852064:UZR852088 VJN852064:VJN852088 VTJ852064:VTJ852088 WDF852064:WDF852088 WNB852064:WNB852088 WWX852064:WWX852088 D917600:D917624 KL917600:KL917624 UH917600:UH917624 AED917600:AED917624 ANZ917600:ANZ917624 AXV917600:AXV917624 BHR917600:BHR917624 BRN917600:BRN917624 CBJ917600:CBJ917624 CLF917600:CLF917624 CVB917600:CVB917624 DEX917600:DEX917624 DOT917600:DOT917624 DYP917600:DYP917624 EIL917600:EIL917624 ESH917600:ESH917624 FCD917600:FCD917624 FLZ917600:FLZ917624 FVV917600:FVV917624 GFR917600:GFR917624 GPN917600:GPN917624 GZJ917600:GZJ917624 HJF917600:HJF917624 HTB917600:HTB917624 ICX917600:ICX917624 IMT917600:IMT917624 IWP917600:IWP917624 JGL917600:JGL917624 JQH917600:JQH917624 KAD917600:KAD917624 KJZ917600:KJZ917624 KTV917600:KTV917624 LDR917600:LDR917624 LNN917600:LNN917624 LXJ917600:LXJ917624 MHF917600:MHF917624 MRB917600:MRB917624 NAX917600:NAX917624 NKT917600:NKT917624 NUP917600:NUP917624 OEL917600:OEL917624 OOH917600:OOH917624 OYD917600:OYD917624 PHZ917600:PHZ917624 PRV917600:PRV917624 QBR917600:QBR917624 QLN917600:QLN917624 QVJ917600:QVJ917624 RFF917600:RFF917624 RPB917600:RPB917624 RYX917600:RYX917624 SIT917600:SIT917624 SSP917600:SSP917624 TCL917600:TCL917624 TMH917600:TMH917624 TWD917600:TWD917624 UFZ917600:UFZ917624 UPV917600:UPV917624 UZR917600:UZR917624 VJN917600:VJN917624 VTJ917600:VTJ917624 WDF917600:WDF917624 WNB917600:WNB917624 WWX917600:WWX917624 D983136:D983160 KL983136:KL983160 UH983136:UH983160 AED983136:AED983160 ANZ983136:ANZ983160 AXV983136:AXV983160 BHR983136:BHR983160 BRN983136:BRN983160 CBJ983136:CBJ983160 CLF983136:CLF983160 CVB983136:CVB983160 DEX983136:DEX983160 DOT983136:DOT983160 DYP983136:DYP983160 EIL983136:EIL983160 ESH983136:ESH983160 FCD983136:FCD983160 FLZ983136:FLZ983160 FVV983136:FVV983160 GFR983136:GFR983160 GPN983136:GPN983160 GZJ983136:GZJ983160 HJF983136:HJF983160 HTB983136:HTB983160 ICX983136:ICX983160 IMT983136:IMT983160 IWP983136:IWP983160 JGL983136:JGL983160 JQH983136:JQH983160 KAD983136:KAD983160 KJZ983136:KJZ983160 KTV983136:KTV983160 LDR983136:LDR983160 LNN983136:LNN983160 LXJ983136:LXJ983160 MHF983136:MHF983160 MRB983136:MRB983160 NAX983136:NAX983160 NKT983136:NKT983160 NUP983136:NUP983160 OEL983136:OEL983160 OOH983136:OOH983160 OYD983136:OYD983160 PHZ983136:PHZ983160 PRV983136:PRV983160 QBR983136:QBR983160 QLN983136:QLN983160 QVJ983136:QVJ983160 RFF983136:RFF983160 RPB983136:RPB983160 RYX983136:RYX983160 SIT983136:SIT983160 SSP983136:SSP983160 TCL983136:TCL983160 TMH983136:TMH983160 TWD983136:TWD983160 UFZ983136:UFZ983160 UPV983136:UPV983160 UZR983136:UZR983160 VJN983136:VJN983160 VTJ983136:VTJ983160 WDF983136:WDF983160 WNB983136:WNB983160" xr:uid="{00000000-0002-0000-0200-000007000000}">
      <formula1>$D$127:$D$128</formula1>
    </dataValidation>
    <dataValidation type="list" errorStyle="warning" allowBlank="1" showInputMessage="1" showErrorMessage="1" sqref="WWW983136:WWW983160 WWW14:WWW38 KK14:KK38 UG14:UG38 AEC14:AEC38 ANY14:ANY38 AXU14:AXU38 BHQ14:BHQ38 BRM14:BRM38 CBI14:CBI38 CLE14:CLE38 CVA14:CVA38 DEW14:DEW38 DOS14:DOS38 DYO14:DYO38 EIK14:EIK38 ESG14:ESG38 FCC14:FCC38 FLY14:FLY38 FVU14:FVU38 GFQ14:GFQ38 GPM14:GPM38 GZI14:GZI38 HJE14:HJE38 HTA14:HTA38 ICW14:ICW38 IMS14:IMS38 IWO14:IWO38 JGK14:JGK38 JQG14:JQG38 KAC14:KAC38 KJY14:KJY38 KTU14:KTU38 LDQ14:LDQ38 LNM14:LNM38 LXI14:LXI38 MHE14:MHE38 MRA14:MRA38 NAW14:NAW38 NKS14:NKS38 NUO14:NUO38 OEK14:OEK38 OOG14:OOG38 OYC14:OYC38 PHY14:PHY38 PRU14:PRU38 QBQ14:QBQ38 QLM14:QLM38 QVI14:QVI38 RFE14:RFE38 RPA14:RPA38 RYW14:RYW38 SIS14:SIS38 SSO14:SSO38 TCK14:TCK38 TMG14:TMG38 TWC14:TWC38 UFY14:UFY38 UPU14:UPU38 UZQ14:UZQ38 VJM14:VJM38 VTI14:VTI38 WDE14:WDE38 WNA14:WNA38 C65632:C65656 KK65632:KK65656 UG65632:UG65656 AEC65632:AEC65656 ANY65632:ANY65656 AXU65632:AXU65656 BHQ65632:BHQ65656 BRM65632:BRM65656 CBI65632:CBI65656 CLE65632:CLE65656 CVA65632:CVA65656 DEW65632:DEW65656 DOS65632:DOS65656 DYO65632:DYO65656 EIK65632:EIK65656 ESG65632:ESG65656 FCC65632:FCC65656 FLY65632:FLY65656 FVU65632:FVU65656 GFQ65632:GFQ65656 GPM65632:GPM65656 GZI65632:GZI65656 HJE65632:HJE65656 HTA65632:HTA65656 ICW65632:ICW65656 IMS65632:IMS65656 IWO65632:IWO65656 JGK65632:JGK65656 JQG65632:JQG65656 KAC65632:KAC65656 KJY65632:KJY65656 KTU65632:KTU65656 LDQ65632:LDQ65656 LNM65632:LNM65656 LXI65632:LXI65656 MHE65632:MHE65656 MRA65632:MRA65656 NAW65632:NAW65656 NKS65632:NKS65656 NUO65632:NUO65656 OEK65632:OEK65656 OOG65632:OOG65656 OYC65632:OYC65656 PHY65632:PHY65656 PRU65632:PRU65656 QBQ65632:QBQ65656 QLM65632:QLM65656 QVI65632:QVI65656 RFE65632:RFE65656 RPA65632:RPA65656 RYW65632:RYW65656 SIS65632:SIS65656 SSO65632:SSO65656 TCK65632:TCK65656 TMG65632:TMG65656 TWC65632:TWC65656 UFY65632:UFY65656 UPU65632:UPU65656 UZQ65632:UZQ65656 VJM65632:VJM65656 VTI65632:VTI65656 WDE65632:WDE65656 WNA65632:WNA65656 WWW65632:WWW65656 C131168:C131192 KK131168:KK131192 UG131168:UG131192 AEC131168:AEC131192 ANY131168:ANY131192 AXU131168:AXU131192 BHQ131168:BHQ131192 BRM131168:BRM131192 CBI131168:CBI131192 CLE131168:CLE131192 CVA131168:CVA131192 DEW131168:DEW131192 DOS131168:DOS131192 DYO131168:DYO131192 EIK131168:EIK131192 ESG131168:ESG131192 FCC131168:FCC131192 FLY131168:FLY131192 FVU131168:FVU131192 GFQ131168:GFQ131192 GPM131168:GPM131192 GZI131168:GZI131192 HJE131168:HJE131192 HTA131168:HTA131192 ICW131168:ICW131192 IMS131168:IMS131192 IWO131168:IWO131192 JGK131168:JGK131192 JQG131168:JQG131192 KAC131168:KAC131192 KJY131168:KJY131192 KTU131168:KTU131192 LDQ131168:LDQ131192 LNM131168:LNM131192 LXI131168:LXI131192 MHE131168:MHE131192 MRA131168:MRA131192 NAW131168:NAW131192 NKS131168:NKS131192 NUO131168:NUO131192 OEK131168:OEK131192 OOG131168:OOG131192 OYC131168:OYC131192 PHY131168:PHY131192 PRU131168:PRU131192 QBQ131168:QBQ131192 QLM131168:QLM131192 QVI131168:QVI131192 RFE131168:RFE131192 RPA131168:RPA131192 RYW131168:RYW131192 SIS131168:SIS131192 SSO131168:SSO131192 TCK131168:TCK131192 TMG131168:TMG131192 TWC131168:TWC131192 UFY131168:UFY131192 UPU131168:UPU131192 UZQ131168:UZQ131192 VJM131168:VJM131192 VTI131168:VTI131192 WDE131168:WDE131192 WNA131168:WNA131192 WWW131168:WWW131192 C196704:C196728 KK196704:KK196728 UG196704:UG196728 AEC196704:AEC196728 ANY196704:ANY196728 AXU196704:AXU196728 BHQ196704:BHQ196728 BRM196704:BRM196728 CBI196704:CBI196728 CLE196704:CLE196728 CVA196704:CVA196728 DEW196704:DEW196728 DOS196704:DOS196728 DYO196704:DYO196728 EIK196704:EIK196728 ESG196704:ESG196728 FCC196704:FCC196728 FLY196704:FLY196728 FVU196704:FVU196728 GFQ196704:GFQ196728 GPM196704:GPM196728 GZI196704:GZI196728 HJE196704:HJE196728 HTA196704:HTA196728 ICW196704:ICW196728 IMS196704:IMS196728 IWO196704:IWO196728 JGK196704:JGK196728 JQG196704:JQG196728 KAC196704:KAC196728 KJY196704:KJY196728 KTU196704:KTU196728 LDQ196704:LDQ196728 LNM196704:LNM196728 LXI196704:LXI196728 MHE196704:MHE196728 MRA196704:MRA196728 NAW196704:NAW196728 NKS196704:NKS196728 NUO196704:NUO196728 OEK196704:OEK196728 OOG196704:OOG196728 OYC196704:OYC196728 PHY196704:PHY196728 PRU196704:PRU196728 QBQ196704:QBQ196728 QLM196704:QLM196728 QVI196704:QVI196728 RFE196704:RFE196728 RPA196704:RPA196728 RYW196704:RYW196728 SIS196704:SIS196728 SSO196704:SSO196728 TCK196704:TCK196728 TMG196704:TMG196728 TWC196704:TWC196728 UFY196704:UFY196728 UPU196704:UPU196728 UZQ196704:UZQ196728 VJM196704:VJM196728 VTI196704:VTI196728 WDE196704:WDE196728 WNA196704:WNA196728 WWW196704:WWW196728 C262240:C262264 KK262240:KK262264 UG262240:UG262264 AEC262240:AEC262264 ANY262240:ANY262264 AXU262240:AXU262264 BHQ262240:BHQ262264 BRM262240:BRM262264 CBI262240:CBI262264 CLE262240:CLE262264 CVA262240:CVA262264 DEW262240:DEW262264 DOS262240:DOS262264 DYO262240:DYO262264 EIK262240:EIK262264 ESG262240:ESG262264 FCC262240:FCC262264 FLY262240:FLY262264 FVU262240:FVU262264 GFQ262240:GFQ262264 GPM262240:GPM262264 GZI262240:GZI262264 HJE262240:HJE262264 HTA262240:HTA262264 ICW262240:ICW262264 IMS262240:IMS262264 IWO262240:IWO262264 JGK262240:JGK262264 JQG262240:JQG262264 KAC262240:KAC262264 KJY262240:KJY262264 KTU262240:KTU262264 LDQ262240:LDQ262264 LNM262240:LNM262264 LXI262240:LXI262264 MHE262240:MHE262264 MRA262240:MRA262264 NAW262240:NAW262264 NKS262240:NKS262264 NUO262240:NUO262264 OEK262240:OEK262264 OOG262240:OOG262264 OYC262240:OYC262264 PHY262240:PHY262264 PRU262240:PRU262264 QBQ262240:QBQ262264 QLM262240:QLM262264 QVI262240:QVI262264 RFE262240:RFE262264 RPA262240:RPA262264 RYW262240:RYW262264 SIS262240:SIS262264 SSO262240:SSO262264 TCK262240:TCK262264 TMG262240:TMG262264 TWC262240:TWC262264 UFY262240:UFY262264 UPU262240:UPU262264 UZQ262240:UZQ262264 VJM262240:VJM262264 VTI262240:VTI262264 WDE262240:WDE262264 WNA262240:WNA262264 WWW262240:WWW262264 C327776:C327800 KK327776:KK327800 UG327776:UG327800 AEC327776:AEC327800 ANY327776:ANY327800 AXU327776:AXU327800 BHQ327776:BHQ327800 BRM327776:BRM327800 CBI327776:CBI327800 CLE327776:CLE327800 CVA327776:CVA327800 DEW327776:DEW327800 DOS327776:DOS327800 DYO327776:DYO327800 EIK327776:EIK327800 ESG327776:ESG327800 FCC327776:FCC327800 FLY327776:FLY327800 FVU327776:FVU327800 GFQ327776:GFQ327800 GPM327776:GPM327800 GZI327776:GZI327800 HJE327776:HJE327800 HTA327776:HTA327800 ICW327776:ICW327800 IMS327776:IMS327800 IWO327776:IWO327800 JGK327776:JGK327800 JQG327776:JQG327800 KAC327776:KAC327800 KJY327776:KJY327800 KTU327776:KTU327800 LDQ327776:LDQ327800 LNM327776:LNM327800 LXI327776:LXI327800 MHE327776:MHE327800 MRA327776:MRA327800 NAW327776:NAW327800 NKS327776:NKS327800 NUO327776:NUO327800 OEK327776:OEK327800 OOG327776:OOG327800 OYC327776:OYC327800 PHY327776:PHY327800 PRU327776:PRU327800 QBQ327776:QBQ327800 QLM327776:QLM327800 QVI327776:QVI327800 RFE327776:RFE327800 RPA327776:RPA327800 RYW327776:RYW327800 SIS327776:SIS327800 SSO327776:SSO327800 TCK327776:TCK327800 TMG327776:TMG327800 TWC327776:TWC327800 UFY327776:UFY327800 UPU327776:UPU327800 UZQ327776:UZQ327800 VJM327776:VJM327800 VTI327776:VTI327800 WDE327776:WDE327800 WNA327776:WNA327800 WWW327776:WWW327800 C393312:C393336 KK393312:KK393336 UG393312:UG393336 AEC393312:AEC393336 ANY393312:ANY393336 AXU393312:AXU393336 BHQ393312:BHQ393336 BRM393312:BRM393336 CBI393312:CBI393336 CLE393312:CLE393336 CVA393312:CVA393336 DEW393312:DEW393336 DOS393312:DOS393336 DYO393312:DYO393336 EIK393312:EIK393336 ESG393312:ESG393336 FCC393312:FCC393336 FLY393312:FLY393336 FVU393312:FVU393336 GFQ393312:GFQ393336 GPM393312:GPM393336 GZI393312:GZI393336 HJE393312:HJE393336 HTA393312:HTA393336 ICW393312:ICW393336 IMS393312:IMS393336 IWO393312:IWO393336 JGK393312:JGK393336 JQG393312:JQG393336 KAC393312:KAC393336 KJY393312:KJY393336 KTU393312:KTU393336 LDQ393312:LDQ393336 LNM393312:LNM393336 LXI393312:LXI393336 MHE393312:MHE393336 MRA393312:MRA393336 NAW393312:NAW393336 NKS393312:NKS393336 NUO393312:NUO393336 OEK393312:OEK393336 OOG393312:OOG393336 OYC393312:OYC393336 PHY393312:PHY393336 PRU393312:PRU393336 QBQ393312:QBQ393336 QLM393312:QLM393336 QVI393312:QVI393336 RFE393312:RFE393336 RPA393312:RPA393336 RYW393312:RYW393336 SIS393312:SIS393336 SSO393312:SSO393336 TCK393312:TCK393336 TMG393312:TMG393336 TWC393312:TWC393336 UFY393312:UFY393336 UPU393312:UPU393336 UZQ393312:UZQ393336 VJM393312:VJM393336 VTI393312:VTI393336 WDE393312:WDE393336 WNA393312:WNA393336 WWW393312:WWW393336 C458848:C458872 KK458848:KK458872 UG458848:UG458872 AEC458848:AEC458872 ANY458848:ANY458872 AXU458848:AXU458872 BHQ458848:BHQ458872 BRM458848:BRM458872 CBI458848:CBI458872 CLE458848:CLE458872 CVA458848:CVA458872 DEW458848:DEW458872 DOS458848:DOS458872 DYO458848:DYO458872 EIK458848:EIK458872 ESG458848:ESG458872 FCC458848:FCC458872 FLY458848:FLY458872 FVU458848:FVU458872 GFQ458848:GFQ458872 GPM458848:GPM458872 GZI458848:GZI458872 HJE458848:HJE458872 HTA458848:HTA458872 ICW458848:ICW458872 IMS458848:IMS458872 IWO458848:IWO458872 JGK458848:JGK458872 JQG458848:JQG458872 KAC458848:KAC458872 KJY458848:KJY458872 KTU458848:KTU458872 LDQ458848:LDQ458872 LNM458848:LNM458872 LXI458848:LXI458872 MHE458848:MHE458872 MRA458848:MRA458872 NAW458848:NAW458872 NKS458848:NKS458872 NUO458848:NUO458872 OEK458848:OEK458872 OOG458848:OOG458872 OYC458848:OYC458872 PHY458848:PHY458872 PRU458848:PRU458872 QBQ458848:QBQ458872 QLM458848:QLM458872 QVI458848:QVI458872 RFE458848:RFE458872 RPA458848:RPA458872 RYW458848:RYW458872 SIS458848:SIS458872 SSO458848:SSO458872 TCK458848:TCK458872 TMG458848:TMG458872 TWC458848:TWC458872 UFY458848:UFY458872 UPU458848:UPU458872 UZQ458848:UZQ458872 VJM458848:VJM458872 VTI458848:VTI458872 WDE458848:WDE458872 WNA458848:WNA458872 WWW458848:WWW458872 C524384:C524408 KK524384:KK524408 UG524384:UG524408 AEC524384:AEC524408 ANY524384:ANY524408 AXU524384:AXU524408 BHQ524384:BHQ524408 BRM524384:BRM524408 CBI524384:CBI524408 CLE524384:CLE524408 CVA524384:CVA524408 DEW524384:DEW524408 DOS524384:DOS524408 DYO524384:DYO524408 EIK524384:EIK524408 ESG524384:ESG524408 FCC524384:FCC524408 FLY524384:FLY524408 FVU524384:FVU524408 GFQ524384:GFQ524408 GPM524384:GPM524408 GZI524384:GZI524408 HJE524384:HJE524408 HTA524384:HTA524408 ICW524384:ICW524408 IMS524384:IMS524408 IWO524384:IWO524408 JGK524384:JGK524408 JQG524384:JQG524408 KAC524384:KAC524408 KJY524384:KJY524408 KTU524384:KTU524408 LDQ524384:LDQ524408 LNM524384:LNM524408 LXI524384:LXI524408 MHE524384:MHE524408 MRA524384:MRA524408 NAW524384:NAW524408 NKS524384:NKS524408 NUO524384:NUO524408 OEK524384:OEK524408 OOG524384:OOG524408 OYC524384:OYC524408 PHY524384:PHY524408 PRU524384:PRU524408 QBQ524384:QBQ524408 QLM524384:QLM524408 QVI524384:QVI524408 RFE524384:RFE524408 RPA524384:RPA524408 RYW524384:RYW524408 SIS524384:SIS524408 SSO524384:SSO524408 TCK524384:TCK524408 TMG524384:TMG524408 TWC524384:TWC524408 UFY524384:UFY524408 UPU524384:UPU524408 UZQ524384:UZQ524408 VJM524384:VJM524408 VTI524384:VTI524408 WDE524384:WDE524408 WNA524384:WNA524408 WWW524384:WWW524408 C589920:C589944 KK589920:KK589944 UG589920:UG589944 AEC589920:AEC589944 ANY589920:ANY589944 AXU589920:AXU589944 BHQ589920:BHQ589944 BRM589920:BRM589944 CBI589920:CBI589944 CLE589920:CLE589944 CVA589920:CVA589944 DEW589920:DEW589944 DOS589920:DOS589944 DYO589920:DYO589944 EIK589920:EIK589944 ESG589920:ESG589944 FCC589920:FCC589944 FLY589920:FLY589944 FVU589920:FVU589944 GFQ589920:GFQ589944 GPM589920:GPM589944 GZI589920:GZI589944 HJE589920:HJE589944 HTA589920:HTA589944 ICW589920:ICW589944 IMS589920:IMS589944 IWO589920:IWO589944 JGK589920:JGK589944 JQG589920:JQG589944 KAC589920:KAC589944 KJY589920:KJY589944 KTU589920:KTU589944 LDQ589920:LDQ589944 LNM589920:LNM589944 LXI589920:LXI589944 MHE589920:MHE589944 MRA589920:MRA589944 NAW589920:NAW589944 NKS589920:NKS589944 NUO589920:NUO589944 OEK589920:OEK589944 OOG589920:OOG589944 OYC589920:OYC589944 PHY589920:PHY589944 PRU589920:PRU589944 QBQ589920:QBQ589944 QLM589920:QLM589944 QVI589920:QVI589944 RFE589920:RFE589944 RPA589920:RPA589944 RYW589920:RYW589944 SIS589920:SIS589944 SSO589920:SSO589944 TCK589920:TCK589944 TMG589920:TMG589944 TWC589920:TWC589944 UFY589920:UFY589944 UPU589920:UPU589944 UZQ589920:UZQ589944 VJM589920:VJM589944 VTI589920:VTI589944 WDE589920:WDE589944 WNA589920:WNA589944 WWW589920:WWW589944 C655456:C655480 KK655456:KK655480 UG655456:UG655480 AEC655456:AEC655480 ANY655456:ANY655480 AXU655456:AXU655480 BHQ655456:BHQ655480 BRM655456:BRM655480 CBI655456:CBI655480 CLE655456:CLE655480 CVA655456:CVA655480 DEW655456:DEW655480 DOS655456:DOS655480 DYO655456:DYO655480 EIK655456:EIK655480 ESG655456:ESG655480 FCC655456:FCC655480 FLY655456:FLY655480 FVU655456:FVU655480 GFQ655456:GFQ655480 GPM655456:GPM655480 GZI655456:GZI655480 HJE655456:HJE655480 HTA655456:HTA655480 ICW655456:ICW655480 IMS655456:IMS655480 IWO655456:IWO655480 JGK655456:JGK655480 JQG655456:JQG655480 KAC655456:KAC655480 KJY655456:KJY655480 KTU655456:KTU655480 LDQ655456:LDQ655480 LNM655456:LNM655480 LXI655456:LXI655480 MHE655456:MHE655480 MRA655456:MRA655480 NAW655456:NAW655480 NKS655456:NKS655480 NUO655456:NUO655480 OEK655456:OEK655480 OOG655456:OOG655480 OYC655456:OYC655480 PHY655456:PHY655480 PRU655456:PRU655480 QBQ655456:QBQ655480 QLM655456:QLM655480 QVI655456:QVI655480 RFE655456:RFE655480 RPA655456:RPA655480 RYW655456:RYW655480 SIS655456:SIS655480 SSO655456:SSO655480 TCK655456:TCK655480 TMG655456:TMG655480 TWC655456:TWC655480 UFY655456:UFY655480 UPU655456:UPU655480 UZQ655456:UZQ655480 VJM655456:VJM655480 VTI655456:VTI655480 WDE655456:WDE655480 WNA655456:WNA655480 WWW655456:WWW655480 C720992:C721016 KK720992:KK721016 UG720992:UG721016 AEC720992:AEC721016 ANY720992:ANY721016 AXU720992:AXU721016 BHQ720992:BHQ721016 BRM720992:BRM721016 CBI720992:CBI721016 CLE720992:CLE721016 CVA720992:CVA721016 DEW720992:DEW721016 DOS720992:DOS721016 DYO720992:DYO721016 EIK720992:EIK721016 ESG720992:ESG721016 FCC720992:FCC721016 FLY720992:FLY721016 FVU720992:FVU721016 GFQ720992:GFQ721016 GPM720992:GPM721016 GZI720992:GZI721016 HJE720992:HJE721016 HTA720992:HTA721016 ICW720992:ICW721016 IMS720992:IMS721016 IWO720992:IWO721016 JGK720992:JGK721016 JQG720992:JQG721016 KAC720992:KAC721016 KJY720992:KJY721016 KTU720992:KTU721016 LDQ720992:LDQ721016 LNM720992:LNM721016 LXI720992:LXI721016 MHE720992:MHE721016 MRA720992:MRA721016 NAW720992:NAW721016 NKS720992:NKS721016 NUO720992:NUO721016 OEK720992:OEK721016 OOG720992:OOG721016 OYC720992:OYC721016 PHY720992:PHY721016 PRU720992:PRU721016 QBQ720992:QBQ721016 QLM720992:QLM721016 QVI720992:QVI721016 RFE720992:RFE721016 RPA720992:RPA721016 RYW720992:RYW721016 SIS720992:SIS721016 SSO720992:SSO721016 TCK720992:TCK721016 TMG720992:TMG721016 TWC720992:TWC721016 UFY720992:UFY721016 UPU720992:UPU721016 UZQ720992:UZQ721016 VJM720992:VJM721016 VTI720992:VTI721016 WDE720992:WDE721016 WNA720992:WNA721016 WWW720992:WWW721016 C786528:C786552 KK786528:KK786552 UG786528:UG786552 AEC786528:AEC786552 ANY786528:ANY786552 AXU786528:AXU786552 BHQ786528:BHQ786552 BRM786528:BRM786552 CBI786528:CBI786552 CLE786528:CLE786552 CVA786528:CVA786552 DEW786528:DEW786552 DOS786528:DOS786552 DYO786528:DYO786552 EIK786528:EIK786552 ESG786528:ESG786552 FCC786528:FCC786552 FLY786528:FLY786552 FVU786528:FVU786552 GFQ786528:GFQ786552 GPM786528:GPM786552 GZI786528:GZI786552 HJE786528:HJE786552 HTA786528:HTA786552 ICW786528:ICW786552 IMS786528:IMS786552 IWO786528:IWO786552 JGK786528:JGK786552 JQG786528:JQG786552 KAC786528:KAC786552 KJY786528:KJY786552 KTU786528:KTU786552 LDQ786528:LDQ786552 LNM786528:LNM786552 LXI786528:LXI786552 MHE786528:MHE786552 MRA786528:MRA786552 NAW786528:NAW786552 NKS786528:NKS786552 NUO786528:NUO786552 OEK786528:OEK786552 OOG786528:OOG786552 OYC786528:OYC786552 PHY786528:PHY786552 PRU786528:PRU786552 QBQ786528:QBQ786552 QLM786528:QLM786552 QVI786528:QVI786552 RFE786528:RFE786552 RPA786528:RPA786552 RYW786528:RYW786552 SIS786528:SIS786552 SSO786528:SSO786552 TCK786528:TCK786552 TMG786528:TMG786552 TWC786528:TWC786552 UFY786528:UFY786552 UPU786528:UPU786552 UZQ786528:UZQ786552 VJM786528:VJM786552 VTI786528:VTI786552 WDE786528:WDE786552 WNA786528:WNA786552 WWW786528:WWW786552 C852064:C852088 KK852064:KK852088 UG852064:UG852088 AEC852064:AEC852088 ANY852064:ANY852088 AXU852064:AXU852088 BHQ852064:BHQ852088 BRM852064:BRM852088 CBI852064:CBI852088 CLE852064:CLE852088 CVA852064:CVA852088 DEW852064:DEW852088 DOS852064:DOS852088 DYO852064:DYO852088 EIK852064:EIK852088 ESG852064:ESG852088 FCC852064:FCC852088 FLY852064:FLY852088 FVU852064:FVU852088 GFQ852064:GFQ852088 GPM852064:GPM852088 GZI852064:GZI852088 HJE852064:HJE852088 HTA852064:HTA852088 ICW852064:ICW852088 IMS852064:IMS852088 IWO852064:IWO852088 JGK852064:JGK852088 JQG852064:JQG852088 KAC852064:KAC852088 KJY852064:KJY852088 KTU852064:KTU852088 LDQ852064:LDQ852088 LNM852064:LNM852088 LXI852064:LXI852088 MHE852064:MHE852088 MRA852064:MRA852088 NAW852064:NAW852088 NKS852064:NKS852088 NUO852064:NUO852088 OEK852064:OEK852088 OOG852064:OOG852088 OYC852064:OYC852088 PHY852064:PHY852088 PRU852064:PRU852088 QBQ852064:QBQ852088 QLM852064:QLM852088 QVI852064:QVI852088 RFE852064:RFE852088 RPA852064:RPA852088 RYW852064:RYW852088 SIS852064:SIS852088 SSO852064:SSO852088 TCK852064:TCK852088 TMG852064:TMG852088 TWC852064:TWC852088 UFY852064:UFY852088 UPU852064:UPU852088 UZQ852064:UZQ852088 VJM852064:VJM852088 VTI852064:VTI852088 WDE852064:WDE852088 WNA852064:WNA852088 WWW852064:WWW852088 C917600:C917624 KK917600:KK917624 UG917600:UG917624 AEC917600:AEC917624 ANY917600:ANY917624 AXU917600:AXU917624 BHQ917600:BHQ917624 BRM917600:BRM917624 CBI917600:CBI917624 CLE917600:CLE917624 CVA917600:CVA917624 DEW917600:DEW917624 DOS917600:DOS917624 DYO917600:DYO917624 EIK917600:EIK917624 ESG917600:ESG917624 FCC917600:FCC917624 FLY917600:FLY917624 FVU917600:FVU917624 GFQ917600:GFQ917624 GPM917600:GPM917624 GZI917600:GZI917624 HJE917600:HJE917624 HTA917600:HTA917624 ICW917600:ICW917624 IMS917600:IMS917624 IWO917600:IWO917624 JGK917600:JGK917624 JQG917600:JQG917624 KAC917600:KAC917624 KJY917600:KJY917624 KTU917600:KTU917624 LDQ917600:LDQ917624 LNM917600:LNM917624 LXI917600:LXI917624 MHE917600:MHE917624 MRA917600:MRA917624 NAW917600:NAW917624 NKS917600:NKS917624 NUO917600:NUO917624 OEK917600:OEK917624 OOG917600:OOG917624 OYC917600:OYC917624 PHY917600:PHY917624 PRU917600:PRU917624 QBQ917600:QBQ917624 QLM917600:QLM917624 QVI917600:QVI917624 RFE917600:RFE917624 RPA917600:RPA917624 RYW917600:RYW917624 SIS917600:SIS917624 SSO917600:SSO917624 TCK917600:TCK917624 TMG917600:TMG917624 TWC917600:TWC917624 UFY917600:UFY917624 UPU917600:UPU917624 UZQ917600:UZQ917624 VJM917600:VJM917624 VTI917600:VTI917624 WDE917600:WDE917624 WNA917600:WNA917624 WWW917600:WWW917624 C983136:C983160 KK983136:KK983160 UG983136:UG983160 AEC983136:AEC983160 ANY983136:ANY983160 AXU983136:AXU983160 BHQ983136:BHQ983160 BRM983136:BRM983160 CBI983136:CBI983160 CLE983136:CLE983160 CVA983136:CVA983160 DEW983136:DEW983160 DOS983136:DOS983160 DYO983136:DYO983160 EIK983136:EIK983160 ESG983136:ESG983160 FCC983136:FCC983160 FLY983136:FLY983160 FVU983136:FVU983160 GFQ983136:GFQ983160 GPM983136:GPM983160 GZI983136:GZI983160 HJE983136:HJE983160 HTA983136:HTA983160 ICW983136:ICW983160 IMS983136:IMS983160 IWO983136:IWO983160 JGK983136:JGK983160 JQG983136:JQG983160 KAC983136:KAC983160 KJY983136:KJY983160 KTU983136:KTU983160 LDQ983136:LDQ983160 LNM983136:LNM983160 LXI983136:LXI983160 MHE983136:MHE983160 MRA983136:MRA983160 NAW983136:NAW983160 NKS983136:NKS983160 NUO983136:NUO983160 OEK983136:OEK983160 OOG983136:OOG983160 OYC983136:OYC983160 PHY983136:PHY983160 PRU983136:PRU983160 QBQ983136:QBQ983160 QLM983136:QLM983160 QVI983136:QVI983160 RFE983136:RFE983160 RPA983136:RPA983160 RYW983136:RYW983160 SIS983136:SIS983160 SSO983136:SSO983160 TCK983136:TCK983160 TMG983136:TMG983160 TWC983136:TWC983160 UFY983136:UFY983160 UPU983136:UPU983160 UZQ983136:UZQ983160 VJM983136:VJM983160 VTI983136:VTI983160 WDE983136:WDE983160 WNA983136:WNA983160" xr:uid="{00000000-0002-0000-0200-000008000000}">
      <formula1>$C$127:$C$128</formula1>
    </dataValidation>
    <dataValidation type="list" errorStyle="warning" allowBlank="1" showInputMessage="1" showErrorMessage="1" sqref="WWV983136:WWV983160 WWV14:WWV38 KJ14:KJ38 UF14:UF38 AEB14:AEB38 ANX14:ANX38 AXT14:AXT38 BHP14:BHP38 BRL14:BRL38 CBH14:CBH38 CLD14:CLD38 CUZ14:CUZ38 DEV14:DEV38 DOR14:DOR38 DYN14:DYN38 EIJ14:EIJ38 ESF14:ESF38 FCB14:FCB38 FLX14:FLX38 FVT14:FVT38 GFP14:GFP38 GPL14:GPL38 GZH14:GZH38 HJD14:HJD38 HSZ14:HSZ38 ICV14:ICV38 IMR14:IMR38 IWN14:IWN38 JGJ14:JGJ38 JQF14:JQF38 KAB14:KAB38 KJX14:KJX38 KTT14:KTT38 LDP14:LDP38 LNL14:LNL38 LXH14:LXH38 MHD14:MHD38 MQZ14:MQZ38 NAV14:NAV38 NKR14:NKR38 NUN14:NUN38 OEJ14:OEJ38 OOF14:OOF38 OYB14:OYB38 PHX14:PHX38 PRT14:PRT38 QBP14:QBP38 QLL14:QLL38 QVH14:QVH38 RFD14:RFD38 ROZ14:ROZ38 RYV14:RYV38 SIR14:SIR38 SSN14:SSN38 TCJ14:TCJ38 TMF14:TMF38 TWB14:TWB38 UFX14:UFX38 UPT14:UPT38 UZP14:UZP38 VJL14:VJL38 VTH14:VTH38 WDD14:WDD38 WMZ14:WMZ38 B65632:B65656 KJ65632:KJ65656 UF65632:UF65656 AEB65632:AEB65656 ANX65632:ANX65656 AXT65632:AXT65656 BHP65632:BHP65656 BRL65632:BRL65656 CBH65632:CBH65656 CLD65632:CLD65656 CUZ65632:CUZ65656 DEV65632:DEV65656 DOR65632:DOR65656 DYN65632:DYN65656 EIJ65632:EIJ65656 ESF65632:ESF65656 FCB65632:FCB65656 FLX65632:FLX65656 FVT65632:FVT65656 GFP65632:GFP65656 GPL65632:GPL65656 GZH65632:GZH65656 HJD65632:HJD65656 HSZ65632:HSZ65656 ICV65632:ICV65656 IMR65632:IMR65656 IWN65632:IWN65656 JGJ65632:JGJ65656 JQF65632:JQF65656 KAB65632:KAB65656 KJX65632:KJX65656 KTT65632:KTT65656 LDP65632:LDP65656 LNL65632:LNL65656 LXH65632:LXH65656 MHD65632:MHD65656 MQZ65632:MQZ65656 NAV65632:NAV65656 NKR65632:NKR65656 NUN65632:NUN65656 OEJ65632:OEJ65656 OOF65632:OOF65656 OYB65632:OYB65656 PHX65632:PHX65656 PRT65632:PRT65656 QBP65632:QBP65656 QLL65632:QLL65656 QVH65632:QVH65656 RFD65632:RFD65656 ROZ65632:ROZ65656 RYV65632:RYV65656 SIR65632:SIR65656 SSN65632:SSN65656 TCJ65632:TCJ65656 TMF65632:TMF65656 TWB65632:TWB65656 UFX65632:UFX65656 UPT65632:UPT65656 UZP65632:UZP65656 VJL65632:VJL65656 VTH65632:VTH65656 WDD65632:WDD65656 WMZ65632:WMZ65656 WWV65632:WWV65656 B131168:B131192 KJ131168:KJ131192 UF131168:UF131192 AEB131168:AEB131192 ANX131168:ANX131192 AXT131168:AXT131192 BHP131168:BHP131192 BRL131168:BRL131192 CBH131168:CBH131192 CLD131168:CLD131192 CUZ131168:CUZ131192 DEV131168:DEV131192 DOR131168:DOR131192 DYN131168:DYN131192 EIJ131168:EIJ131192 ESF131168:ESF131192 FCB131168:FCB131192 FLX131168:FLX131192 FVT131168:FVT131192 GFP131168:GFP131192 GPL131168:GPL131192 GZH131168:GZH131192 HJD131168:HJD131192 HSZ131168:HSZ131192 ICV131168:ICV131192 IMR131168:IMR131192 IWN131168:IWN131192 JGJ131168:JGJ131192 JQF131168:JQF131192 KAB131168:KAB131192 KJX131168:KJX131192 KTT131168:KTT131192 LDP131168:LDP131192 LNL131168:LNL131192 LXH131168:LXH131192 MHD131168:MHD131192 MQZ131168:MQZ131192 NAV131168:NAV131192 NKR131168:NKR131192 NUN131168:NUN131192 OEJ131168:OEJ131192 OOF131168:OOF131192 OYB131168:OYB131192 PHX131168:PHX131192 PRT131168:PRT131192 QBP131168:QBP131192 QLL131168:QLL131192 QVH131168:QVH131192 RFD131168:RFD131192 ROZ131168:ROZ131192 RYV131168:RYV131192 SIR131168:SIR131192 SSN131168:SSN131192 TCJ131168:TCJ131192 TMF131168:TMF131192 TWB131168:TWB131192 UFX131168:UFX131192 UPT131168:UPT131192 UZP131168:UZP131192 VJL131168:VJL131192 VTH131168:VTH131192 WDD131168:WDD131192 WMZ131168:WMZ131192 WWV131168:WWV131192 B196704:B196728 KJ196704:KJ196728 UF196704:UF196728 AEB196704:AEB196728 ANX196704:ANX196728 AXT196704:AXT196728 BHP196704:BHP196728 BRL196704:BRL196728 CBH196704:CBH196728 CLD196704:CLD196728 CUZ196704:CUZ196728 DEV196704:DEV196728 DOR196704:DOR196728 DYN196704:DYN196728 EIJ196704:EIJ196728 ESF196704:ESF196728 FCB196704:FCB196728 FLX196704:FLX196728 FVT196704:FVT196728 GFP196704:GFP196728 GPL196704:GPL196728 GZH196704:GZH196728 HJD196704:HJD196728 HSZ196704:HSZ196728 ICV196704:ICV196728 IMR196704:IMR196728 IWN196704:IWN196728 JGJ196704:JGJ196728 JQF196704:JQF196728 KAB196704:KAB196728 KJX196704:KJX196728 KTT196704:KTT196728 LDP196704:LDP196728 LNL196704:LNL196728 LXH196704:LXH196728 MHD196704:MHD196728 MQZ196704:MQZ196728 NAV196704:NAV196728 NKR196704:NKR196728 NUN196704:NUN196728 OEJ196704:OEJ196728 OOF196704:OOF196728 OYB196704:OYB196728 PHX196704:PHX196728 PRT196704:PRT196728 QBP196704:QBP196728 QLL196704:QLL196728 QVH196704:QVH196728 RFD196704:RFD196728 ROZ196704:ROZ196728 RYV196704:RYV196728 SIR196704:SIR196728 SSN196704:SSN196728 TCJ196704:TCJ196728 TMF196704:TMF196728 TWB196704:TWB196728 UFX196704:UFX196728 UPT196704:UPT196728 UZP196704:UZP196728 VJL196704:VJL196728 VTH196704:VTH196728 WDD196704:WDD196728 WMZ196704:WMZ196728 WWV196704:WWV196728 B262240:B262264 KJ262240:KJ262264 UF262240:UF262264 AEB262240:AEB262264 ANX262240:ANX262264 AXT262240:AXT262264 BHP262240:BHP262264 BRL262240:BRL262264 CBH262240:CBH262264 CLD262240:CLD262264 CUZ262240:CUZ262264 DEV262240:DEV262264 DOR262240:DOR262264 DYN262240:DYN262264 EIJ262240:EIJ262264 ESF262240:ESF262264 FCB262240:FCB262264 FLX262240:FLX262264 FVT262240:FVT262264 GFP262240:GFP262264 GPL262240:GPL262264 GZH262240:GZH262264 HJD262240:HJD262264 HSZ262240:HSZ262264 ICV262240:ICV262264 IMR262240:IMR262264 IWN262240:IWN262264 JGJ262240:JGJ262264 JQF262240:JQF262264 KAB262240:KAB262264 KJX262240:KJX262264 KTT262240:KTT262264 LDP262240:LDP262264 LNL262240:LNL262264 LXH262240:LXH262264 MHD262240:MHD262264 MQZ262240:MQZ262264 NAV262240:NAV262264 NKR262240:NKR262264 NUN262240:NUN262264 OEJ262240:OEJ262264 OOF262240:OOF262264 OYB262240:OYB262264 PHX262240:PHX262264 PRT262240:PRT262264 QBP262240:QBP262264 QLL262240:QLL262264 QVH262240:QVH262264 RFD262240:RFD262264 ROZ262240:ROZ262264 RYV262240:RYV262264 SIR262240:SIR262264 SSN262240:SSN262264 TCJ262240:TCJ262264 TMF262240:TMF262264 TWB262240:TWB262264 UFX262240:UFX262264 UPT262240:UPT262264 UZP262240:UZP262264 VJL262240:VJL262264 VTH262240:VTH262264 WDD262240:WDD262264 WMZ262240:WMZ262264 WWV262240:WWV262264 B327776:B327800 KJ327776:KJ327800 UF327776:UF327800 AEB327776:AEB327800 ANX327776:ANX327800 AXT327776:AXT327800 BHP327776:BHP327800 BRL327776:BRL327800 CBH327776:CBH327800 CLD327776:CLD327800 CUZ327776:CUZ327800 DEV327776:DEV327800 DOR327776:DOR327800 DYN327776:DYN327800 EIJ327776:EIJ327800 ESF327776:ESF327800 FCB327776:FCB327800 FLX327776:FLX327800 FVT327776:FVT327800 GFP327776:GFP327800 GPL327776:GPL327800 GZH327776:GZH327800 HJD327776:HJD327800 HSZ327776:HSZ327800 ICV327776:ICV327800 IMR327776:IMR327800 IWN327776:IWN327800 JGJ327776:JGJ327800 JQF327776:JQF327800 KAB327776:KAB327800 KJX327776:KJX327800 KTT327776:KTT327800 LDP327776:LDP327800 LNL327776:LNL327800 LXH327776:LXH327800 MHD327776:MHD327800 MQZ327776:MQZ327800 NAV327776:NAV327800 NKR327776:NKR327800 NUN327776:NUN327800 OEJ327776:OEJ327800 OOF327776:OOF327800 OYB327776:OYB327800 PHX327776:PHX327800 PRT327776:PRT327800 QBP327776:QBP327800 QLL327776:QLL327800 QVH327776:QVH327800 RFD327776:RFD327800 ROZ327776:ROZ327800 RYV327776:RYV327800 SIR327776:SIR327800 SSN327776:SSN327800 TCJ327776:TCJ327800 TMF327776:TMF327800 TWB327776:TWB327800 UFX327776:UFX327800 UPT327776:UPT327800 UZP327776:UZP327800 VJL327776:VJL327800 VTH327776:VTH327800 WDD327776:WDD327800 WMZ327776:WMZ327800 WWV327776:WWV327800 B393312:B393336 KJ393312:KJ393336 UF393312:UF393336 AEB393312:AEB393336 ANX393312:ANX393336 AXT393312:AXT393336 BHP393312:BHP393336 BRL393312:BRL393336 CBH393312:CBH393336 CLD393312:CLD393336 CUZ393312:CUZ393336 DEV393312:DEV393336 DOR393312:DOR393336 DYN393312:DYN393336 EIJ393312:EIJ393336 ESF393312:ESF393336 FCB393312:FCB393336 FLX393312:FLX393336 FVT393312:FVT393336 GFP393312:GFP393336 GPL393312:GPL393336 GZH393312:GZH393336 HJD393312:HJD393336 HSZ393312:HSZ393336 ICV393312:ICV393336 IMR393312:IMR393336 IWN393312:IWN393336 JGJ393312:JGJ393336 JQF393312:JQF393336 KAB393312:KAB393336 KJX393312:KJX393336 KTT393312:KTT393336 LDP393312:LDP393336 LNL393312:LNL393336 LXH393312:LXH393336 MHD393312:MHD393336 MQZ393312:MQZ393336 NAV393312:NAV393336 NKR393312:NKR393336 NUN393312:NUN393336 OEJ393312:OEJ393336 OOF393312:OOF393336 OYB393312:OYB393336 PHX393312:PHX393336 PRT393312:PRT393336 QBP393312:QBP393336 QLL393312:QLL393336 QVH393312:QVH393336 RFD393312:RFD393336 ROZ393312:ROZ393336 RYV393312:RYV393336 SIR393312:SIR393336 SSN393312:SSN393336 TCJ393312:TCJ393336 TMF393312:TMF393336 TWB393312:TWB393336 UFX393312:UFX393336 UPT393312:UPT393336 UZP393312:UZP393336 VJL393312:VJL393336 VTH393312:VTH393336 WDD393312:WDD393336 WMZ393312:WMZ393336 WWV393312:WWV393336 B458848:B458872 KJ458848:KJ458872 UF458848:UF458872 AEB458848:AEB458872 ANX458848:ANX458872 AXT458848:AXT458872 BHP458848:BHP458872 BRL458848:BRL458872 CBH458848:CBH458872 CLD458848:CLD458872 CUZ458848:CUZ458872 DEV458848:DEV458872 DOR458848:DOR458872 DYN458848:DYN458872 EIJ458848:EIJ458872 ESF458848:ESF458872 FCB458848:FCB458872 FLX458848:FLX458872 FVT458848:FVT458872 GFP458848:GFP458872 GPL458848:GPL458872 GZH458848:GZH458872 HJD458848:HJD458872 HSZ458848:HSZ458872 ICV458848:ICV458872 IMR458848:IMR458872 IWN458848:IWN458872 JGJ458848:JGJ458872 JQF458848:JQF458872 KAB458848:KAB458872 KJX458848:KJX458872 KTT458848:KTT458872 LDP458848:LDP458872 LNL458848:LNL458872 LXH458848:LXH458872 MHD458848:MHD458872 MQZ458848:MQZ458872 NAV458848:NAV458872 NKR458848:NKR458872 NUN458848:NUN458872 OEJ458848:OEJ458872 OOF458848:OOF458872 OYB458848:OYB458872 PHX458848:PHX458872 PRT458848:PRT458872 QBP458848:QBP458872 QLL458848:QLL458872 QVH458848:QVH458872 RFD458848:RFD458872 ROZ458848:ROZ458872 RYV458848:RYV458872 SIR458848:SIR458872 SSN458848:SSN458872 TCJ458848:TCJ458872 TMF458848:TMF458872 TWB458848:TWB458872 UFX458848:UFX458872 UPT458848:UPT458872 UZP458848:UZP458872 VJL458848:VJL458872 VTH458848:VTH458872 WDD458848:WDD458872 WMZ458848:WMZ458872 WWV458848:WWV458872 B524384:B524408 KJ524384:KJ524408 UF524384:UF524408 AEB524384:AEB524408 ANX524384:ANX524408 AXT524384:AXT524408 BHP524384:BHP524408 BRL524384:BRL524408 CBH524384:CBH524408 CLD524384:CLD524408 CUZ524384:CUZ524408 DEV524384:DEV524408 DOR524384:DOR524408 DYN524384:DYN524408 EIJ524384:EIJ524408 ESF524384:ESF524408 FCB524384:FCB524408 FLX524384:FLX524408 FVT524384:FVT524408 GFP524384:GFP524408 GPL524384:GPL524408 GZH524384:GZH524408 HJD524384:HJD524408 HSZ524384:HSZ524408 ICV524384:ICV524408 IMR524384:IMR524408 IWN524384:IWN524408 JGJ524384:JGJ524408 JQF524384:JQF524408 KAB524384:KAB524408 KJX524384:KJX524408 KTT524384:KTT524408 LDP524384:LDP524408 LNL524384:LNL524408 LXH524384:LXH524408 MHD524384:MHD524408 MQZ524384:MQZ524408 NAV524384:NAV524408 NKR524384:NKR524408 NUN524384:NUN524408 OEJ524384:OEJ524408 OOF524384:OOF524408 OYB524384:OYB524408 PHX524384:PHX524408 PRT524384:PRT524408 QBP524384:QBP524408 QLL524384:QLL524408 QVH524384:QVH524408 RFD524384:RFD524408 ROZ524384:ROZ524408 RYV524384:RYV524408 SIR524384:SIR524408 SSN524384:SSN524408 TCJ524384:TCJ524408 TMF524384:TMF524408 TWB524384:TWB524408 UFX524384:UFX524408 UPT524384:UPT524408 UZP524384:UZP524408 VJL524384:VJL524408 VTH524384:VTH524408 WDD524384:WDD524408 WMZ524384:WMZ524408 WWV524384:WWV524408 B589920:B589944 KJ589920:KJ589944 UF589920:UF589944 AEB589920:AEB589944 ANX589920:ANX589944 AXT589920:AXT589944 BHP589920:BHP589944 BRL589920:BRL589944 CBH589920:CBH589944 CLD589920:CLD589944 CUZ589920:CUZ589944 DEV589920:DEV589944 DOR589920:DOR589944 DYN589920:DYN589944 EIJ589920:EIJ589944 ESF589920:ESF589944 FCB589920:FCB589944 FLX589920:FLX589944 FVT589920:FVT589944 GFP589920:GFP589944 GPL589920:GPL589944 GZH589920:GZH589944 HJD589920:HJD589944 HSZ589920:HSZ589944 ICV589920:ICV589944 IMR589920:IMR589944 IWN589920:IWN589944 JGJ589920:JGJ589944 JQF589920:JQF589944 KAB589920:KAB589944 KJX589920:KJX589944 KTT589920:KTT589944 LDP589920:LDP589944 LNL589920:LNL589944 LXH589920:LXH589944 MHD589920:MHD589944 MQZ589920:MQZ589944 NAV589920:NAV589944 NKR589920:NKR589944 NUN589920:NUN589944 OEJ589920:OEJ589944 OOF589920:OOF589944 OYB589920:OYB589944 PHX589920:PHX589944 PRT589920:PRT589944 QBP589920:QBP589944 QLL589920:QLL589944 QVH589920:QVH589944 RFD589920:RFD589944 ROZ589920:ROZ589944 RYV589920:RYV589944 SIR589920:SIR589944 SSN589920:SSN589944 TCJ589920:TCJ589944 TMF589920:TMF589944 TWB589920:TWB589944 UFX589920:UFX589944 UPT589920:UPT589944 UZP589920:UZP589944 VJL589920:VJL589944 VTH589920:VTH589944 WDD589920:WDD589944 WMZ589920:WMZ589944 WWV589920:WWV589944 B655456:B655480 KJ655456:KJ655480 UF655456:UF655480 AEB655456:AEB655480 ANX655456:ANX655480 AXT655456:AXT655480 BHP655456:BHP655480 BRL655456:BRL655480 CBH655456:CBH655480 CLD655456:CLD655480 CUZ655456:CUZ655480 DEV655456:DEV655480 DOR655456:DOR655480 DYN655456:DYN655480 EIJ655456:EIJ655480 ESF655456:ESF655480 FCB655456:FCB655480 FLX655456:FLX655480 FVT655456:FVT655480 GFP655456:GFP655480 GPL655456:GPL655480 GZH655456:GZH655480 HJD655456:HJD655480 HSZ655456:HSZ655480 ICV655456:ICV655480 IMR655456:IMR655480 IWN655456:IWN655480 JGJ655456:JGJ655480 JQF655456:JQF655480 KAB655456:KAB655480 KJX655456:KJX655480 KTT655456:KTT655480 LDP655456:LDP655480 LNL655456:LNL655480 LXH655456:LXH655480 MHD655456:MHD655480 MQZ655456:MQZ655480 NAV655456:NAV655480 NKR655456:NKR655480 NUN655456:NUN655480 OEJ655456:OEJ655480 OOF655456:OOF655480 OYB655456:OYB655480 PHX655456:PHX655480 PRT655456:PRT655480 QBP655456:QBP655480 QLL655456:QLL655480 QVH655456:QVH655480 RFD655456:RFD655480 ROZ655456:ROZ655480 RYV655456:RYV655480 SIR655456:SIR655480 SSN655456:SSN655480 TCJ655456:TCJ655480 TMF655456:TMF655480 TWB655456:TWB655480 UFX655456:UFX655480 UPT655456:UPT655480 UZP655456:UZP655480 VJL655456:VJL655480 VTH655456:VTH655480 WDD655456:WDD655480 WMZ655456:WMZ655480 WWV655456:WWV655480 B720992:B721016 KJ720992:KJ721016 UF720992:UF721016 AEB720992:AEB721016 ANX720992:ANX721016 AXT720992:AXT721016 BHP720992:BHP721016 BRL720992:BRL721016 CBH720992:CBH721016 CLD720992:CLD721016 CUZ720992:CUZ721016 DEV720992:DEV721016 DOR720992:DOR721016 DYN720992:DYN721016 EIJ720992:EIJ721016 ESF720992:ESF721016 FCB720992:FCB721016 FLX720992:FLX721016 FVT720992:FVT721016 GFP720992:GFP721016 GPL720992:GPL721016 GZH720992:GZH721016 HJD720992:HJD721016 HSZ720992:HSZ721016 ICV720992:ICV721016 IMR720992:IMR721016 IWN720992:IWN721016 JGJ720992:JGJ721016 JQF720992:JQF721016 KAB720992:KAB721016 KJX720992:KJX721016 KTT720992:KTT721016 LDP720992:LDP721016 LNL720992:LNL721016 LXH720992:LXH721016 MHD720992:MHD721016 MQZ720992:MQZ721016 NAV720992:NAV721016 NKR720992:NKR721016 NUN720992:NUN721016 OEJ720992:OEJ721016 OOF720992:OOF721016 OYB720992:OYB721016 PHX720992:PHX721016 PRT720992:PRT721016 QBP720992:QBP721016 QLL720992:QLL721016 QVH720992:QVH721016 RFD720992:RFD721016 ROZ720992:ROZ721016 RYV720992:RYV721016 SIR720992:SIR721016 SSN720992:SSN721016 TCJ720992:TCJ721016 TMF720992:TMF721016 TWB720992:TWB721016 UFX720992:UFX721016 UPT720992:UPT721016 UZP720992:UZP721016 VJL720992:VJL721016 VTH720992:VTH721016 WDD720992:WDD721016 WMZ720992:WMZ721016 WWV720992:WWV721016 B786528:B786552 KJ786528:KJ786552 UF786528:UF786552 AEB786528:AEB786552 ANX786528:ANX786552 AXT786528:AXT786552 BHP786528:BHP786552 BRL786528:BRL786552 CBH786528:CBH786552 CLD786528:CLD786552 CUZ786528:CUZ786552 DEV786528:DEV786552 DOR786528:DOR786552 DYN786528:DYN786552 EIJ786528:EIJ786552 ESF786528:ESF786552 FCB786528:FCB786552 FLX786528:FLX786552 FVT786528:FVT786552 GFP786528:GFP786552 GPL786528:GPL786552 GZH786528:GZH786552 HJD786528:HJD786552 HSZ786528:HSZ786552 ICV786528:ICV786552 IMR786528:IMR786552 IWN786528:IWN786552 JGJ786528:JGJ786552 JQF786528:JQF786552 KAB786528:KAB786552 KJX786528:KJX786552 KTT786528:KTT786552 LDP786528:LDP786552 LNL786528:LNL786552 LXH786528:LXH786552 MHD786528:MHD786552 MQZ786528:MQZ786552 NAV786528:NAV786552 NKR786528:NKR786552 NUN786528:NUN786552 OEJ786528:OEJ786552 OOF786528:OOF786552 OYB786528:OYB786552 PHX786528:PHX786552 PRT786528:PRT786552 QBP786528:QBP786552 QLL786528:QLL786552 QVH786528:QVH786552 RFD786528:RFD786552 ROZ786528:ROZ786552 RYV786528:RYV786552 SIR786528:SIR786552 SSN786528:SSN786552 TCJ786528:TCJ786552 TMF786528:TMF786552 TWB786528:TWB786552 UFX786528:UFX786552 UPT786528:UPT786552 UZP786528:UZP786552 VJL786528:VJL786552 VTH786528:VTH786552 WDD786528:WDD786552 WMZ786528:WMZ786552 WWV786528:WWV786552 B852064:B852088 KJ852064:KJ852088 UF852064:UF852088 AEB852064:AEB852088 ANX852064:ANX852088 AXT852064:AXT852088 BHP852064:BHP852088 BRL852064:BRL852088 CBH852064:CBH852088 CLD852064:CLD852088 CUZ852064:CUZ852088 DEV852064:DEV852088 DOR852064:DOR852088 DYN852064:DYN852088 EIJ852064:EIJ852088 ESF852064:ESF852088 FCB852064:FCB852088 FLX852064:FLX852088 FVT852064:FVT852088 GFP852064:GFP852088 GPL852064:GPL852088 GZH852064:GZH852088 HJD852064:HJD852088 HSZ852064:HSZ852088 ICV852064:ICV852088 IMR852064:IMR852088 IWN852064:IWN852088 JGJ852064:JGJ852088 JQF852064:JQF852088 KAB852064:KAB852088 KJX852064:KJX852088 KTT852064:KTT852088 LDP852064:LDP852088 LNL852064:LNL852088 LXH852064:LXH852088 MHD852064:MHD852088 MQZ852064:MQZ852088 NAV852064:NAV852088 NKR852064:NKR852088 NUN852064:NUN852088 OEJ852064:OEJ852088 OOF852064:OOF852088 OYB852064:OYB852088 PHX852064:PHX852088 PRT852064:PRT852088 QBP852064:QBP852088 QLL852064:QLL852088 QVH852064:QVH852088 RFD852064:RFD852088 ROZ852064:ROZ852088 RYV852064:RYV852088 SIR852064:SIR852088 SSN852064:SSN852088 TCJ852064:TCJ852088 TMF852064:TMF852088 TWB852064:TWB852088 UFX852064:UFX852088 UPT852064:UPT852088 UZP852064:UZP852088 VJL852064:VJL852088 VTH852064:VTH852088 WDD852064:WDD852088 WMZ852064:WMZ852088 WWV852064:WWV852088 B917600:B917624 KJ917600:KJ917624 UF917600:UF917624 AEB917600:AEB917624 ANX917600:ANX917624 AXT917600:AXT917624 BHP917600:BHP917624 BRL917600:BRL917624 CBH917600:CBH917624 CLD917600:CLD917624 CUZ917600:CUZ917624 DEV917600:DEV917624 DOR917600:DOR917624 DYN917600:DYN917624 EIJ917600:EIJ917624 ESF917600:ESF917624 FCB917600:FCB917624 FLX917600:FLX917624 FVT917600:FVT917624 GFP917600:GFP917624 GPL917600:GPL917624 GZH917600:GZH917624 HJD917600:HJD917624 HSZ917600:HSZ917624 ICV917600:ICV917624 IMR917600:IMR917624 IWN917600:IWN917624 JGJ917600:JGJ917624 JQF917600:JQF917624 KAB917600:KAB917624 KJX917600:KJX917624 KTT917600:KTT917624 LDP917600:LDP917624 LNL917600:LNL917624 LXH917600:LXH917624 MHD917600:MHD917624 MQZ917600:MQZ917624 NAV917600:NAV917624 NKR917600:NKR917624 NUN917600:NUN917624 OEJ917600:OEJ917624 OOF917600:OOF917624 OYB917600:OYB917624 PHX917600:PHX917624 PRT917600:PRT917624 QBP917600:QBP917624 QLL917600:QLL917624 QVH917600:QVH917624 RFD917600:RFD917624 ROZ917600:ROZ917624 RYV917600:RYV917624 SIR917600:SIR917624 SSN917600:SSN917624 TCJ917600:TCJ917624 TMF917600:TMF917624 TWB917600:TWB917624 UFX917600:UFX917624 UPT917600:UPT917624 UZP917600:UZP917624 VJL917600:VJL917624 VTH917600:VTH917624 WDD917600:WDD917624 WMZ917600:WMZ917624 WWV917600:WWV917624 B983136:B983160 KJ983136:KJ983160 UF983136:UF983160 AEB983136:AEB983160 ANX983136:ANX983160 AXT983136:AXT983160 BHP983136:BHP983160 BRL983136:BRL983160 CBH983136:CBH983160 CLD983136:CLD983160 CUZ983136:CUZ983160 DEV983136:DEV983160 DOR983136:DOR983160 DYN983136:DYN983160 EIJ983136:EIJ983160 ESF983136:ESF983160 FCB983136:FCB983160 FLX983136:FLX983160 FVT983136:FVT983160 GFP983136:GFP983160 GPL983136:GPL983160 GZH983136:GZH983160 HJD983136:HJD983160 HSZ983136:HSZ983160 ICV983136:ICV983160 IMR983136:IMR983160 IWN983136:IWN983160 JGJ983136:JGJ983160 JQF983136:JQF983160 KAB983136:KAB983160 KJX983136:KJX983160 KTT983136:KTT983160 LDP983136:LDP983160 LNL983136:LNL983160 LXH983136:LXH983160 MHD983136:MHD983160 MQZ983136:MQZ983160 NAV983136:NAV983160 NKR983136:NKR983160 NUN983136:NUN983160 OEJ983136:OEJ983160 OOF983136:OOF983160 OYB983136:OYB983160 PHX983136:PHX983160 PRT983136:PRT983160 QBP983136:QBP983160 QLL983136:QLL983160 QVH983136:QVH983160 RFD983136:RFD983160 ROZ983136:ROZ983160 RYV983136:RYV983160 SIR983136:SIR983160 SSN983136:SSN983160 TCJ983136:TCJ983160 TMF983136:TMF983160 TWB983136:TWB983160 UFX983136:UFX983160 UPT983136:UPT983160 UZP983136:UZP983160 VJL983136:VJL983160 VTH983136:VTH983160 WDD983136:WDD983160 WMZ983136:WMZ983160" xr:uid="{00000000-0002-0000-0200-000009000000}">
      <formula1>$A$127:$A$147</formula1>
    </dataValidation>
    <dataValidation type="list" allowBlank="1" showInputMessage="1" showErrorMessage="1" sqref="B14:B113" xr:uid="{00000000-0002-0000-0200-00000B000000}">
      <formula1>$A$127:$A$147</formula1>
    </dataValidation>
    <dataValidation type="list" allowBlank="1" showInputMessage="1" sqref="O14:O113" xr:uid="{00000000-0002-0000-0200-00000C000000}">
      <formula1>"同月払,翌月払"</formula1>
    </dataValidation>
    <dataValidation type="list" allowBlank="1" showInputMessage="1" sqref="N14:O113" xr:uid="{53DDB374-2445-4B7A-A505-519F2C73F840}">
      <formula1>"派遣"</formula1>
    </dataValidation>
    <dataValidation type="list" errorStyle="warning" allowBlank="1" showInputMessage="1" showErrorMessage="1" sqref="AEH39:AEH113 AOD39:AOD113 AXZ39:AXZ113 BHV39:BHV113 BRR39:BRR113 CBN39:CBN113 CLJ39:CLJ113 CVF39:CVF113 DFB39:DFB113 DOX39:DOX113 DYT39:DYT113 EIP39:EIP113 ESL39:ESL113 FCH39:FCH113 FMD39:FMD113 FVZ39:FVZ113 GFV39:GFV113 GPR39:GPR113 GZN39:GZN113 HJJ39:HJJ113 HTF39:HTF113 IDB39:IDB113 IMX39:IMX113 IWT39:IWT113 JGP39:JGP113 JQL39:JQL113 KAH39:KAH113 KKD39:KKD113 KTZ39:KTZ113 LDV39:LDV113 LNR39:LNR113 LXN39:LXN113 MHJ39:MHJ113 MRF39:MRF113 NBB39:NBB113 NKX39:NKX113 NUT39:NUT113 OEP39:OEP113 OOL39:OOL113 OYH39:OYH113 PID39:PID113 PRZ39:PRZ113 QBV39:QBV113 QLR39:QLR113 QVN39:QVN113 RFJ39:RFJ113 RPF39:RPF113 RZB39:RZB113 SIX39:SIX113 SST39:SST113 TCP39:TCP113 TML39:TML113 TWH39:TWH113 UGD39:UGD113 UPZ39:UPZ113 UZV39:UZV113 VJR39:VJR113 VTN39:VTN113 WDJ39:WDJ113 WNF39:WNF113 WXB39:WXB113 KP39:KP113 UL39:UL113" xr:uid="{54FF53EB-0979-4B56-A0D5-CEE6DA4E1340}">
      <formula1>$H$53:$H$54</formula1>
    </dataValidation>
    <dataValidation type="list" errorStyle="warning" allowBlank="1" showInputMessage="1" showErrorMessage="1" sqref="AEF39:AEF113 AOB39:AOB113 AXX39:AXX113 BHT39:BHT113 BRP39:BRP113 CBL39:CBL113 CLH39:CLH113 CVD39:CVD113 DEZ39:DEZ113 DOV39:DOV113 DYR39:DYR113 EIN39:EIN113 ESJ39:ESJ113 FCF39:FCF113 FMB39:FMB113 FVX39:FVX113 GFT39:GFT113 GPP39:GPP113 GZL39:GZL113 HJH39:HJH113 HTD39:HTD113 ICZ39:ICZ113 IMV39:IMV113 IWR39:IWR113 JGN39:JGN113 JQJ39:JQJ113 KAF39:KAF113 KKB39:KKB113 KTX39:KTX113 LDT39:LDT113 LNP39:LNP113 LXL39:LXL113 MHH39:MHH113 MRD39:MRD113 NAZ39:NAZ113 NKV39:NKV113 NUR39:NUR113 OEN39:OEN113 OOJ39:OOJ113 OYF39:OYF113 PIB39:PIB113 PRX39:PRX113 QBT39:QBT113 QLP39:QLP113 QVL39:QVL113 RFH39:RFH113 RPD39:RPD113 RYZ39:RYZ113 SIV39:SIV113 SSR39:SSR113 TCN39:TCN113 TMJ39:TMJ113 TWF39:TWF113 UGB39:UGB113 UPX39:UPX113 UZT39:UZT113 VJP39:VJP113 VTL39:VTL113 WDH39:WDH113 WND39:WND113 WWZ39:WWZ113 KN39:KN113 UJ39:UJ113" xr:uid="{1E335028-698B-46FC-B47A-0D1A69FBC2F0}">
      <formula1>$F$53:$F$54</formula1>
    </dataValidation>
    <dataValidation type="list" errorStyle="warning" allowBlank="1" showInputMessage="1" showErrorMessage="1" sqref="AED39:AED113 ANZ39:ANZ113 AXV39:AXV113 BHR39:BHR113 BRN39:BRN113 CBJ39:CBJ113 CLF39:CLF113 CVB39:CVB113 DEX39:DEX113 DOT39:DOT113 DYP39:DYP113 EIL39:EIL113 ESH39:ESH113 FCD39:FCD113 FLZ39:FLZ113 FVV39:FVV113 GFR39:GFR113 GPN39:GPN113 GZJ39:GZJ113 HJF39:HJF113 HTB39:HTB113 ICX39:ICX113 IMT39:IMT113 IWP39:IWP113 JGL39:JGL113 JQH39:JQH113 KAD39:KAD113 KJZ39:KJZ113 KTV39:KTV113 LDR39:LDR113 LNN39:LNN113 LXJ39:LXJ113 MHF39:MHF113 MRB39:MRB113 NAX39:NAX113 NKT39:NKT113 NUP39:NUP113 OEL39:OEL113 OOH39:OOH113 OYD39:OYD113 PHZ39:PHZ113 PRV39:PRV113 QBR39:QBR113 QLN39:QLN113 QVJ39:QVJ113 RFF39:RFF113 RPB39:RPB113 RYX39:RYX113 SIT39:SIT113 SSP39:SSP113 TCL39:TCL113 TMH39:TMH113 TWD39:TWD113 UFZ39:UFZ113 UPV39:UPV113 UZR39:UZR113 VJN39:VJN113 VTJ39:VTJ113 WDF39:WDF113 WNB39:WNB113 WWX39:WWX113 KL39:KL113 UH39:UH113" xr:uid="{1B37666E-1B5F-41C5-99A4-EA63A6EC3A67}">
      <formula1>$D$53:$D$54</formula1>
    </dataValidation>
    <dataValidation type="list" errorStyle="warning" allowBlank="1" showInputMessage="1" showErrorMessage="1" sqref="AEC39:AEC113 ANY39:ANY113 AXU39:AXU113 BHQ39:BHQ113 BRM39:BRM113 CBI39:CBI113 CLE39:CLE113 CVA39:CVA113 DEW39:DEW113 DOS39:DOS113 DYO39:DYO113 EIK39:EIK113 ESG39:ESG113 FCC39:FCC113 FLY39:FLY113 FVU39:FVU113 GFQ39:GFQ113 GPM39:GPM113 GZI39:GZI113 HJE39:HJE113 HTA39:HTA113 ICW39:ICW113 IMS39:IMS113 IWO39:IWO113 JGK39:JGK113 JQG39:JQG113 KAC39:KAC113 KJY39:KJY113 KTU39:KTU113 LDQ39:LDQ113 LNM39:LNM113 LXI39:LXI113 MHE39:MHE113 MRA39:MRA113 NAW39:NAW113 NKS39:NKS113 NUO39:NUO113 OEK39:OEK113 OOG39:OOG113 OYC39:OYC113 PHY39:PHY113 PRU39:PRU113 QBQ39:QBQ113 QLM39:QLM113 QVI39:QVI113 RFE39:RFE113 RPA39:RPA113 RYW39:RYW113 SIS39:SIS113 SSO39:SSO113 TCK39:TCK113 TMG39:TMG113 TWC39:TWC113 UFY39:UFY113 UPU39:UPU113 UZQ39:UZQ113 VJM39:VJM113 VTI39:VTI113 WDE39:WDE113 WNA39:WNA113 WWW39:WWW113 KK39:KK113 UG39:UG113" xr:uid="{48D2DD07-8474-4994-84EA-1E77A5750FC7}">
      <formula1>$C$53:$C$54</formula1>
    </dataValidation>
    <dataValidation type="list" errorStyle="warning" allowBlank="1" showInputMessage="1" showErrorMessage="1" sqref="UF64:UF113 AEB64:AEB113 ANX64:ANX113 AXT64:AXT113 BHP64:BHP113 BRL64:BRL113 CBH64:CBH113 CLD64:CLD113 CUZ64:CUZ113 DEV64:DEV113 DOR64:DOR113 DYN64:DYN113 EIJ64:EIJ113 ESF64:ESF113 FCB64:FCB113 FLX64:FLX113 FVT64:FVT113 GFP64:GFP113 GPL64:GPL113 GZH64:GZH113 HJD64:HJD113 HSZ64:HSZ113 ICV64:ICV113 IMR64:IMR113 IWN64:IWN113 JGJ64:JGJ113 JQF64:JQF113 KAB64:KAB113 KJX64:KJX113 KTT64:KTT113 LDP64:LDP113 LNL64:LNL113 LXH64:LXH113 MHD64:MHD113 MQZ64:MQZ113 NAV64:NAV113 NKR64:NKR113 NUN64:NUN113 OEJ64:OEJ113 OOF64:OOF113 OYB64:OYB113 PHX64:PHX113 PRT64:PRT113 QBP64:QBP113 QLL64:QLL113 QVH64:QVH113 RFD64:RFD113 ROZ64:ROZ113 RYV64:RYV113 SIR64:SIR113 SSN64:SSN113 TCJ64:TCJ113 TMF64:TMF113 TWB64:TWB113 UFX64:UFX113 UPT64:UPT113 UZP64:UZP113 VJL64:VJL113 VTH64:VTH113 WDD64:WDD113 WMZ64:WMZ113 WWV64:WWV113 KJ64:KJ113" xr:uid="{23B96ED0-A71A-4D35-BCDD-2B6C2219DD06}">
      <formula1>$A$53:$A$73</formula1>
    </dataValidation>
    <dataValidation type="list" allowBlank="1" showInputMessage="1" showErrorMessage="1" sqref="BM114" xr:uid="{BBE3B9FB-7243-4271-BA8F-10D657B5F590}">
      <formula1>"済"</formula1>
    </dataValidation>
    <dataValidation type="list" allowBlank="1" showInputMessage="1" showErrorMessage="1" sqref="O123" xr:uid="{5A8869C8-7467-41E0-A162-D103D26BADB4}">
      <formula1>"10月まで済"</formula1>
    </dataValidation>
    <dataValidation type="list" errorStyle="warning" allowBlank="1" showInputMessage="1" showErrorMessage="1" sqref="WWV39:WWV63 WMZ39:WMZ63 WDD39:WDD63 VTH39:VTH63 VJL39:VJL63 UZP39:UZP63 UPT39:UPT63 UFX39:UFX63 TWB39:TWB63 TMF39:TMF63 TCJ39:TCJ63 SSN39:SSN63 SIR39:SIR63 RYV39:RYV63 ROZ39:ROZ63 RFD39:RFD63 QVH39:QVH63 QLL39:QLL63 QBP39:QBP63 PRT39:PRT63 PHX39:PHX63 OYB39:OYB63 OOF39:OOF63 OEJ39:OEJ63 NUN39:NUN63 NKR39:NKR63 NAV39:NAV63 MQZ39:MQZ63 MHD39:MHD63 LXH39:LXH63 LNL39:LNL63 LDP39:LDP63 KTT39:KTT63 KJX39:KJX63 KAB39:KAB63 JQF39:JQF63 JGJ39:JGJ63 IWN39:IWN63 IMR39:IMR63 ICV39:ICV63 HSZ39:HSZ63 HJD39:HJD63 GZH39:GZH63 GPL39:GPL63 GFP39:GFP63 FVT39:FVT63 FLX39:FLX63 FCB39:FCB63 ESF39:ESF63 EIJ39:EIJ63 DYN39:DYN63 DOR39:DOR63 DEV39:DEV63 CUZ39:CUZ63 CLD39:CLD63 CBH39:CBH63 BRL39:BRL63 BHP39:BHP63 AXT39:AXT63 ANX39:ANX63 AEB39:AEB63 UF39:UF63 KJ39:KJ63" xr:uid="{B0AD7340-3635-4103-9699-98ACF2B377F7}">
      <formula1>$A$53:$A$122</formula1>
    </dataValidation>
    <dataValidation type="date" imeMode="halfAlpha" operator="notEqual" allowBlank="1" showInputMessage="1" showErrorMessage="1" prompt="「R●.8.9」の形式で入力してください。_x000a__x000a_【NG例】_x000a_「R.●.8.9」、「R●.8.9.」、「R●0809」、「●0809」、「● 8 9」_x000a_「,」カンマ入力は不可です。「.」ドットで入力してください。_x000a_なお、「r」で入力しても「R」に変換されます。" sqref="J14:L113" xr:uid="{0280A935-22B6-422D-B1C0-ED774509551C}">
      <formula1>92</formula1>
    </dataValidation>
  </dataValidations>
  <pageMargins left="0.59055118110236227" right="0.31496062992125984" top="0.43307086614173229" bottom="0.35433070866141736" header="0.39370078740157483" footer="0.31496062992125984"/>
  <pageSetup paperSize="9" scale="77" fitToHeight="0" orientation="landscape" r:id="rId1"/>
  <headerFooter alignWithMargins="0"/>
  <rowBreaks count="2" manualBreakCount="2">
    <brk id="38" max="27" man="1"/>
    <brk id="66" max="27" man="1"/>
  </rowBreaks>
  <colBreaks count="1" manualBreakCount="1">
    <brk id="33" min="2" max="12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60</vt:i4>
      </vt:variant>
    </vt:vector>
  </HeadingPairs>
  <TitlesOfParts>
    <vt:vector size="80" baseType="lpstr">
      <vt:lpstr>リスト</vt:lpstr>
      <vt:lpstr>補助金用基本データ</vt:lpstr>
      <vt:lpstr>ファイルの説明</vt:lpstr>
      <vt:lpstr>①基本情報【名簿入力前に必須入力】</vt:lpstr>
      <vt:lpstr>②記載例</vt:lpstr>
      <vt:lpstr>Sheet1</vt:lpstr>
      <vt:lpstr>③職員名簿【バックデータ】</vt:lpstr>
      <vt:lpstr>カメラ</vt:lpstr>
      <vt:lpstr>③職員名簿【中間実績】</vt:lpstr>
      <vt:lpstr>④-1【一律】金額確認シート</vt:lpstr>
      <vt:lpstr>④-2【変動】金額確認用シート</vt:lpstr>
      <vt:lpstr>⑤算出内訳表(1)【自動】</vt:lpstr>
      <vt:lpstr>⑥算出内訳表(2)【参考入力】</vt:lpstr>
      <vt:lpstr>貼り付け</vt:lpstr>
      <vt:lpstr>【内容入力後に確認必須】エラー・戻入チェック</vt:lpstr>
      <vt:lpstr>４～１０月修正箇所</vt:lpstr>
      <vt:lpstr>⑥変更交付申請書</vt:lpstr>
      <vt:lpstr>⑦実績報告書</vt:lpstr>
      <vt:lpstr>⑧差額請求書</vt:lpstr>
      <vt:lpstr>⑨精算書</vt:lpstr>
      <vt:lpstr>【内容入力後に確認必須】エラー・戻入チェック!Print_Area</vt:lpstr>
      <vt:lpstr>①基本情報【名簿入力前に必須入力】!Print_Area</vt:lpstr>
      <vt:lpstr>②記載例!Print_Area</vt:lpstr>
      <vt:lpstr>③職員名簿【バックデータ】!Print_Area</vt:lpstr>
      <vt:lpstr>③職員名簿【中間実績】!Print_Area</vt:lpstr>
      <vt:lpstr>'④-1【一律】金額確認シート'!Print_Area</vt:lpstr>
      <vt:lpstr>'④-2【変動】金額確認用シート'!Print_Area</vt:lpstr>
      <vt:lpstr>'⑤算出内訳表(1)【自動】'!Print_Area</vt:lpstr>
      <vt:lpstr>'⑥算出内訳表(2)【参考入力】'!Print_Area</vt:lpstr>
      <vt:lpstr>⑥変更交付申請書!Print_Area</vt:lpstr>
      <vt:lpstr>⑦実績報告書!Print_Area</vt:lpstr>
      <vt:lpstr>⑧差額請求書!Print_Area</vt:lpstr>
      <vt:lpstr>⑨精算書!Print_Area</vt:lpstr>
      <vt:lpstr>ファイルの説明!Print_Area</vt:lpstr>
      <vt:lpstr>補助金用基本データ!Print_Area</vt:lpstr>
      <vt:lpstr>②記載例!Print_Titles</vt:lpstr>
      <vt:lpstr>③職員名簿【バックデータ】!Print_Titles</vt:lpstr>
      <vt:lpstr>③職員名簿【中間実績】!Print_Titles</vt:lpstr>
      <vt:lpstr>稲毛区</vt:lpstr>
      <vt:lpstr>稲毛区家庭的保育事業</vt:lpstr>
      <vt:lpstr>稲毛区事業所内保育事業</vt:lpstr>
      <vt:lpstr>稲毛区小規模保育事業</vt:lpstr>
      <vt:lpstr>稲毛区保育園</vt:lpstr>
      <vt:lpstr>稲毛区幼稚園型認定こども園</vt:lpstr>
      <vt:lpstr>稲毛区幼保連携型認定こども園</vt:lpstr>
      <vt:lpstr>花見川区</vt:lpstr>
      <vt:lpstr>花見川区家庭的保育事業</vt:lpstr>
      <vt:lpstr>花見川区事業所内保育事業</vt:lpstr>
      <vt:lpstr>花見川区小規模保育事業</vt:lpstr>
      <vt:lpstr>花見川区保育園</vt:lpstr>
      <vt:lpstr>花見川区幼稚園型認定こども園</vt:lpstr>
      <vt:lpstr>若葉区</vt:lpstr>
      <vt:lpstr>若葉区家庭的保育事業</vt:lpstr>
      <vt:lpstr>若葉区事業所内保育事業</vt:lpstr>
      <vt:lpstr>若葉区小規模保育事業</vt:lpstr>
      <vt:lpstr>若葉区保育園</vt:lpstr>
      <vt:lpstr>若葉区幼稚園型認定こども園</vt:lpstr>
      <vt:lpstr>中央区</vt:lpstr>
      <vt:lpstr>中央区家庭的保育事業</vt:lpstr>
      <vt:lpstr>中央区事業所内保育事業</vt:lpstr>
      <vt:lpstr>中央区小規模保育事業</vt:lpstr>
      <vt:lpstr>中央区保育園</vt:lpstr>
      <vt:lpstr>中央区幼稚園型認定こども園</vt:lpstr>
      <vt:lpstr>中央区幼保連携型認定こども園</vt:lpstr>
      <vt:lpstr>美浜区</vt:lpstr>
      <vt:lpstr>美浜区家庭的保育事業</vt:lpstr>
      <vt:lpstr>美浜区事業所内保育事業</vt:lpstr>
      <vt:lpstr>美浜区小規模保育事業</vt:lpstr>
      <vt:lpstr>美浜区保育園</vt:lpstr>
      <vt:lpstr>美浜区幼稚園型認定こども園</vt:lpstr>
      <vt:lpstr>美浜区幼保連携型認定こども園</vt:lpstr>
      <vt:lpstr>緑区</vt:lpstr>
      <vt:lpstr>緑区家庭的保育事業</vt:lpstr>
      <vt:lpstr>緑区事業所内保育事業</vt:lpstr>
      <vt:lpstr>緑区小規模保育事業</vt:lpstr>
      <vt:lpstr>緑区地方裁量型認定こども園</vt:lpstr>
      <vt:lpstr>緑区保育園</vt:lpstr>
      <vt:lpstr>緑区保育所型認定こども園</vt:lpstr>
      <vt:lpstr>緑区幼稚園型認定こども園</vt:lpstr>
      <vt:lpstr>緑区幼保連携型認定こども園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白壁　知義</dc:creator>
  <cp:lastModifiedBy>中田　俊平</cp:lastModifiedBy>
  <cp:lastPrinted>2024-11-07T04:47:28Z</cp:lastPrinted>
  <dcterms:created xsi:type="dcterms:W3CDTF">2015-09-03T00:56:59Z</dcterms:created>
  <dcterms:modified xsi:type="dcterms:W3CDTF">2025-11-28T01:16:24Z</dcterms:modified>
</cp:coreProperties>
</file>