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9保育係\06 民間保育園補助金関係\11 給与改善\★★★★交付事務\R07(2025)年度\02_中間実績\01_園への依頼\02_認定こども園\"/>
    </mc:Choice>
  </mc:AlternateContent>
  <xr:revisionPtr revIDLastSave="0" documentId="13_ncr:1_{BDA06D91-7837-4733-842F-D32F09DD5DF4}" xr6:coauthVersionLast="47" xr6:coauthVersionMax="47" xr10:uidLastSave="{00000000-0000-0000-0000-000000000000}"/>
  <workbookProtection workbookAlgorithmName="SHA-512" workbookHashValue="p1VvBhmFnDeVW8+UJuzPI2j6CnieWeh9D23lquZ85mEh3ute0ED1qgw61Hllh2nfhweuyrlcLqKTfnPAzmzGZA==" workbookSaltValue="+2o0pNaRQCkTUaXyoautQA==" workbookSpinCount="100000" lockStructure="1"/>
  <bookViews>
    <workbookView xWindow="-110" yWindow="-110" windowWidth="19420" windowHeight="10300" xr2:uid="{00000000-000D-0000-FFFF-FFFF00000000}"/>
  </bookViews>
  <sheets>
    <sheet name="ファイルの説明" sheetId="112" r:id="rId1"/>
    <sheet name="リスト" sheetId="107" state="hidden" r:id="rId2"/>
    <sheet name="補助金用基本データ" sheetId="108" state="hidden" r:id="rId3"/>
    <sheet name="①基本情報【名簿入力前に必須入力】" sheetId="86" r:id="rId4"/>
    <sheet name="②名簿記載例" sheetId="103" r:id="rId5"/>
    <sheet name="③職員名簿【中間実績】" sheetId="60" r:id="rId6"/>
    <sheet name="カメラ" sheetId="101" state="hidden" r:id="rId7"/>
    <sheet name="カメラ２" sheetId="104" state="hidden" r:id="rId8"/>
    <sheet name="④-1【一律】金額確認シート" sheetId="96" r:id="rId9"/>
    <sheet name="④-2【変動】金額確認用シート" sheetId="89" r:id="rId10"/>
    <sheet name="⑤算出内訳表(1)【自動】" sheetId="63" r:id="rId11"/>
    <sheet name="⑥算出内訳表(2)【参考入力】" sheetId="71" r:id="rId12"/>
    <sheet name="貼り付けシート" sheetId="109" state="hidden" r:id="rId13"/>
    <sheet name="【内容入力後に確認必須】エラー・戻入チェック" sheetId="97" state="hidden" r:id="rId14"/>
    <sheet name="４～１０月修正箇所" sheetId="98" state="hidden" r:id="rId15"/>
    <sheet name="⑥変更交付申請書" sheetId="67" state="hidden" r:id="rId16"/>
    <sheet name="⑦実績報告書" sheetId="73" state="hidden" r:id="rId17"/>
    <sheet name="⑧差額請求書" sheetId="74" state="hidden" r:id="rId18"/>
    <sheet name="⑨精算書" sheetId="78" state="hidden" r:id="rId19"/>
  </sheets>
  <externalReferences>
    <externalReference r:id="rId20"/>
    <externalReference r:id="rId21"/>
    <externalReference r:id="rId22"/>
  </externalReferences>
  <definedNames>
    <definedName name="_xlnm._FilterDatabase" localSheetId="5" hidden="1">③職員名簿【中間実績】!$BL$2:$BN$149</definedName>
    <definedName name="_xlnm._FilterDatabase" localSheetId="2" hidden="1">補助金用基本データ!$A$4:$AC$306</definedName>
    <definedName name="_Order1" hidden="1">0</definedName>
    <definedName name="aaa"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13" hidden="1">{"'フローチャート'!$A$1:$AO$191"}</definedName>
    <definedName name="b" localSheetId="3" hidden="1">{"'フローチャート'!$A$1:$AO$191"}</definedName>
    <definedName name="b" localSheetId="8" hidden="1">{"'フローチャート'!$A$1:$AO$191"}</definedName>
    <definedName name="b" localSheetId="9" hidden="1">{"'フローチャート'!$A$1:$AO$191"}</definedName>
    <definedName name="b" localSheetId="0" hidden="1">{"'フローチャート'!$A$1:$AO$191"}</definedName>
    <definedName name="b" hidden="1">{"'フローチャート'!$A$1:$AO$191"}</definedName>
    <definedName name="bb" localSheetId="13" hidden="1">{"'フローチャート'!$A$1:$AO$191"}</definedName>
    <definedName name="bb" localSheetId="3" hidden="1">{"'フローチャート'!$A$1:$AO$191"}</definedName>
    <definedName name="bb" localSheetId="8" hidden="1">{"'フローチャート'!$A$1:$AO$191"}</definedName>
    <definedName name="bb" localSheetId="9" hidden="1">{"'フローチャート'!$A$1:$AO$191"}</definedName>
    <definedName name="bb" localSheetId="0" hidden="1">{"'フローチャート'!$A$1:$AO$191"}</definedName>
    <definedName name="bb" hidden="1">{"'フローチャート'!$A$1:$AO$191"}</definedName>
    <definedName name="H" localSheetId="13" hidden="1">{"'フローチャート'!$A$1:$AO$191"}</definedName>
    <definedName name="H" localSheetId="3" hidden="1">{"'フローチャート'!$A$1:$AO$191"}</definedName>
    <definedName name="H" localSheetId="8" hidden="1">{"'フローチャート'!$A$1:$AO$191"}</definedName>
    <definedName name="H" localSheetId="9" hidden="1">{"'フローチャート'!$A$1:$AO$191"}</definedName>
    <definedName name="H" localSheetId="0" hidden="1">{"'フローチャート'!$A$1:$AO$191"}</definedName>
    <definedName name="H" hidden="1">{"'フローチャート'!$A$1:$AO$191"}</definedName>
    <definedName name="HTML_CodePage" hidden="1">932</definedName>
    <definedName name="HTML_Control" localSheetId="13" hidden="1">{"'フローチャート'!$A$1:$AO$191"}</definedName>
    <definedName name="HTML_Control" localSheetId="3" hidden="1">{"'フローチャート'!$A$1:$AO$191"}</definedName>
    <definedName name="HTML_Control" localSheetId="8" hidden="1">{"'フローチャート'!$A$1:$AO$191"}</definedName>
    <definedName name="HTML_Control" localSheetId="9" hidden="1">{"'フローチャート'!$A$1:$AO$191"}</definedName>
    <definedName name="HTML_Control" localSheetId="0"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13" hidden="1">{"'フローチャート'!$A$1:$AO$191"}</definedName>
    <definedName name="I" localSheetId="3" hidden="1">{"'フローチャート'!$A$1:$AO$191"}</definedName>
    <definedName name="I" localSheetId="8" hidden="1">{"'フローチャート'!$A$1:$AO$191"}</definedName>
    <definedName name="I" localSheetId="9" hidden="1">{"'フローチャート'!$A$1:$AO$191"}</definedName>
    <definedName name="I" localSheetId="0" hidden="1">{"'フローチャート'!$A$1:$AO$191"}</definedName>
    <definedName name="I" hidden="1">{"'フローチャート'!$A$1:$AO$191"}</definedName>
    <definedName name="nn" localSheetId="13" hidden="1">{"'フローチャート'!$A$1:$AO$191"}</definedName>
    <definedName name="nn" localSheetId="3" hidden="1">{"'フローチャート'!$A$1:$AO$191"}</definedName>
    <definedName name="nn" localSheetId="8" hidden="1">{"'フローチャート'!$A$1:$AO$191"}</definedName>
    <definedName name="nn" localSheetId="9" hidden="1">{"'フローチャート'!$A$1:$AO$191"}</definedName>
    <definedName name="nn" localSheetId="0" hidden="1">{"'フローチャート'!$A$1:$AO$191"}</definedName>
    <definedName name="nn" hidden="1">{"'フローチャート'!$A$1:$AO$191"}</definedName>
    <definedName name="_xlnm.Print_Area" localSheetId="13">【内容入力後に確認必須】エラー・戻入チェック!$A$2:$V$21</definedName>
    <definedName name="_xlnm.Print_Area" localSheetId="4">②名簿記載例!$A$1:$AK$45</definedName>
    <definedName name="_xlnm.Print_Area" localSheetId="5">③職員名簿【中間実績】!$A$1:$AB$151</definedName>
    <definedName name="_xlnm.Print_Area" localSheetId="11">'⑥算出内訳表(2)【参考入力】'!$B$2:$K$65</definedName>
    <definedName name="_xlnm.Print_Area" localSheetId="0">ファイルの説明!$A$1:$K$40</definedName>
    <definedName name="_xlnm.Print_Area" localSheetId="2">補助金用基本データ!$C$2:$S$300</definedName>
    <definedName name="q" localSheetId="13" hidden="1">{"'フローチャート'!$A$1:$AO$191"}</definedName>
    <definedName name="q" localSheetId="3" hidden="1">{"'フローチャート'!$A$1:$AO$191"}</definedName>
    <definedName name="q" localSheetId="8" hidden="1">{"'フローチャート'!$A$1:$AO$191"}</definedName>
    <definedName name="q" localSheetId="9" hidden="1">{"'フローチャート'!$A$1:$AO$191"}</definedName>
    <definedName name="q" localSheetId="0" hidden="1">{"'フローチャート'!$A$1:$AO$191"}</definedName>
    <definedName name="q" hidden="1">{"'フローチャート'!$A$1:$AO$191"}</definedName>
    <definedName name="t" localSheetId="13" hidden="1">{"'フローチャート'!$A$1:$AO$191"}</definedName>
    <definedName name="t" localSheetId="3" hidden="1">{"'フローチャート'!$A$1:$AO$191"}</definedName>
    <definedName name="t" localSheetId="8" hidden="1">{"'フローチャート'!$A$1:$AO$191"}</definedName>
    <definedName name="t" localSheetId="9" hidden="1">{"'フローチャート'!$A$1:$AO$191"}</definedName>
    <definedName name="t" localSheetId="0" hidden="1">{"'フローチャート'!$A$1:$AO$191"}</definedName>
    <definedName name="t" hidden="1">{"'フローチャート'!$A$1:$AO$191"}</definedName>
    <definedName name="wrn.世田谷ＤＢ設計書."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補助金用基本データ!$C$2:$C$289</definedName>
    <definedName name="Z_1AC469FC_9911_4D59_8A70_26B86DEBD0C8_.wvu.FilterData" localSheetId="2" hidden="1">補助金用基本データ!$B$4:$C$4</definedName>
    <definedName name="Z_1AC469FC_9911_4D59_8A70_26B86DEBD0C8_.wvu.PrintArea" localSheetId="2" hidden="1">補助金用基本データ!$C$2:$C$289</definedName>
    <definedName name="Z_43EEB976_53CC_4F7E_88D7_7B815759E49E_.wvu.FilterData" localSheetId="2" hidden="1">補助金用基本データ!$B$4:$C$4</definedName>
    <definedName name="Z_43EEB976_53CC_4F7E_88D7_7B815759E49E_.wvu.PrintArea" localSheetId="2" hidden="1">補助金用基本データ!$C$2:$C$289</definedName>
    <definedName name="Z_81DDB82F_42B8_430D_91D8_AC37557CDF48_.wvu.FilterData" localSheetId="2" hidden="1">補助金用基本データ!$B$4:$C$4</definedName>
    <definedName name="Z_81DDB82F_42B8_430D_91D8_AC37557CDF48_.wvu.PrintArea" localSheetId="2" hidden="1">補助金用基本データ!$C$2:$C$289</definedName>
    <definedName name="ｚｚ" localSheetId="13" hidden="1">{"'Sheet1'!$A$1:$I$163"}</definedName>
    <definedName name="ｚｚ" localSheetId="3" hidden="1">{"'Sheet1'!$A$1:$I$163"}</definedName>
    <definedName name="ｚｚ" localSheetId="8" hidden="1">{"'Sheet1'!$A$1:$I$163"}</definedName>
    <definedName name="ｚｚ" localSheetId="9" hidden="1">{"'Sheet1'!$A$1:$I$163"}</definedName>
    <definedName name="ｚｚ" localSheetId="0" hidden="1">{"'Sheet1'!$A$1:$I$163"}</definedName>
    <definedName name="ｚｚ" hidden="1">{"'Sheet1'!$A$1:$I$163"}</definedName>
    <definedName name="あああ"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localSheetId="13" hidden="1">{"'フローチャート'!$A$1:$AO$191"}</definedName>
    <definedName name="え" localSheetId="3" hidden="1">{"'フローチャート'!$A$1:$AO$191"}</definedName>
    <definedName name="え" localSheetId="8" hidden="1">{"'フローチャート'!$A$1:$AO$191"}</definedName>
    <definedName name="え" localSheetId="9" hidden="1">{"'フローチャート'!$A$1:$AO$191"}</definedName>
    <definedName name="え" localSheetId="0" hidden="1">{"'フローチャート'!$A$1:$AO$191"}</definedName>
    <definedName name="え" hidden="1">{"'フローチャート'!$A$1:$AO$191"}</definedName>
    <definedName name="えっｄ" localSheetId="13" hidden="1">{"'Sheet1'!$A$1:$I$163"}</definedName>
    <definedName name="えっｄ" localSheetId="3" hidden="1">{"'Sheet1'!$A$1:$I$163"}</definedName>
    <definedName name="えっｄ" localSheetId="8" hidden="1">{"'Sheet1'!$A$1:$I$163"}</definedName>
    <definedName name="えっｄ" localSheetId="9" hidden="1">{"'Sheet1'!$A$1:$I$163"}</definedName>
    <definedName name="えっｄ" localSheetId="0" hidden="1">{"'Sheet1'!$A$1:$I$163"}</definedName>
    <definedName name="えっｄ" hidden="1">{"'Sheet1'!$A$1:$I$163"}</definedName>
    <definedName name="カテゴリ" localSheetId="13">[1]リスト!$C$4:$C$15</definedName>
    <definedName name="稲毛区">リスト!$AA$5:$AL$5</definedName>
    <definedName name="稲毛区企業主導型">リスト!$AK$6:$AK$10</definedName>
    <definedName name="稲毛区給付型幼稚園">リスト!$AF$6</definedName>
    <definedName name="稲毛区事業所内保育事業">リスト!$AH$6:$AH$9</definedName>
    <definedName name="稲毛区小規模保育事業">リスト!$AG$6:$AG$11</definedName>
    <definedName name="稲毛区保育ルーム">リスト!$AL$6:$AL$7</definedName>
    <definedName name="稲毛区保育園">リスト!$AA$6:$AA$33</definedName>
    <definedName name="稲毛区役所" localSheetId="13" hidden="1">{"'Sheet1'!$A$1:$I$163"}</definedName>
    <definedName name="稲毛区役所" localSheetId="3" hidden="1">{"'Sheet1'!$A$1:$I$163"}</definedName>
    <definedName name="稲毛区役所" localSheetId="8" hidden="1">{"'Sheet1'!$A$1:$I$163"}</definedName>
    <definedName name="稲毛区役所" localSheetId="9" hidden="1">{"'Sheet1'!$A$1:$I$163"}</definedName>
    <definedName name="稲毛区役所" localSheetId="0" hidden="1">{"'Sheet1'!$A$1:$I$163"}</definedName>
    <definedName name="稲毛区役所" hidden="1">{"'Sheet1'!$A$1:$I$163"}</definedName>
    <definedName name="稲毛区幼稚園型認定こども園">リスト!$AC$6:$AC$100</definedName>
    <definedName name="稲毛区幼保連携型認定こども園">リスト!$AB$6:$AB$100</definedName>
    <definedName name="花見川区">リスト!$N$5:$Y$5</definedName>
    <definedName name="花見川区企業主導型">リスト!$X$6</definedName>
    <definedName name="花見川区給付型幼稚園">リスト!$S$6</definedName>
    <definedName name="花見川区事業所内保育事業">リスト!$U$6:$U$7</definedName>
    <definedName name="花見川区小規模保育事業">リスト!$T$6:$T$22</definedName>
    <definedName name="花見川区保育ルーム">リスト!$Y$6</definedName>
    <definedName name="花見川区保育園">リスト!$N$6:$N$34</definedName>
    <definedName name="花見川区幼稚園型認定こども園">リスト!$P$6:$P$100</definedName>
    <definedName name="花見川区幼保連携型認定こども園">リスト!$O$6:$O$11</definedName>
    <definedName name="既交付額・精算額" localSheetId="13">[2]支払い一覧!$A$166:$P$220</definedName>
    <definedName name="技" localSheetId="13">[1]リスト!$F$4:$F$8</definedName>
    <definedName name="技用途" localSheetId="13">[1]リスト!$G$4:$G$8</definedName>
    <definedName name="業務" localSheetId="13">[1]リスト!$B$4:$B$31</definedName>
    <definedName name="区" localSheetId="13">[3]編集!$F$160:$F$165</definedName>
    <definedName name="区リスト" localSheetId="13">[1]リスト!$F$15:$F$20</definedName>
    <definedName name="研修サーバ" localSheetId="13" hidden="1">{"'フローチャート'!$A$1:$AO$191"}</definedName>
    <definedName name="研修サーバ" localSheetId="3" hidden="1">{"'フローチャート'!$A$1:$AO$191"}</definedName>
    <definedName name="研修サーバ" localSheetId="8" hidden="1">{"'フローチャート'!$A$1:$AO$191"}</definedName>
    <definedName name="研修サーバ" localSheetId="9" hidden="1">{"'フローチャート'!$A$1:$AO$191"}</definedName>
    <definedName name="研修サーバ" localSheetId="0" hidden="1">{"'フローチャート'!$A$1:$AO$191"}</definedName>
    <definedName name="研修サーバ" hidden="1">{"'フローチャート'!$A$1:$AO$191"}</definedName>
    <definedName name="交付" localSheetId="13">[2]交付決定内訳一覧!$A$4:$I$35+[2]交付決定内訳一覧!$A$4:$I$42</definedName>
    <definedName name="交付決定額" localSheetId="13">[2]交付決定内訳一覧!$A$4:$I$55</definedName>
    <definedName name="若葉区">リスト!$AN$5:$AY$5</definedName>
    <definedName name="若葉区家庭的保育事業">リスト!$AV$6:$AV$9</definedName>
    <definedName name="若葉区給付型幼稚園">リスト!$AS$6:$AS$45</definedName>
    <definedName name="若葉区小規模保育事業">リスト!$AT$6:$AT$11</definedName>
    <definedName name="若葉区保育園">リスト!$AN$6:$AN$25</definedName>
    <definedName name="若葉区幼稚園型認定こども園">リスト!$AP$6:$AP$100</definedName>
    <definedName name="若葉区幼保連携型認定こども園">リスト!$AO$6:$AO$100</definedName>
    <definedName name="第１四半期" localSheetId="13">[2]支払い一覧!$A$4:$P$55</definedName>
    <definedName name="第２四半期" localSheetId="13">[2]支払い一覧!$A$59:$P$110</definedName>
    <definedName name="第３四半期" localSheetId="13">[2]支払い一覧!$A$114:$P$165</definedName>
    <definedName name="中央区">リスト!$A$5:$L$5</definedName>
    <definedName name="中央区家庭的保育事業">リスト!$I$6</definedName>
    <definedName name="中央区企業主導型">リスト!$K$6:$K$10</definedName>
    <definedName name="中央区給付型幼稚園">リスト!$F$6:$F$7</definedName>
    <definedName name="中央区事業所内保育事業">リスト!$H$6:$H$9</definedName>
    <definedName name="中央区小規模保育事業">リスト!$G$6:$G$25</definedName>
    <definedName name="中央区保育ルーム">リスト!$L$6</definedName>
    <definedName name="中央区保育園">リスト!$A$6:$A$41</definedName>
    <definedName name="中央区幼稚園型認定こども園">リスト!$C$6:$C$100</definedName>
    <definedName name="中央区幼保連携型認定こども園">リスト!$B$6:$B$100</definedName>
    <definedName name="当初" localSheetId="13">[2]交付決定内訳一覧!$A$4:$I$55</definedName>
    <definedName name="美浜区">リスト!$BN$5:$BY$5</definedName>
    <definedName name="美浜区家庭的保育事業">リスト!$BV$6:$BV$7</definedName>
    <definedName name="美浜区企業主導型">リスト!$BX$6</definedName>
    <definedName name="美浜区事業所内保育事業">リスト!$BU$6:$BU$7</definedName>
    <definedName name="美浜区小規模保育事業">リスト!$BT$6:$BT$12</definedName>
    <definedName name="美浜区保育ルーム">リスト!$BY$6</definedName>
    <definedName name="美浜区保育園">リスト!$BN$6:$BN$31</definedName>
    <definedName name="美浜区幼稚園型認定こども園">リスト!$BP$6:$BP$100</definedName>
    <definedName name="美浜区幼保連携型認定こども園">リスト!$BO$6:$BO$100</definedName>
    <definedName name="変更決" localSheetId="13">[2]変更決定一覧!$A$4:$L$54</definedName>
    <definedName name="緑区">リスト!$BA$5:$BL$5</definedName>
    <definedName name="緑区家庭的保育事業">リスト!$BI$6</definedName>
    <definedName name="緑区企業主導型">リスト!$BK$6</definedName>
    <definedName name="緑区事業所内保育事業">リスト!$BH$6:$BH$9</definedName>
    <definedName name="緑区小規模保育事業">リスト!$BG$6:$BG$10</definedName>
    <definedName name="緑区地方裁量型認定こども園">リスト!$BE$6:$BE$100</definedName>
    <definedName name="緑区保育ルーム">リスト!$BL$6</definedName>
    <definedName name="緑区保育園">リスト!$BA$6:$BA$36</definedName>
    <definedName name="緑区保育所型認定こども園">リスト!$BD$6:$BD$100</definedName>
    <definedName name="緑区幼稚園型認定こども園">リスト!$BC$6:$BC$100</definedName>
    <definedName name="緑区幼保連携型認定こども園">リスト!$BB$6:$BB$100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86" l="1"/>
  <c r="J334" i="108"/>
  <c r="I334" i="108"/>
  <c r="F334" i="108"/>
  <c r="J333" i="108"/>
  <c r="I333" i="108"/>
  <c r="F333" i="108"/>
  <c r="J332" i="108"/>
  <c r="I332" i="108"/>
  <c r="F332" i="108"/>
  <c r="J331" i="108"/>
  <c r="I331" i="108"/>
  <c r="F331" i="108"/>
  <c r="J330" i="108"/>
  <c r="I330" i="108"/>
  <c r="F330" i="108"/>
  <c r="J329" i="108"/>
  <c r="I329" i="108"/>
  <c r="F329" i="108"/>
  <c r="J328" i="108"/>
  <c r="I328" i="108"/>
  <c r="F328" i="108"/>
  <c r="J327" i="108"/>
  <c r="I327" i="108"/>
  <c r="F327" i="108"/>
  <c r="J326" i="108"/>
  <c r="I326" i="108"/>
  <c r="F326" i="108"/>
  <c r="J325" i="108"/>
  <c r="I325" i="108"/>
  <c r="J324" i="108"/>
  <c r="I324" i="108"/>
  <c r="B324" i="108"/>
  <c r="B325" i="108" s="1"/>
  <c r="D325" i="108" s="1"/>
  <c r="J323" i="108"/>
  <c r="I323" i="108"/>
  <c r="F323" i="108"/>
  <c r="B323" i="108"/>
  <c r="D323" i="108" s="1"/>
  <c r="J321" i="108"/>
  <c r="I321" i="108"/>
  <c r="F321" i="108"/>
  <c r="J320" i="108"/>
  <c r="I320" i="108"/>
  <c r="F320" i="108"/>
  <c r="J319" i="108"/>
  <c r="I319" i="108"/>
  <c r="F319" i="108"/>
  <c r="J318" i="108"/>
  <c r="I318" i="108"/>
  <c r="F318" i="108"/>
  <c r="J317" i="108"/>
  <c r="I317" i="108"/>
  <c r="F317" i="108"/>
  <c r="J316" i="108"/>
  <c r="I316" i="108"/>
  <c r="F316" i="108"/>
  <c r="B316" i="108"/>
  <c r="B317" i="108" s="1"/>
  <c r="J313" i="108"/>
  <c r="I313" i="108"/>
  <c r="F313" i="108"/>
  <c r="J312" i="108"/>
  <c r="I312" i="108"/>
  <c r="F312" i="108"/>
  <c r="J311" i="108"/>
  <c r="I311" i="108"/>
  <c r="F311" i="108"/>
  <c r="J310" i="108"/>
  <c r="I310" i="108"/>
  <c r="F310" i="108"/>
  <c r="J309" i="108"/>
  <c r="I309" i="108"/>
  <c r="F309" i="108"/>
  <c r="B309" i="108"/>
  <c r="B310" i="108" s="1"/>
  <c r="J308" i="108"/>
  <c r="I308" i="108"/>
  <c r="F308" i="108"/>
  <c r="B308" i="108"/>
  <c r="D308" i="108" s="1"/>
  <c r="J307" i="108"/>
  <c r="I307" i="108"/>
  <c r="F307" i="108"/>
  <c r="D307" i="108"/>
  <c r="J306" i="108"/>
  <c r="I306" i="108"/>
  <c r="F306" i="108"/>
  <c r="J305" i="108"/>
  <c r="I305" i="108"/>
  <c r="F305" i="108"/>
  <c r="J304" i="108"/>
  <c r="I304" i="108"/>
  <c r="F304" i="108"/>
  <c r="J303" i="108"/>
  <c r="I303" i="108"/>
  <c r="F303" i="108"/>
  <c r="J302" i="108"/>
  <c r="I302" i="108"/>
  <c r="F302" i="108"/>
  <c r="J301" i="108"/>
  <c r="I301" i="108"/>
  <c r="F301" i="108"/>
  <c r="J300" i="108"/>
  <c r="I300" i="108"/>
  <c r="F300" i="108"/>
  <c r="J299" i="108"/>
  <c r="I299" i="108"/>
  <c r="F299" i="108"/>
  <c r="J298" i="108"/>
  <c r="I298" i="108"/>
  <c r="F298" i="108"/>
  <c r="J297" i="108"/>
  <c r="I297" i="108"/>
  <c r="F297" i="108"/>
  <c r="J296" i="108"/>
  <c r="I296" i="108"/>
  <c r="F296" i="108"/>
  <c r="J295" i="108"/>
  <c r="I295" i="108"/>
  <c r="F295" i="108"/>
  <c r="J294" i="108"/>
  <c r="I294" i="108"/>
  <c r="F294" i="108"/>
  <c r="J293" i="108"/>
  <c r="I293" i="108"/>
  <c r="F293" i="108"/>
  <c r="J292" i="108"/>
  <c r="I292" i="108"/>
  <c r="F292" i="108"/>
  <c r="J291" i="108"/>
  <c r="I291" i="108"/>
  <c r="F291" i="108"/>
  <c r="J290" i="108"/>
  <c r="I290" i="108"/>
  <c r="F290" i="108"/>
  <c r="J289" i="108"/>
  <c r="I289" i="108"/>
  <c r="F289" i="108"/>
  <c r="J288" i="108"/>
  <c r="I288" i="108"/>
  <c r="F288" i="108"/>
  <c r="J287" i="108"/>
  <c r="I287" i="108"/>
  <c r="F287" i="108"/>
  <c r="J286" i="108"/>
  <c r="I286" i="108"/>
  <c r="F286" i="108"/>
  <c r="J285" i="108"/>
  <c r="I285" i="108"/>
  <c r="F285" i="108"/>
  <c r="J284" i="108"/>
  <c r="I284" i="108"/>
  <c r="F284" i="108"/>
  <c r="J283" i="108"/>
  <c r="I283" i="108"/>
  <c r="F283" i="108"/>
  <c r="J282" i="108"/>
  <c r="I282" i="108"/>
  <c r="F282" i="108"/>
  <c r="J281" i="108"/>
  <c r="I281" i="108"/>
  <c r="F281" i="108"/>
  <c r="J280" i="108"/>
  <c r="I280" i="108"/>
  <c r="F280" i="108"/>
  <c r="J279" i="108"/>
  <c r="I279" i="108"/>
  <c r="F279" i="108"/>
  <c r="J278" i="108"/>
  <c r="I278" i="108"/>
  <c r="F278" i="108"/>
  <c r="J277" i="108"/>
  <c r="I277" i="108"/>
  <c r="F277" i="108"/>
  <c r="J276" i="108"/>
  <c r="I276" i="108"/>
  <c r="F276" i="108"/>
  <c r="J275" i="108"/>
  <c r="I275" i="108"/>
  <c r="F275" i="108"/>
  <c r="J274" i="108"/>
  <c r="I274" i="108"/>
  <c r="F274" i="108"/>
  <c r="J273" i="108"/>
  <c r="I273" i="108"/>
  <c r="F273" i="108"/>
  <c r="J272" i="108"/>
  <c r="I272" i="108"/>
  <c r="F272" i="108"/>
  <c r="J271" i="108"/>
  <c r="I271" i="108"/>
  <c r="F271" i="108"/>
  <c r="J270" i="108"/>
  <c r="I270" i="108"/>
  <c r="F270" i="108"/>
  <c r="J269" i="108"/>
  <c r="I269" i="108"/>
  <c r="F269" i="108"/>
  <c r="J268" i="108"/>
  <c r="I268" i="108"/>
  <c r="F268" i="108"/>
  <c r="J267" i="108"/>
  <c r="I267" i="108"/>
  <c r="F267" i="108"/>
  <c r="J266" i="108"/>
  <c r="I266" i="108"/>
  <c r="F266" i="108"/>
  <c r="J265" i="108"/>
  <c r="I265" i="108"/>
  <c r="F265" i="108"/>
  <c r="J264" i="108"/>
  <c r="I264" i="108"/>
  <c r="F264" i="108"/>
  <c r="J263" i="108"/>
  <c r="I263" i="108"/>
  <c r="F263" i="108"/>
  <c r="J262" i="108"/>
  <c r="I262" i="108"/>
  <c r="F262" i="108"/>
  <c r="J261" i="108"/>
  <c r="I261" i="108"/>
  <c r="F261" i="108"/>
  <c r="J260" i="108"/>
  <c r="I260" i="108"/>
  <c r="F260" i="108"/>
  <c r="J259" i="108"/>
  <c r="I259" i="108"/>
  <c r="F259" i="108"/>
  <c r="J258" i="108"/>
  <c r="I258" i="108"/>
  <c r="F258" i="108"/>
  <c r="J257" i="108"/>
  <c r="I257" i="108"/>
  <c r="F257" i="108"/>
  <c r="J256" i="108"/>
  <c r="I256" i="108"/>
  <c r="F256" i="108"/>
  <c r="J255" i="108"/>
  <c r="I255" i="108"/>
  <c r="F255" i="108"/>
  <c r="J254" i="108"/>
  <c r="I254" i="108"/>
  <c r="F254" i="108"/>
  <c r="J253" i="108"/>
  <c r="I253" i="108"/>
  <c r="F253" i="108"/>
  <c r="J252" i="108"/>
  <c r="I252" i="108"/>
  <c r="F252" i="108"/>
  <c r="J251" i="108"/>
  <c r="I251" i="108"/>
  <c r="F251" i="108"/>
  <c r="J250" i="108"/>
  <c r="I250" i="108"/>
  <c r="F250" i="108"/>
  <c r="J249" i="108"/>
  <c r="I249" i="108"/>
  <c r="D249" i="108"/>
  <c r="J248" i="108"/>
  <c r="I248" i="108"/>
  <c r="D248" i="108"/>
  <c r="J247" i="108"/>
  <c r="I247" i="108"/>
  <c r="D247" i="108"/>
  <c r="J246" i="108"/>
  <c r="I246" i="108"/>
  <c r="F246" i="108"/>
  <c r="D246" i="108"/>
  <c r="J245" i="108"/>
  <c r="I245" i="108"/>
  <c r="F245" i="108"/>
  <c r="J244" i="108"/>
  <c r="I244" i="108"/>
  <c r="F244" i="108"/>
  <c r="J243" i="108"/>
  <c r="I243" i="108"/>
  <c r="F243" i="108"/>
  <c r="J242" i="108"/>
  <c r="I242" i="108"/>
  <c r="F242" i="108"/>
  <c r="J241" i="108"/>
  <c r="I241" i="108"/>
  <c r="J240" i="108"/>
  <c r="I240" i="108"/>
  <c r="J239" i="108"/>
  <c r="I239" i="108"/>
  <c r="J238" i="108"/>
  <c r="I238" i="108"/>
  <c r="J237" i="108"/>
  <c r="I237" i="108"/>
  <c r="J236" i="108"/>
  <c r="I236" i="108"/>
  <c r="J235" i="108"/>
  <c r="I235" i="108"/>
  <c r="J234" i="108"/>
  <c r="I234" i="108"/>
  <c r="J233" i="108"/>
  <c r="I233" i="108"/>
  <c r="J232" i="108"/>
  <c r="I232" i="108"/>
  <c r="J231" i="108"/>
  <c r="I231" i="108"/>
  <c r="J230" i="108"/>
  <c r="I230" i="108"/>
  <c r="F230" i="108"/>
  <c r="J229" i="108"/>
  <c r="I229" i="108"/>
  <c r="F229" i="108"/>
  <c r="J228" i="108"/>
  <c r="I228" i="108"/>
  <c r="F228" i="108"/>
  <c r="J227" i="108"/>
  <c r="I227" i="108"/>
  <c r="F227" i="108"/>
  <c r="J226" i="108"/>
  <c r="I226" i="108"/>
  <c r="F226" i="108"/>
  <c r="J225" i="108"/>
  <c r="I225" i="108"/>
  <c r="F225" i="108"/>
  <c r="J224" i="108"/>
  <c r="I224" i="108"/>
  <c r="F224" i="108"/>
  <c r="J223" i="108"/>
  <c r="I223" i="108"/>
  <c r="F223" i="108"/>
  <c r="J222" i="108"/>
  <c r="I222" i="108"/>
  <c r="F222" i="108"/>
  <c r="J221" i="108"/>
  <c r="I221" i="108"/>
  <c r="F221" i="108"/>
  <c r="J220" i="108"/>
  <c r="I220" i="108"/>
  <c r="F220" i="108"/>
  <c r="J219" i="108"/>
  <c r="I219" i="108"/>
  <c r="F219" i="108"/>
  <c r="J218" i="108"/>
  <c r="I218" i="108"/>
  <c r="F218" i="108"/>
  <c r="J217" i="108"/>
  <c r="I217" i="108"/>
  <c r="F217" i="108"/>
  <c r="J216" i="108"/>
  <c r="I216" i="108"/>
  <c r="F216" i="108"/>
  <c r="J215" i="108"/>
  <c r="I215" i="108"/>
  <c r="F215" i="108"/>
  <c r="J214" i="108"/>
  <c r="I214" i="108"/>
  <c r="F214" i="108"/>
  <c r="J213" i="108"/>
  <c r="I213" i="108"/>
  <c r="F213" i="108"/>
  <c r="J212" i="108"/>
  <c r="I212" i="108"/>
  <c r="F212" i="108"/>
  <c r="J211" i="108"/>
  <c r="I211" i="108"/>
  <c r="F211" i="108"/>
  <c r="J210" i="108"/>
  <c r="I210" i="108"/>
  <c r="F210" i="108"/>
  <c r="J209" i="108"/>
  <c r="I209" i="108"/>
  <c r="F209" i="108"/>
  <c r="J208" i="108"/>
  <c r="I208" i="108"/>
  <c r="F208" i="108"/>
  <c r="J207" i="108"/>
  <c r="I207" i="108"/>
  <c r="F207" i="108"/>
  <c r="J206" i="108"/>
  <c r="I206" i="108"/>
  <c r="F206" i="108"/>
  <c r="J205" i="108"/>
  <c r="I205" i="108"/>
  <c r="F205" i="108"/>
  <c r="J204" i="108"/>
  <c r="I204" i="108"/>
  <c r="F204" i="108"/>
  <c r="J203" i="108"/>
  <c r="I203" i="108"/>
  <c r="F203" i="108"/>
  <c r="J202" i="108"/>
  <c r="I202" i="108"/>
  <c r="F202" i="108"/>
  <c r="J201" i="108"/>
  <c r="I201" i="108"/>
  <c r="F201" i="108"/>
  <c r="J200" i="108"/>
  <c r="I200" i="108"/>
  <c r="F200" i="108"/>
  <c r="J199" i="108"/>
  <c r="I199" i="108"/>
  <c r="F199" i="108"/>
  <c r="J198" i="108"/>
  <c r="I198" i="108"/>
  <c r="F198" i="108"/>
  <c r="J197" i="108"/>
  <c r="I197" i="108"/>
  <c r="F197" i="108"/>
  <c r="J196" i="108"/>
  <c r="I196" i="108"/>
  <c r="F196" i="108"/>
  <c r="J195" i="108"/>
  <c r="I195" i="108"/>
  <c r="F195" i="108"/>
  <c r="J194" i="108"/>
  <c r="I194" i="108"/>
  <c r="F194" i="108"/>
  <c r="J193" i="108"/>
  <c r="I193" i="108"/>
  <c r="F193" i="108"/>
  <c r="J192" i="108"/>
  <c r="I192" i="108"/>
  <c r="F192" i="108"/>
  <c r="J191" i="108"/>
  <c r="I191" i="108"/>
  <c r="F191" i="108"/>
  <c r="J190" i="108"/>
  <c r="I190" i="108"/>
  <c r="F190" i="108"/>
  <c r="J189" i="108"/>
  <c r="I189" i="108"/>
  <c r="F189" i="108"/>
  <c r="J188" i="108"/>
  <c r="I188" i="108"/>
  <c r="F188" i="108"/>
  <c r="J187" i="108"/>
  <c r="I187" i="108"/>
  <c r="J186" i="108"/>
  <c r="I186" i="108"/>
  <c r="J185" i="108"/>
  <c r="I185" i="108"/>
  <c r="J184" i="108"/>
  <c r="I184" i="108"/>
  <c r="J183" i="108"/>
  <c r="I183" i="108"/>
  <c r="J182" i="108"/>
  <c r="I182" i="108"/>
  <c r="J181" i="108"/>
  <c r="I181" i="108"/>
  <c r="J180" i="108"/>
  <c r="I180" i="108"/>
  <c r="J179" i="108"/>
  <c r="I179" i="108"/>
  <c r="J178" i="108"/>
  <c r="I178" i="108"/>
  <c r="J177" i="108"/>
  <c r="I177" i="108"/>
  <c r="J176" i="108"/>
  <c r="I176" i="108"/>
  <c r="F176" i="108"/>
  <c r="J175" i="108"/>
  <c r="I175" i="108"/>
  <c r="F175" i="108"/>
  <c r="J174" i="108"/>
  <c r="I174" i="108"/>
  <c r="F174" i="108"/>
  <c r="J173" i="108"/>
  <c r="I173" i="108"/>
  <c r="F173" i="108"/>
  <c r="J170" i="108"/>
  <c r="I170" i="108"/>
  <c r="F170" i="108"/>
  <c r="J169" i="108"/>
  <c r="I169" i="108"/>
  <c r="F169" i="108"/>
  <c r="J168" i="108"/>
  <c r="I168" i="108"/>
  <c r="F168" i="108"/>
  <c r="J167" i="108"/>
  <c r="I167" i="108"/>
  <c r="F167" i="108"/>
  <c r="J166" i="108"/>
  <c r="I166" i="108"/>
  <c r="F166" i="108"/>
  <c r="J165" i="108"/>
  <c r="I165" i="108"/>
  <c r="F165" i="108"/>
  <c r="J164" i="108"/>
  <c r="I164" i="108"/>
  <c r="F164" i="108"/>
  <c r="J163" i="108"/>
  <c r="I163" i="108"/>
  <c r="F163" i="108"/>
  <c r="J162" i="108"/>
  <c r="I162" i="108"/>
  <c r="F162" i="108"/>
  <c r="J160" i="108"/>
  <c r="I160" i="108"/>
  <c r="F160" i="108"/>
  <c r="J159" i="108"/>
  <c r="I159" i="108"/>
  <c r="F159" i="108"/>
  <c r="J158" i="108"/>
  <c r="I158" i="108"/>
  <c r="F158" i="108"/>
  <c r="J157" i="108"/>
  <c r="I157" i="108"/>
  <c r="F157" i="108"/>
  <c r="J156" i="108"/>
  <c r="I156" i="108"/>
  <c r="F156" i="108"/>
  <c r="J155" i="108"/>
  <c r="I155" i="108"/>
  <c r="F155" i="108"/>
  <c r="J154" i="108"/>
  <c r="I154" i="108"/>
  <c r="F154" i="108"/>
  <c r="J153" i="108"/>
  <c r="I153" i="108"/>
  <c r="F153" i="108"/>
  <c r="J152" i="108"/>
  <c r="I152" i="108"/>
  <c r="F152" i="108"/>
  <c r="J151" i="108"/>
  <c r="I151" i="108"/>
  <c r="F151" i="108"/>
  <c r="J150" i="108"/>
  <c r="I150" i="108"/>
  <c r="F150" i="108"/>
  <c r="J149" i="108"/>
  <c r="I149" i="108"/>
  <c r="F149" i="108"/>
  <c r="J148" i="108"/>
  <c r="I148" i="108"/>
  <c r="F148" i="108"/>
  <c r="J147" i="108"/>
  <c r="I147" i="108"/>
  <c r="F147" i="108"/>
  <c r="J146" i="108"/>
  <c r="I146" i="108"/>
  <c r="F146" i="108"/>
  <c r="J145" i="108"/>
  <c r="I145" i="108"/>
  <c r="F145" i="108"/>
  <c r="J144" i="108"/>
  <c r="I144" i="108"/>
  <c r="F144" i="108"/>
  <c r="J143" i="108"/>
  <c r="I143" i="108"/>
  <c r="F143" i="108"/>
  <c r="J142" i="108"/>
  <c r="I142" i="108"/>
  <c r="F142" i="108"/>
  <c r="J141" i="108"/>
  <c r="I141" i="108"/>
  <c r="F141" i="108"/>
  <c r="J140" i="108"/>
  <c r="I140" i="108"/>
  <c r="F140" i="108"/>
  <c r="J139" i="108"/>
  <c r="I139" i="108"/>
  <c r="F139" i="108"/>
  <c r="J138" i="108"/>
  <c r="I138" i="108"/>
  <c r="F138" i="108"/>
  <c r="J137" i="108"/>
  <c r="I137" i="108"/>
  <c r="F137" i="108"/>
  <c r="J136" i="108"/>
  <c r="I136" i="108"/>
  <c r="F136" i="108"/>
  <c r="J135" i="108"/>
  <c r="I135" i="108"/>
  <c r="F135" i="108"/>
  <c r="J134" i="108"/>
  <c r="I134" i="108"/>
  <c r="F134" i="108"/>
  <c r="J133" i="108"/>
  <c r="I133" i="108"/>
  <c r="F133" i="108"/>
  <c r="J132" i="108"/>
  <c r="I132" i="108"/>
  <c r="F132" i="108"/>
  <c r="J131" i="108"/>
  <c r="I131" i="108"/>
  <c r="F131" i="108"/>
  <c r="J130" i="108"/>
  <c r="I130" i="108"/>
  <c r="F130" i="108"/>
  <c r="J129" i="108"/>
  <c r="I129" i="108"/>
  <c r="F129" i="108"/>
  <c r="J128" i="108"/>
  <c r="I128" i="108"/>
  <c r="F128" i="108"/>
  <c r="J127" i="108"/>
  <c r="I127" i="108"/>
  <c r="F127" i="108"/>
  <c r="J126" i="108"/>
  <c r="I126" i="108"/>
  <c r="F126" i="108"/>
  <c r="J124" i="108"/>
  <c r="I124" i="108"/>
  <c r="F124" i="108"/>
  <c r="J123" i="108"/>
  <c r="I123" i="108"/>
  <c r="F123" i="108"/>
  <c r="J122" i="108"/>
  <c r="I122" i="108"/>
  <c r="F122" i="108"/>
  <c r="J121" i="108"/>
  <c r="I121" i="108"/>
  <c r="F121" i="108"/>
  <c r="J120" i="108"/>
  <c r="I120" i="108"/>
  <c r="F120" i="108"/>
  <c r="J119" i="108"/>
  <c r="I119" i="108"/>
  <c r="F119" i="108"/>
  <c r="J118" i="108"/>
  <c r="I118" i="108"/>
  <c r="F118" i="108"/>
  <c r="J117" i="108"/>
  <c r="I117" i="108"/>
  <c r="F117" i="108"/>
  <c r="J116" i="108"/>
  <c r="I116" i="108"/>
  <c r="F116" i="108"/>
  <c r="J115" i="108"/>
  <c r="I115" i="108"/>
  <c r="F115" i="108"/>
  <c r="J114" i="108"/>
  <c r="I114" i="108"/>
  <c r="F114" i="108"/>
  <c r="J112" i="108"/>
  <c r="I112" i="108"/>
  <c r="F112" i="108"/>
  <c r="J111" i="108"/>
  <c r="I111" i="108"/>
  <c r="F111" i="108"/>
  <c r="J110" i="108"/>
  <c r="I110" i="108"/>
  <c r="F110" i="108"/>
  <c r="J109" i="108"/>
  <c r="I109" i="108"/>
  <c r="F109" i="108"/>
  <c r="J108" i="108"/>
  <c r="I108" i="108"/>
  <c r="F108" i="108"/>
  <c r="J107" i="108"/>
  <c r="I107" i="108"/>
  <c r="F107" i="108"/>
  <c r="J106" i="108"/>
  <c r="I106" i="108"/>
  <c r="F106" i="108"/>
  <c r="J105" i="108"/>
  <c r="I105" i="108"/>
  <c r="F105" i="108"/>
  <c r="J104" i="108"/>
  <c r="I104" i="108"/>
  <c r="F104" i="108"/>
  <c r="J103" i="108"/>
  <c r="I103" i="108"/>
  <c r="F103" i="108"/>
  <c r="J102" i="108"/>
  <c r="I102" i="108"/>
  <c r="F102" i="108"/>
  <c r="J101" i="108"/>
  <c r="I101" i="108"/>
  <c r="F101" i="108"/>
  <c r="J100" i="108"/>
  <c r="I100" i="108"/>
  <c r="F100" i="108"/>
  <c r="J99" i="108"/>
  <c r="I99" i="108"/>
  <c r="F99" i="108"/>
  <c r="J98" i="108"/>
  <c r="I98" i="108"/>
  <c r="F98" i="108"/>
  <c r="J97" i="108"/>
  <c r="I97" i="108"/>
  <c r="F97" i="108"/>
  <c r="J96" i="108"/>
  <c r="I96" i="108"/>
  <c r="F96" i="108"/>
  <c r="J95" i="108"/>
  <c r="I95" i="108"/>
  <c r="F95" i="108"/>
  <c r="J94" i="108"/>
  <c r="I94" i="108"/>
  <c r="F94" i="108"/>
  <c r="J93" i="108"/>
  <c r="I93" i="108"/>
  <c r="F93" i="108"/>
  <c r="J92" i="108"/>
  <c r="I92" i="108"/>
  <c r="F92" i="108"/>
  <c r="J91" i="108"/>
  <c r="I91" i="108"/>
  <c r="F91" i="108"/>
  <c r="J90" i="108"/>
  <c r="I90" i="108"/>
  <c r="F90" i="108"/>
  <c r="J89" i="108"/>
  <c r="I89" i="108"/>
  <c r="F89" i="108"/>
  <c r="J88" i="108"/>
  <c r="I88" i="108"/>
  <c r="F88" i="108"/>
  <c r="J87" i="108"/>
  <c r="I87" i="108"/>
  <c r="F87" i="108"/>
  <c r="J86" i="108"/>
  <c r="I86" i="108"/>
  <c r="F86" i="108"/>
  <c r="J85" i="108"/>
  <c r="I85" i="108"/>
  <c r="F85" i="108"/>
  <c r="J84" i="108"/>
  <c r="I84" i="108"/>
  <c r="F84" i="108"/>
  <c r="J83" i="108"/>
  <c r="I83" i="108"/>
  <c r="F83" i="108"/>
  <c r="J82" i="108"/>
  <c r="I82" i="108"/>
  <c r="F82" i="108"/>
  <c r="J81" i="108"/>
  <c r="I81" i="108"/>
  <c r="F81" i="108"/>
  <c r="J80" i="108"/>
  <c r="I80" i="108"/>
  <c r="F80" i="108"/>
  <c r="J79" i="108"/>
  <c r="I79" i="108"/>
  <c r="F79" i="108"/>
  <c r="J78" i="108"/>
  <c r="I78" i="108"/>
  <c r="F78" i="108"/>
  <c r="J77" i="108"/>
  <c r="I77" i="108"/>
  <c r="F77" i="108"/>
  <c r="J76" i="108"/>
  <c r="I76" i="108"/>
  <c r="F76" i="108"/>
  <c r="J75" i="108"/>
  <c r="I75" i="108"/>
  <c r="F75" i="108"/>
  <c r="J74" i="108"/>
  <c r="I74" i="108"/>
  <c r="F74" i="108"/>
  <c r="J73" i="108"/>
  <c r="I73" i="108"/>
  <c r="F73" i="108"/>
  <c r="J72" i="108"/>
  <c r="I72" i="108"/>
  <c r="F72" i="108"/>
  <c r="J71" i="108"/>
  <c r="I71" i="108"/>
  <c r="F71" i="108"/>
  <c r="J70" i="108"/>
  <c r="I70" i="108"/>
  <c r="F70" i="108"/>
  <c r="J69" i="108"/>
  <c r="I69" i="108"/>
  <c r="F69" i="108"/>
  <c r="J68" i="108"/>
  <c r="I68" i="108"/>
  <c r="F68" i="108"/>
  <c r="J67" i="108"/>
  <c r="I67" i="108"/>
  <c r="F67" i="108"/>
  <c r="J66" i="108"/>
  <c r="I66" i="108"/>
  <c r="F66" i="108"/>
  <c r="J65" i="108"/>
  <c r="I65" i="108"/>
  <c r="F65" i="108"/>
  <c r="J64" i="108"/>
  <c r="I64" i="108"/>
  <c r="F64" i="108"/>
  <c r="J63" i="108"/>
  <c r="I63" i="108"/>
  <c r="F63" i="108"/>
  <c r="J62" i="108"/>
  <c r="I62" i="108"/>
  <c r="F62" i="108"/>
  <c r="J61" i="108"/>
  <c r="I61" i="108"/>
  <c r="F61" i="108"/>
  <c r="J60" i="108"/>
  <c r="I60" i="108"/>
  <c r="F60" i="108"/>
  <c r="J59" i="108"/>
  <c r="I59" i="108"/>
  <c r="F59" i="108"/>
  <c r="J58" i="108"/>
  <c r="I58" i="108"/>
  <c r="F58" i="108"/>
  <c r="J57" i="108"/>
  <c r="I57" i="108"/>
  <c r="F57" i="108"/>
  <c r="J56" i="108"/>
  <c r="I56" i="108"/>
  <c r="F56" i="108"/>
  <c r="J55" i="108"/>
  <c r="I55" i="108"/>
  <c r="F55" i="108"/>
  <c r="J54" i="108"/>
  <c r="I54" i="108"/>
  <c r="F54" i="108"/>
  <c r="J53" i="108"/>
  <c r="I53" i="108"/>
  <c r="F53" i="108"/>
  <c r="J52" i="108"/>
  <c r="I52" i="108"/>
  <c r="F52" i="108"/>
  <c r="J51" i="108"/>
  <c r="I51" i="108"/>
  <c r="F51" i="108"/>
  <c r="J50" i="108"/>
  <c r="I50" i="108"/>
  <c r="F50" i="108"/>
  <c r="J49" i="108"/>
  <c r="I49" i="108"/>
  <c r="F49" i="108"/>
  <c r="J48" i="108"/>
  <c r="I48" i="108"/>
  <c r="F48" i="108"/>
  <c r="J47" i="108"/>
  <c r="I47" i="108"/>
  <c r="F47" i="108"/>
  <c r="J46" i="108"/>
  <c r="I46" i="108"/>
  <c r="F46" i="108"/>
  <c r="J45" i="108"/>
  <c r="I45" i="108"/>
  <c r="F45" i="108"/>
  <c r="J44" i="108"/>
  <c r="I44" i="108"/>
  <c r="F44" i="108"/>
  <c r="J43" i="108"/>
  <c r="I43" i="108"/>
  <c r="F43" i="108"/>
  <c r="J42" i="108"/>
  <c r="I42" i="108"/>
  <c r="F42" i="108"/>
  <c r="J41" i="108"/>
  <c r="I41" i="108"/>
  <c r="F41" i="108"/>
  <c r="J40" i="108"/>
  <c r="I40" i="108"/>
  <c r="F40" i="108"/>
  <c r="J39" i="108"/>
  <c r="I39" i="108"/>
  <c r="F39" i="108"/>
  <c r="J38" i="108"/>
  <c r="I38" i="108"/>
  <c r="F38" i="108"/>
  <c r="J37" i="108"/>
  <c r="I37" i="108"/>
  <c r="F37" i="108"/>
  <c r="J36" i="108"/>
  <c r="I36" i="108"/>
  <c r="F36" i="108"/>
  <c r="J35" i="108"/>
  <c r="I35" i="108"/>
  <c r="F35" i="108"/>
  <c r="J34" i="108"/>
  <c r="I34" i="108"/>
  <c r="F34" i="108"/>
  <c r="J33" i="108"/>
  <c r="I33" i="108"/>
  <c r="F33" i="108"/>
  <c r="J32" i="108"/>
  <c r="I32" i="108"/>
  <c r="F32" i="108"/>
  <c r="J31" i="108"/>
  <c r="I31" i="108"/>
  <c r="F31" i="108"/>
  <c r="J30" i="108"/>
  <c r="I30" i="108"/>
  <c r="F30" i="108"/>
  <c r="J29" i="108"/>
  <c r="I29" i="108"/>
  <c r="F29" i="108"/>
  <c r="J28" i="108"/>
  <c r="I28" i="108"/>
  <c r="F28" i="108"/>
  <c r="J27" i="108"/>
  <c r="I27" i="108"/>
  <c r="F27" i="108"/>
  <c r="J26" i="108"/>
  <c r="I26" i="108"/>
  <c r="F26" i="108"/>
  <c r="J25" i="108"/>
  <c r="I25" i="108"/>
  <c r="F25" i="108"/>
  <c r="J24" i="108"/>
  <c r="I24" i="108"/>
  <c r="F24" i="108"/>
  <c r="J23" i="108"/>
  <c r="I23" i="108"/>
  <c r="F23" i="108"/>
  <c r="J22" i="108"/>
  <c r="I22" i="108"/>
  <c r="F22" i="108"/>
  <c r="J21" i="108"/>
  <c r="I21" i="108"/>
  <c r="F21" i="108"/>
  <c r="J20" i="108"/>
  <c r="I20" i="108"/>
  <c r="F20" i="108"/>
  <c r="J19" i="108"/>
  <c r="I19" i="108"/>
  <c r="F19" i="108"/>
  <c r="J18" i="108"/>
  <c r="I18" i="108"/>
  <c r="F18" i="108"/>
  <c r="J17" i="108"/>
  <c r="I17" i="108"/>
  <c r="F17" i="108"/>
  <c r="J16" i="108"/>
  <c r="I16" i="108"/>
  <c r="F16" i="108"/>
  <c r="J15" i="108"/>
  <c r="I15" i="108"/>
  <c r="F15" i="108"/>
  <c r="J14" i="108"/>
  <c r="I14" i="108"/>
  <c r="F14" i="108"/>
  <c r="J13" i="108"/>
  <c r="I13" i="108"/>
  <c r="F13" i="108"/>
  <c r="J12" i="108"/>
  <c r="I12" i="108"/>
  <c r="F12" i="108"/>
  <c r="J11" i="108"/>
  <c r="I11" i="108"/>
  <c r="F11" i="108"/>
  <c r="J10" i="108"/>
  <c r="I10" i="108"/>
  <c r="F10" i="108"/>
  <c r="J9" i="108"/>
  <c r="I9" i="108"/>
  <c r="F9" i="108"/>
  <c r="J8" i="108"/>
  <c r="I8" i="108"/>
  <c r="F8" i="108"/>
  <c r="J7" i="108"/>
  <c r="I7" i="108"/>
  <c r="F7" i="108"/>
  <c r="J6" i="108"/>
  <c r="I6" i="108"/>
  <c r="F6" i="108"/>
  <c r="J5" i="108"/>
  <c r="I5" i="108"/>
  <c r="F5" i="108"/>
  <c r="BY3" i="107"/>
  <c r="BX3" i="107"/>
  <c r="BW3" i="107"/>
  <c r="BV3" i="107"/>
  <c r="BU3" i="107"/>
  <c r="BT3" i="107"/>
  <c r="BS3" i="107"/>
  <c r="BR3" i="107"/>
  <c r="BQ3" i="107"/>
  <c r="BP3" i="107"/>
  <c r="BO3" i="107"/>
  <c r="L1" i="107" s="1"/>
  <c r="BN3" i="107"/>
  <c r="BM3" i="107"/>
  <c r="BL3" i="107"/>
  <c r="BK3" i="107"/>
  <c r="BJ3" i="107"/>
  <c r="BI3" i="107"/>
  <c r="BH3" i="107"/>
  <c r="BG3" i="107"/>
  <c r="BF3" i="107"/>
  <c r="BE3" i="107"/>
  <c r="BD3" i="107"/>
  <c r="BC3" i="107"/>
  <c r="N1" i="107" s="1"/>
  <c r="BB3" i="107"/>
  <c r="BA3" i="107"/>
  <c r="AZ3" i="107"/>
  <c r="AY3" i="107"/>
  <c r="AX3" i="107"/>
  <c r="AW3" i="107"/>
  <c r="AV3" i="107"/>
  <c r="AU3" i="107"/>
  <c r="AT3" i="107"/>
  <c r="AS3" i="107"/>
  <c r="AR3" i="107"/>
  <c r="AQ3" i="107"/>
  <c r="P1" i="107" s="1"/>
  <c r="AP3" i="107"/>
  <c r="AO3" i="107"/>
  <c r="AN3" i="107"/>
  <c r="AM3" i="107"/>
  <c r="AL3" i="107"/>
  <c r="AK3" i="107"/>
  <c r="AJ3" i="107"/>
  <c r="AI3" i="107"/>
  <c r="AH3" i="107"/>
  <c r="AG3" i="107"/>
  <c r="AF3" i="107"/>
  <c r="AE3" i="107"/>
  <c r="R1" i="107" s="1"/>
  <c r="AD3" i="107"/>
  <c r="AC3" i="107"/>
  <c r="AB3" i="107"/>
  <c r="AA3" i="107"/>
  <c r="Z3" i="107"/>
  <c r="Y3" i="107"/>
  <c r="X3" i="107"/>
  <c r="W3" i="107"/>
  <c r="V3" i="107"/>
  <c r="U3" i="107"/>
  <c r="T3" i="107"/>
  <c r="S3" i="107"/>
  <c r="T1" i="107" s="1"/>
  <c r="R3" i="107"/>
  <c r="Q3" i="107"/>
  <c r="P3" i="107"/>
  <c r="O3" i="107"/>
  <c r="N3" i="107"/>
  <c r="M3" i="107"/>
  <c r="L3" i="107"/>
  <c r="K3" i="107"/>
  <c r="J3" i="107"/>
  <c r="I3" i="107"/>
  <c r="H3" i="107"/>
  <c r="X1" i="107" s="1"/>
  <c r="G3" i="107"/>
  <c r="V1" i="107" s="1"/>
  <c r="F3" i="107"/>
  <c r="E3" i="107"/>
  <c r="D3" i="107"/>
  <c r="C3" i="107"/>
  <c r="B3" i="107"/>
  <c r="A3" i="107"/>
  <c r="AF1" i="107"/>
  <c r="AD1" i="107"/>
  <c r="AB1" i="107"/>
  <c r="Z1" i="107"/>
  <c r="J1" i="107"/>
  <c r="H1" i="107"/>
  <c r="B311" i="108" l="1"/>
  <c r="D310" i="108"/>
  <c r="D317" i="108"/>
  <c r="B318" i="108"/>
  <c r="D309" i="108"/>
  <c r="D316" i="108"/>
  <c r="D324" i="108"/>
  <c r="F1" i="107"/>
  <c r="D1" i="107" s="1"/>
  <c r="AI13" i="60"/>
  <c r="BA13" i="60"/>
  <c r="W13" i="60"/>
  <c r="X13" i="60" s="1"/>
  <c r="Y13" i="60" l="1"/>
  <c r="AK13" i="60"/>
  <c r="BC13" i="60"/>
  <c r="AJ13" i="60"/>
  <c r="BB13" i="60"/>
  <c r="D318" i="108"/>
  <c r="B319" i="108"/>
  <c r="B312" i="108"/>
  <c r="D311" i="108"/>
  <c r="Z13" i="60" l="1"/>
  <c r="AL13" i="60"/>
  <c r="BD13" i="60"/>
  <c r="B313" i="108"/>
  <c r="D313" i="108" s="1"/>
  <c r="D312" i="108"/>
  <c r="B320" i="108"/>
  <c r="D319" i="108"/>
  <c r="P5" i="86"/>
  <c r="AA13" i="60" l="1"/>
  <c r="AM13" i="60"/>
  <c r="BE13" i="60"/>
  <c r="D320" i="108"/>
  <c r="B321" i="108"/>
  <c r="D321" i="108" s="1"/>
  <c r="I6" i="86"/>
  <c r="AY90" i="60"/>
  <c r="AY91" i="60"/>
  <c r="AY92" i="60"/>
  <c r="AY93" i="60"/>
  <c r="AY94" i="60"/>
  <c r="AY95" i="60"/>
  <c r="AY96" i="60"/>
  <c r="AY97" i="60"/>
  <c r="AY98" i="60"/>
  <c r="AY99" i="60"/>
  <c r="AY100" i="60"/>
  <c r="AY101" i="60"/>
  <c r="AY102" i="60"/>
  <c r="AY103" i="60"/>
  <c r="AY104" i="60"/>
  <c r="AY105" i="60"/>
  <c r="AY106" i="60"/>
  <c r="AY107" i="60"/>
  <c r="AY108" i="60"/>
  <c r="AY109" i="60"/>
  <c r="AY110" i="60"/>
  <c r="AY111" i="60"/>
  <c r="AY112" i="60"/>
  <c r="AY113" i="60"/>
  <c r="AY114" i="60"/>
  <c r="AB13" i="60" l="1"/>
  <c r="AN13" i="60"/>
  <c r="BF13" i="60"/>
  <c r="AG115" i="60"/>
  <c r="AT115" i="60"/>
  <c r="AC13" i="60" l="1"/>
  <c r="AO13" i="60"/>
  <c r="BG13" i="60"/>
  <c r="AU37" i="60"/>
  <c r="AD13" i="60" l="1"/>
  <c r="AP13" i="60"/>
  <c r="BH13" i="60"/>
  <c r="AV89" i="60"/>
  <c r="AY89" i="60" s="1"/>
  <c r="AU89" i="60"/>
  <c r="AV88" i="60"/>
  <c r="AY88" i="60" s="1"/>
  <c r="AU88" i="60"/>
  <c r="AV87" i="60"/>
  <c r="AY87" i="60" s="1"/>
  <c r="AU87" i="60"/>
  <c r="AV86" i="60"/>
  <c r="AY86" i="60" s="1"/>
  <c r="AU86" i="60"/>
  <c r="AV85" i="60"/>
  <c r="AY85" i="60" s="1"/>
  <c r="AU85" i="60"/>
  <c r="AV84" i="60"/>
  <c r="AY84" i="60" s="1"/>
  <c r="AU84" i="60"/>
  <c r="AV83" i="60"/>
  <c r="AY83" i="60" s="1"/>
  <c r="AU83" i="60"/>
  <c r="AV82" i="60"/>
  <c r="AY82" i="60" s="1"/>
  <c r="AU82" i="60"/>
  <c r="AV81" i="60"/>
  <c r="AY81" i="60" s="1"/>
  <c r="AU81" i="60"/>
  <c r="AV80" i="60"/>
  <c r="AY80" i="60" s="1"/>
  <c r="AU80" i="60"/>
  <c r="AV79" i="60"/>
  <c r="AY79" i="60" s="1"/>
  <c r="AU79" i="60"/>
  <c r="AV78" i="60"/>
  <c r="AY78" i="60" s="1"/>
  <c r="AU78" i="60"/>
  <c r="AV77" i="60"/>
  <c r="AY77" i="60" s="1"/>
  <c r="AU77" i="60"/>
  <c r="AV76" i="60"/>
  <c r="AY76" i="60" s="1"/>
  <c r="AU76" i="60"/>
  <c r="AV75" i="60"/>
  <c r="AY75" i="60" s="1"/>
  <c r="AU75" i="60"/>
  <c r="AV74" i="60"/>
  <c r="AY74" i="60" s="1"/>
  <c r="AU74" i="60"/>
  <c r="AV73" i="60"/>
  <c r="AY73" i="60" s="1"/>
  <c r="AU73" i="60"/>
  <c r="AV72" i="60"/>
  <c r="AY72" i="60" s="1"/>
  <c r="AU72" i="60"/>
  <c r="AV71" i="60"/>
  <c r="AY71" i="60" s="1"/>
  <c r="AU71" i="60"/>
  <c r="AV70" i="60"/>
  <c r="AY70" i="60" s="1"/>
  <c r="AU70" i="60"/>
  <c r="AV69" i="60"/>
  <c r="AY69" i="60" s="1"/>
  <c r="AU69" i="60"/>
  <c r="AV68" i="60"/>
  <c r="AY68" i="60" s="1"/>
  <c r="AU68" i="60"/>
  <c r="AV67" i="60"/>
  <c r="AY67" i="60" s="1"/>
  <c r="AU67" i="60"/>
  <c r="AV66" i="60"/>
  <c r="AY66" i="60" s="1"/>
  <c r="AU66" i="60"/>
  <c r="AV65" i="60"/>
  <c r="AY65" i="60" s="1"/>
  <c r="AU65" i="60"/>
  <c r="AV64" i="60"/>
  <c r="AY64" i="60" s="1"/>
  <c r="AU64" i="60"/>
  <c r="AV63" i="60"/>
  <c r="AY63" i="60" s="1"/>
  <c r="AU63" i="60"/>
  <c r="AV62" i="60"/>
  <c r="AY62" i="60" s="1"/>
  <c r="AU62" i="60"/>
  <c r="AV61" i="60"/>
  <c r="AY61" i="60" s="1"/>
  <c r="AU61" i="60"/>
  <c r="AV60" i="60"/>
  <c r="AY60" i="60" s="1"/>
  <c r="AU60" i="60"/>
  <c r="AV59" i="60"/>
  <c r="AY59" i="60" s="1"/>
  <c r="AU59" i="60"/>
  <c r="AV58" i="60"/>
  <c r="AY58" i="60" s="1"/>
  <c r="AU58" i="60"/>
  <c r="AV57" i="60"/>
  <c r="AY57" i="60" s="1"/>
  <c r="AU57" i="60"/>
  <c r="AV56" i="60"/>
  <c r="AY56" i="60" s="1"/>
  <c r="AU56" i="60"/>
  <c r="AV55" i="60"/>
  <c r="AY55" i="60" s="1"/>
  <c r="AU55" i="60"/>
  <c r="AV54" i="60"/>
  <c r="AY54" i="60" s="1"/>
  <c r="AU54" i="60"/>
  <c r="AV53" i="60"/>
  <c r="AY53" i="60" s="1"/>
  <c r="AU53" i="60"/>
  <c r="AV52" i="60"/>
  <c r="AY52" i="60" s="1"/>
  <c r="AU52" i="60"/>
  <c r="AV51" i="60"/>
  <c r="AY51" i="60" s="1"/>
  <c r="AU51" i="60"/>
  <c r="AV50" i="60"/>
  <c r="AY50" i="60" s="1"/>
  <c r="AU50" i="60"/>
  <c r="AV49" i="60"/>
  <c r="AY49" i="60" s="1"/>
  <c r="AU49" i="60"/>
  <c r="AV48" i="60"/>
  <c r="AY48" i="60" s="1"/>
  <c r="AU48" i="60"/>
  <c r="AW48" i="60" s="1"/>
  <c r="AX48" i="60" s="1"/>
  <c r="AV47" i="60"/>
  <c r="AY47" i="60" s="1"/>
  <c r="AU47" i="60"/>
  <c r="AV46" i="60"/>
  <c r="AY46" i="60" s="1"/>
  <c r="AU46" i="60"/>
  <c r="AV45" i="60"/>
  <c r="AY45" i="60" s="1"/>
  <c r="AU45" i="60"/>
  <c r="AV44" i="60"/>
  <c r="AY44" i="60" s="1"/>
  <c r="AU44" i="60"/>
  <c r="AV43" i="60"/>
  <c r="AY43" i="60" s="1"/>
  <c r="AU43" i="60"/>
  <c r="AV42" i="60"/>
  <c r="AY42" i="60" s="1"/>
  <c r="AU42" i="60"/>
  <c r="AV41" i="60"/>
  <c r="AY41" i="60" s="1"/>
  <c r="AU41" i="60"/>
  <c r="AV40" i="60"/>
  <c r="AY40" i="60" s="1"/>
  <c r="AU40" i="60"/>
  <c r="AV39" i="60"/>
  <c r="AY39" i="60" s="1"/>
  <c r="AU39" i="60"/>
  <c r="AV38" i="60"/>
  <c r="AY38" i="60" s="1"/>
  <c r="AU38" i="60"/>
  <c r="AV37" i="60"/>
  <c r="AY37" i="60" s="1"/>
  <c r="AV36" i="60"/>
  <c r="AY36" i="60" s="1"/>
  <c r="AU36" i="60"/>
  <c r="AV35" i="60"/>
  <c r="AY35" i="60" s="1"/>
  <c r="AU35" i="60"/>
  <c r="AV34" i="60"/>
  <c r="AY34" i="60" s="1"/>
  <c r="AU34" i="60"/>
  <c r="AV33" i="60"/>
  <c r="AY33" i="60" s="1"/>
  <c r="AU33" i="60"/>
  <c r="AV32" i="60"/>
  <c r="AY32" i="60" s="1"/>
  <c r="AU32" i="60"/>
  <c r="AV31" i="60"/>
  <c r="AY31" i="60" s="1"/>
  <c r="AU31" i="60"/>
  <c r="AV30" i="60"/>
  <c r="AY30" i="60" s="1"/>
  <c r="AU30" i="60"/>
  <c r="AV29" i="60"/>
  <c r="AY29" i="60" s="1"/>
  <c r="AU29" i="60"/>
  <c r="AV28" i="60"/>
  <c r="AY28" i="60" s="1"/>
  <c r="AU28" i="60"/>
  <c r="AV27" i="60"/>
  <c r="AY27" i="60" s="1"/>
  <c r="AU27" i="60"/>
  <c r="AV26" i="60"/>
  <c r="AY26" i="60" s="1"/>
  <c r="AU26" i="60"/>
  <c r="AV25" i="60"/>
  <c r="AY25" i="60" s="1"/>
  <c r="AU25" i="60"/>
  <c r="AV24" i="60"/>
  <c r="AY24" i="60" s="1"/>
  <c r="AU24" i="60"/>
  <c r="AV23" i="60"/>
  <c r="AY23" i="60" s="1"/>
  <c r="AU23" i="60"/>
  <c r="AV22" i="60"/>
  <c r="AY22" i="60" s="1"/>
  <c r="AU22" i="60"/>
  <c r="AV21" i="60"/>
  <c r="AY21" i="60" s="1"/>
  <c r="AU21" i="60"/>
  <c r="AV20" i="60"/>
  <c r="AY20" i="60" s="1"/>
  <c r="AU20" i="60"/>
  <c r="AV19" i="60"/>
  <c r="AY19" i="60" s="1"/>
  <c r="AU19" i="60"/>
  <c r="AV18" i="60"/>
  <c r="AY18" i="60" s="1"/>
  <c r="AU18" i="60"/>
  <c r="AV17" i="60"/>
  <c r="AY17" i="60" s="1"/>
  <c r="AU17" i="60"/>
  <c r="AV16" i="60"/>
  <c r="AY16" i="60" s="1"/>
  <c r="AU16" i="60"/>
  <c r="AV15" i="60"/>
  <c r="AY15" i="60" s="1"/>
  <c r="AU15" i="60"/>
  <c r="AW40" i="60" l="1"/>
  <c r="AX40" i="60" s="1"/>
  <c r="AZ40" i="60" s="1"/>
  <c r="AW64" i="60"/>
  <c r="AX64" i="60" s="1"/>
  <c r="BO64" i="60" s="1"/>
  <c r="AW76" i="60"/>
  <c r="AX76" i="60" s="1"/>
  <c r="BO76" i="60" s="1"/>
  <c r="AW60" i="60"/>
  <c r="AX60" i="60" s="1"/>
  <c r="BO60" i="60" s="1"/>
  <c r="AW72" i="60"/>
  <c r="AX72" i="60" s="1"/>
  <c r="BO72" i="60" s="1"/>
  <c r="AE13" i="60"/>
  <c r="AQ13" i="60"/>
  <c r="BI13" i="60"/>
  <c r="AW79" i="60"/>
  <c r="AX79" i="60" s="1"/>
  <c r="BO79" i="60" s="1"/>
  <c r="AW44" i="60"/>
  <c r="AX44" i="60" s="1"/>
  <c r="AW56" i="60"/>
  <c r="AX56" i="60" s="1"/>
  <c r="BO56" i="60" s="1"/>
  <c r="AW47" i="60"/>
  <c r="AX47" i="60" s="1"/>
  <c r="AW51" i="60"/>
  <c r="AX51" i="60" s="1"/>
  <c r="BO51" i="60" s="1"/>
  <c r="AW55" i="60"/>
  <c r="AX55" i="60" s="1"/>
  <c r="BO55" i="60" s="1"/>
  <c r="AW63" i="60"/>
  <c r="AX63" i="60" s="1"/>
  <c r="BO63" i="60" s="1"/>
  <c r="AW67" i="60"/>
  <c r="AX67" i="60" s="1"/>
  <c r="BO67" i="60" s="1"/>
  <c r="AW71" i="60"/>
  <c r="AX71" i="60" s="1"/>
  <c r="BO71" i="60" s="1"/>
  <c r="AW83" i="60"/>
  <c r="AX83" i="60" s="1"/>
  <c r="BO83" i="60" s="1"/>
  <c r="AW87" i="60"/>
  <c r="AX87" i="60" s="1"/>
  <c r="BO87" i="60" s="1"/>
  <c r="AW89" i="60"/>
  <c r="AX89" i="60" s="1"/>
  <c r="BO89" i="60" s="1"/>
  <c r="AW80" i="60"/>
  <c r="AX80" i="60" s="1"/>
  <c r="AW28" i="60"/>
  <c r="AX28" i="60" s="1"/>
  <c r="AW39" i="60"/>
  <c r="AX39" i="60" s="1"/>
  <c r="AW19" i="60"/>
  <c r="AX19" i="60" s="1"/>
  <c r="AW21" i="60"/>
  <c r="AX21" i="60" s="1"/>
  <c r="AW23" i="60"/>
  <c r="AX23" i="60" s="1"/>
  <c r="AW27" i="60"/>
  <c r="AX27" i="60" s="1"/>
  <c r="AW15" i="60"/>
  <c r="AX15" i="60" s="1"/>
  <c r="AZ15" i="60" s="1"/>
  <c r="AW31" i="60"/>
  <c r="AX31" i="60" s="1"/>
  <c r="AW33" i="60"/>
  <c r="AX33" i="60" s="1"/>
  <c r="AW35" i="60"/>
  <c r="AX35" i="60" s="1"/>
  <c r="BO35" i="60" s="1"/>
  <c r="AW43" i="60"/>
  <c r="AX43" i="60" s="1"/>
  <c r="BO43" i="60" s="1"/>
  <c r="AW52" i="60"/>
  <c r="AX52" i="60" s="1"/>
  <c r="BO52" i="60" s="1"/>
  <c r="AW59" i="60"/>
  <c r="AX59" i="60" s="1"/>
  <c r="AW68" i="60"/>
  <c r="AX68" i="60" s="1"/>
  <c r="AW75" i="60"/>
  <c r="AX75" i="60" s="1"/>
  <c r="AW84" i="60"/>
  <c r="AX84" i="60" s="1"/>
  <c r="BO84" i="60" s="1"/>
  <c r="AW22" i="60"/>
  <c r="AX22" i="60" s="1"/>
  <c r="AW25" i="60"/>
  <c r="AX25" i="60" s="1"/>
  <c r="AW45" i="60"/>
  <c r="AX45" i="60" s="1"/>
  <c r="AW53" i="60"/>
  <c r="AX53" i="60" s="1"/>
  <c r="AW61" i="60"/>
  <c r="AX61" i="60" s="1"/>
  <c r="AW69" i="60"/>
  <c r="AX69" i="60" s="1"/>
  <c r="AW77" i="60"/>
  <c r="AX77" i="60" s="1"/>
  <c r="AW85" i="60"/>
  <c r="AX85" i="60" s="1"/>
  <c r="AW18" i="60"/>
  <c r="AX18" i="60" s="1"/>
  <c r="AW29" i="60"/>
  <c r="AX29" i="60" s="1"/>
  <c r="AW34" i="60"/>
  <c r="AX34" i="60" s="1"/>
  <c r="AW41" i="60"/>
  <c r="AX41" i="60" s="1"/>
  <c r="AW49" i="60"/>
  <c r="AX49" i="60" s="1"/>
  <c r="AW57" i="60"/>
  <c r="AX57" i="60" s="1"/>
  <c r="AW65" i="60"/>
  <c r="AX65" i="60" s="1"/>
  <c r="AW73" i="60"/>
  <c r="AX73" i="60" s="1"/>
  <c r="AW81" i="60"/>
  <c r="AX81" i="60" s="1"/>
  <c r="AW88" i="60"/>
  <c r="AX88" i="60" s="1"/>
  <c r="AW17" i="60"/>
  <c r="AX17" i="60" s="1"/>
  <c r="AW24" i="60"/>
  <c r="AX24" i="60" s="1"/>
  <c r="AW30" i="60"/>
  <c r="AX30" i="60" s="1"/>
  <c r="AW16" i="60"/>
  <c r="AX16" i="60" s="1"/>
  <c r="AW20" i="60"/>
  <c r="AX20" i="60" s="1"/>
  <c r="AW26" i="60"/>
  <c r="AX26" i="60" s="1"/>
  <c r="AW32" i="60"/>
  <c r="AX32" i="60" s="1"/>
  <c r="AW36" i="60"/>
  <c r="AX36" i="60" s="1"/>
  <c r="AW38" i="60"/>
  <c r="AX38" i="60" s="1"/>
  <c r="AW42" i="60"/>
  <c r="AX42" i="60" s="1"/>
  <c r="BO42" i="60" s="1"/>
  <c r="AW46" i="60"/>
  <c r="AX46" i="60" s="1"/>
  <c r="AZ48" i="60"/>
  <c r="AW50" i="60"/>
  <c r="AX50" i="60" s="1"/>
  <c r="AW54" i="60"/>
  <c r="AX54" i="60" s="1"/>
  <c r="AZ55" i="60"/>
  <c r="AT55" i="60" s="1"/>
  <c r="AW58" i="60"/>
  <c r="AX58" i="60" s="1"/>
  <c r="AZ60" i="60"/>
  <c r="AW62" i="60"/>
  <c r="AX62" i="60" s="1"/>
  <c r="AZ63" i="60"/>
  <c r="AT63" i="60" s="1"/>
  <c r="AW66" i="60"/>
  <c r="AX66" i="60" s="1"/>
  <c r="AW70" i="60"/>
  <c r="AX70" i="60" s="1"/>
  <c r="BO70" i="60" s="1"/>
  <c r="AZ72" i="60"/>
  <c r="AK72" i="60" s="1"/>
  <c r="AW74" i="60"/>
  <c r="AX74" i="60" s="1"/>
  <c r="AZ76" i="60"/>
  <c r="AT76" i="60" s="1"/>
  <c r="AW78" i="60"/>
  <c r="AX78" i="60" s="1"/>
  <c r="AW82" i="60"/>
  <c r="AX82" i="60" s="1"/>
  <c r="AW86" i="60"/>
  <c r="AX86" i="60" s="1"/>
  <c r="AW37" i="60"/>
  <c r="AX37" i="60" s="1"/>
  <c r="AZ64" i="60" l="1"/>
  <c r="AP64" i="60" s="1"/>
  <c r="AF13" i="60"/>
  <c r="BJ13" i="60"/>
  <c r="AR13" i="60"/>
  <c r="AZ27" i="60"/>
  <c r="AZ19" i="60"/>
  <c r="AZ28" i="60"/>
  <c r="AZ44" i="60"/>
  <c r="AJ44" i="60" s="1"/>
  <c r="AZ83" i="60"/>
  <c r="AR83" i="60" s="1"/>
  <c r="AZ31" i="60"/>
  <c r="AN31" i="60" s="1"/>
  <c r="AZ45" i="60"/>
  <c r="AR45" i="60" s="1"/>
  <c r="AZ39" i="60"/>
  <c r="AO39" i="60" s="1"/>
  <c r="AZ29" i="60"/>
  <c r="AQ29" i="60" s="1"/>
  <c r="AZ56" i="60"/>
  <c r="AS56" i="60" s="1"/>
  <c r="AZ79" i="60"/>
  <c r="AK79" i="60" s="1"/>
  <c r="AZ70" i="60"/>
  <c r="AL70" i="60" s="1"/>
  <c r="AJ40" i="60"/>
  <c r="AZ67" i="60"/>
  <c r="AJ67" i="60" s="1"/>
  <c r="AZ35" i="60"/>
  <c r="AM35" i="60" s="1"/>
  <c r="AZ23" i="60"/>
  <c r="AR23" i="60" s="1"/>
  <c r="AZ87" i="60"/>
  <c r="AK87" i="60" s="1"/>
  <c r="AZ43" i="60"/>
  <c r="AN43" i="60" s="1"/>
  <c r="AI64" i="60"/>
  <c r="AN64" i="60"/>
  <c r="AZ33" i="60"/>
  <c r="AM33" i="60" s="1"/>
  <c r="AS64" i="60"/>
  <c r="AZ42" i="60"/>
  <c r="AJ42" i="60" s="1"/>
  <c r="AT64" i="60"/>
  <c r="AJ64" i="60"/>
  <c r="AO64" i="60"/>
  <c r="AO55" i="60"/>
  <c r="AZ84" i="60"/>
  <c r="AR84" i="60" s="1"/>
  <c r="AZ71" i="60"/>
  <c r="AM71" i="60" s="1"/>
  <c r="AZ52" i="60"/>
  <c r="AP52" i="60" s="1"/>
  <c r="AZ47" i="60"/>
  <c r="AP47" i="60" s="1"/>
  <c r="AJ55" i="60"/>
  <c r="AZ24" i="60"/>
  <c r="AO24" i="60" s="1"/>
  <c r="AZ51" i="60"/>
  <c r="AJ51" i="60" s="1"/>
  <c r="AZ89" i="60"/>
  <c r="AQ89" i="60" s="1"/>
  <c r="AZ78" i="60"/>
  <c r="AT78" i="60" s="1"/>
  <c r="BO78" i="60"/>
  <c r="AZ58" i="60"/>
  <c r="AS58" i="60" s="1"/>
  <c r="BO58" i="60"/>
  <c r="AZ36" i="60"/>
  <c r="AL36" i="60" s="1"/>
  <c r="BO36" i="60"/>
  <c r="AZ20" i="60"/>
  <c r="AI20" i="60" s="1"/>
  <c r="AZ17" i="60"/>
  <c r="AI17" i="60" s="1"/>
  <c r="AZ57" i="60"/>
  <c r="AJ57" i="60" s="1"/>
  <c r="BO57" i="60"/>
  <c r="AZ69" i="60"/>
  <c r="AQ69" i="60" s="1"/>
  <c r="BO69" i="60"/>
  <c r="AZ25" i="60"/>
  <c r="AZ68" i="60"/>
  <c r="AI68" i="60" s="1"/>
  <c r="BO68" i="60"/>
  <c r="AZ37" i="60"/>
  <c r="AL37" i="60" s="1"/>
  <c r="AZ46" i="60"/>
  <c r="AM46" i="60" s="1"/>
  <c r="BO46" i="60"/>
  <c r="AZ16" i="60"/>
  <c r="AN16" i="60" s="1"/>
  <c r="AZ81" i="60"/>
  <c r="AT81" i="60" s="1"/>
  <c r="BO81" i="60"/>
  <c r="AZ49" i="60"/>
  <c r="AI49" i="60" s="1"/>
  <c r="AZ18" i="60"/>
  <c r="AR18" i="60" s="1"/>
  <c r="AZ61" i="60"/>
  <c r="AJ61" i="60" s="1"/>
  <c r="BO61" i="60"/>
  <c r="AZ22" i="60"/>
  <c r="AM22" i="60" s="1"/>
  <c r="AZ59" i="60"/>
  <c r="AQ59" i="60" s="1"/>
  <c r="BO59" i="60"/>
  <c r="AZ82" i="60"/>
  <c r="AP82" i="60" s="1"/>
  <c r="BO82" i="60"/>
  <c r="AZ74" i="60"/>
  <c r="AQ74" i="60" s="1"/>
  <c r="BO74" i="60"/>
  <c r="AZ62" i="60"/>
  <c r="AR62" i="60" s="1"/>
  <c r="BO62" i="60"/>
  <c r="AZ50" i="60"/>
  <c r="AR50" i="60" s="1"/>
  <c r="AZ32" i="60"/>
  <c r="AQ32" i="60" s="1"/>
  <c r="AZ30" i="60"/>
  <c r="AP30" i="60" s="1"/>
  <c r="AZ88" i="60"/>
  <c r="AT88" i="60" s="1"/>
  <c r="BO88" i="60"/>
  <c r="AZ73" i="60"/>
  <c r="AM73" i="60" s="1"/>
  <c r="BO73" i="60"/>
  <c r="AZ41" i="60"/>
  <c r="BO41" i="60"/>
  <c r="AZ85" i="60"/>
  <c r="AQ85" i="60" s="1"/>
  <c r="BO85" i="60"/>
  <c r="AZ53" i="60"/>
  <c r="AS53" i="60" s="1"/>
  <c r="BO53" i="60"/>
  <c r="AZ21" i="60"/>
  <c r="AK21" i="60" s="1"/>
  <c r="AZ80" i="60"/>
  <c r="AS80" i="60" s="1"/>
  <c r="BO80" i="60"/>
  <c r="AZ86" i="60"/>
  <c r="AO86" i="60" s="1"/>
  <c r="BO86" i="60"/>
  <c r="AZ66" i="60"/>
  <c r="AR66" i="60" s="1"/>
  <c r="BO66" i="60"/>
  <c r="AZ54" i="60"/>
  <c r="AR54" i="60" s="1"/>
  <c r="BO54" i="60"/>
  <c r="AZ38" i="60"/>
  <c r="AM38" i="60" s="1"/>
  <c r="AZ26" i="60"/>
  <c r="AM26" i="60" s="1"/>
  <c r="AZ65" i="60"/>
  <c r="AI65" i="60" s="1"/>
  <c r="BO65" i="60"/>
  <c r="AZ34" i="60"/>
  <c r="AJ34" i="60" s="1"/>
  <c r="BO34" i="60"/>
  <c r="AZ77" i="60"/>
  <c r="AR77" i="60" s="1"/>
  <c r="BO77" i="60"/>
  <c r="AZ75" i="60"/>
  <c r="AJ75" i="60" s="1"/>
  <c r="BO75" i="60"/>
  <c r="AT60" i="60"/>
  <c r="AO60" i="60"/>
  <c r="AL48" i="60"/>
  <c r="AR48" i="60"/>
  <c r="AI48" i="60"/>
  <c r="AN48" i="60"/>
  <c r="AM48" i="60"/>
  <c r="AO48" i="60"/>
  <c r="AJ48" i="60"/>
  <c r="AQ43" i="60"/>
  <c r="AJ60" i="60"/>
  <c r="AQ48" i="60"/>
  <c r="AK48" i="60"/>
  <c r="AS76" i="60"/>
  <c r="AQ76" i="60"/>
  <c r="AP48" i="60"/>
  <c r="AM64" i="60"/>
  <c r="AR64" i="60"/>
  <c r="AL64" i="60"/>
  <c r="AQ64" i="60"/>
  <c r="AK64" i="60"/>
  <c r="AP72" i="60"/>
  <c r="AJ63" i="60"/>
  <c r="AO40" i="60"/>
  <c r="AQ72" i="60"/>
  <c r="AO63" i="60"/>
  <c r="AO44" i="60"/>
  <c r="AI40" i="60"/>
  <c r="AN40" i="60"/>
  <c r="AT72" i="60"/>
  <c r="AJ72" i="60"/>
  <c r="AO72" i="60"/>
  <c r="AM40" i="60"/>
  <c r="AR40" i="60"/>
  <c r="AL40" i="60"/>
  <c r="AI83" i="60"/>
  <c r="AL83" i="60"/>
  <c r="AI72" i="60"/>
  <c r="AN72" i="60"/>
  <c r="AS72" i="60"/>
  <c r="AQ40" i="60"/>
  <c r="AK40" i="60"/>
  <c r="AP40" i="60"/>
  <c r="AN83" i="60"/>
  <c r="AL72" i="60"/>
  <c r="AM72" i="60"/>
  <c r="AR72" i="60"/>
  <c r="AM60" i="60"/>
  <c r="AN60" i="60"/>
  <c r="AS60" i="60"/>
  <c r="AI55" i="60"/>
  <c r="AN55" i="60"/>
  <c r="AS55" i="60"/>
  <c r="AM76" i="60"/>
  <c r="AK76" i="60"/>
  <c r="AJ76" i="60"/>
  <c r="AM44" i="60"/>
  <c r="AN44" i="60"/>
  <c r="AI39" i="60"/>
  <c r="AN39" i="60"/>
  <c r="AI60" i="60"/>
  <c r="AR60" i="60"/>
  <c r="AL60" i="60"/>
  <c r="AM55" i="60"/>
  <c r="AR55" i="60"/>
  <c r="AL55" i="60"/>
  <c r="AI76" i="60"/>
  <c r="AP76" i="60"/>
  <c r="AN76" i="60"/>
  <c r="AI44" i="60"/>
  <c r="AR44" i="60"/>
  <c r="AL44" i="60"/>
  <c r="AQ60" i="60"/>
  <c r="AK60" i="60"/>
  <c r="AP60" i="60"/>
  <c r="AQ55" i="60"/>
  <c r="AK55" i="60"/>
  <c r="AP55" i="60"/>
  <c r="AO76" i="60"/>
  <c r="AL76" i="60"/>
  <c r="AR76" i="60"/>
  <c r="AQ44" i="60"/>
  <c r="AK44" i="60"/>
  <c r="AP44" i="60"/>
  <c r="AP63" i="60"/>
  <c r="AK63" i="60"/>
  <c r="AQ63" i="60"/>
  <c r="AL63" i="60"/>
  <c r="AR63" i="60"/>
  <c r="AM63" i="60"/>
  <c r="AS63" i="60"/>
  <c r="AN63" i="60"/>
  <c r="AI63" i="60"/>
  <c r="AP27" i="60"/>
  <c r="AL27" i="60"/>
  <c r="AO27" i="60"/>
  <c r="AK27" i="60"/>
  <c r="AR27" i="60"/>
  <c r="AN27" i="60"/>
  <c r="AJ27" i="60"/>
  <c r="AQ27" i="60"/>
  <c r="AM27" i="60"/>
  <c r="AI27" i="60"/>
  <c r="AS15" i="60"/>
  <c r="AO15" i="60"/>
  <c r="AK15" i="60"/>
  <c r="AR15" i="60"/>
  <c r="AN15" i="60"/>
  <c r="AJ15" i="60"/>
  <c r="AP15" i="60"/>
  <c r="AQ15" i="60"/>
  <c r="AM15" i="60"/>
  <c r="AI15" i="60"/>
  <c r="AL15" i="60"/>
  <c r="AP19" i="60"/>
  <c r="AL19" i="60"/>
  <c r="AO19" i="60"/>
  <c r="AK19" i="60"/>
  <c r="AR19" i="60"/>
  <c r="AN19" i="60"/>
  <c r="AJ19" i="60"/>
  <c r="AQ19" i="60"/>
  <c r="AM19" i="60"/>
  <c r="AI19" i="60"/>
  <c r="AO31" i="60"/>
  <c r="AK31" i="60"/>
  <c r="AR31" i="60"/>
  <c r="AP28" i="60"/>
  <c r="AL28" i="60"/>
  <c r="AO28" i="60"/>
  <c r="AK28" i="60"/>
  <c r="AR28" i="60"/>
  <c r="AN28" i="60"/>
  <c r="AJ28" i="60"/>
  <c r="AQ28" i="60"/>
  <c r="AI28" i="60"/>
  <c r="AM28" i="60"/>
  <c r="AJ20" i="60" l="1"/>
  <c r="AP45" i="60"/>
  <c r="AK43" i="60"/>
  <c r="AK45" i="60"/>
  <c r="AP43" i="60"/>
  <c r="AP31" i="60"/>
  <c r="AR20" i="60"/>
  <c r="AI52" i="60"/>
  <c r="AI45" i="60"/>
  <c r="AL43" i="60"/>
  <c r="AJ43" i="60"/>
  <c r="AM43" i="60"/>
  <c r="AO43" i="60"/>
  <c r="AL31" i="60"/>
  <c r="AS52" i="60"/>
  <c r="AM31" i="60"/>
  <c r="AK54" i="60"/>
  <c r="AK20" i="60"/>
  <c r="AQ31" i="60"/>
  <c r="AI43" i="60"/>
  <c r="AM52" i="60"/>
  <c r="AI31" i="60"/>
  <c r="AJ31" i="60"/>
  <c r="AR43" i="60"/>
  <c r="AJ83" i="60"/>
  <c r="AK83" i="60"/>
  <c r="AM83" i="60"/>
  <c r="AQ83" i="60"/>
  <c r="AO83" i="60"/>
  <c r="AS83" i="60"/>
  <c r="AP83" i="60"/>
  <c r="AQ71" i="60"/>
  <c r="AT83" i="60"/>
  <c r="Q83" i="60" s="1"/>
  <c r="AG13" i="60"/>
  <c r="BK13" i="60"/>
  <c r="AS13" i="60"/>
  <c r="AS39" i="60" s="1"/>
  <c r="AN32" i="60"/>
  <c r="AI32" i="60"/>
  <c r="AS45" i="60"/>
  <c r="AN45" i="60"/>
  <c r="AQ45" i="60"/>
  <c r="AO45" i="60"/>
  <c r="AJ45" i="60"/>
  <c r="AN17" i="60"/>
  <c r="AO46" i="60"/>
  <c r="AN46" i="60"/>
  <c r="AP39" i="60"/>
  <c r="AJ17" i="60"/>
  <c r="AR46" i="60"/>
  <c r="AK39" i="60"/>
  <c r="AK46" i="60"/>
  <c r="AQ39" i="60"/>
  <c r="AQ17" i="60"/>
  <c r="AP17" i="60"/>
  <c r="AJ46" i="60"/>
  <c r="AM17" i="60"/>
  <c r="AL46" i="60"/>
  <c r="AO17" i="60"/>
  <c r="AK17" i="60"/>
  <c r="AP46" i="60"/>
  <c r="AR17" i="60"/>
  <c r="AL39" i="60"/>
  <c r="AS17" i="60"/>
  <c r="AR39" i="60"/>
  <c r="AS46" i="60"/>
  <c r="AM39" i="60"/>
  <c r="AI46" i="60"/>
  <c r="AL17" i="60"/>
  <c r="AQ46" i="60"/>
  <c r="AJ39" i="60"/>
  <c r="AI29" i="60"/>
  <c r="AN29" i="60"/>
  <c r="AN88" i="60"/>
  <c r="AM29" i="60"/>
  <c r="AN33" i="60"/>
  <c r="AJ29" i="60"/>
  <c r="AQ79" i="60"/>
  <c r="AK29" i="60"/>
  <c r="AO29" i="60"/>
  <c r="AS29" i="60"/>
  <c r="AS24" i="60"/>
  <c r="AL29" i="60"/>
  <c r="AP33" i="60"/>
  <c r="AP24" i="60"/>
  <c r="AP29" i="60"/>
  <c r="AK33" i="60"/>
  <c r="AL33" i="60"/>
  <c r="AR29" i="60"/>
  <c r="AI33" i="60"/>
  <c r="AR33" i="60"/>
  <c r="AS33" i="60"/>
  <c r="AQ33" i="60"/>
  <c r="AM82" i="60"/>
  <c r="AN42" i="60"/>
  <c r="AS81" i="60"/>
  <c r="AK42" i="60"/>
  <c r="AL89" i="60"/>
  <c r="AR38" i="60"/>
  <c r="AJ22" i="60"/>
  <c r="AL45" i="60"/>
  <c r="AR22" i="60"/>
  <c r="AM45" i="60"/>
  <c r="AL82" i="60"/>
  <c r="AO37" i="60"/>
  <c r="AR16" i="60"/>
  <c r="AO16" i="60"/>
  <c r="AJ56" i="60"/>
  <c r="AN57" i="60"/>
  <c r="AT56" i="60"/>
  <c r="AL51" i="60"/>
  <c r="AK16" i="60"/>
  <c r="AQ57" i="60"/>
  <c r="AO56" i="60"/>
  <c r="AM51" i="60"/>
  <c r="AN56" i="60"/>
  <c r="AL56" i="60"/>
  <c r="AT51" i="60"/>
  <c r="AP16" i="60"/>
  <c r="AR56" i="60"/>
  <c r="AO51" i="60"/>
  <c r="AI56" i="60"/>
  <c r="AI16" i="60"/>
  <c r="AM56" i="60"/>
  <c r="AP57" i="60"/>
  <c r="AM16" i="60"/>
  <c r="AK57" i="60"/>
  <c r="AS16" i="60"/>
  <c r="AQ16" i="60"/>
  <c r="AI57" i="60"/>
  <c r="AP56" i="60"/>
  <c r="AS51" i="60"/>
  <c r="AL16" i="60"/>
  <c r="AL57" i="60"/>
  <c r="AK56" i="60"/>
  <c r="AN51" i="60"/>
  <c r="AR57" i="60"/>
  <c r="AQ56" i="60"/>
  <c r="AI51" i="60"/>
  <c r="AT57" i="60"/>
  <c r="AJ16" i="60"/>
  <c r="AM57" i="60"/>
  <c r="AS57" i="60"/>
  <c r="AI70" i="60"/>
  <c r="AO69" i="60"/>
  <c r="AP70" i="60"/>
  <c r="AK50" i="60"/>
  <c r="AI30" i="60"/>
  <c r="AI53" i="60"/>
  <c r="AQ82" i="60"/>
  <c r="AR42" i="60"/>
  <c r="AN79" i="60"/>
  <c r="AN81" i="60"/>
  <c r="AR79" i="60"/>
  <c r="AJ89" i="60"/>
  <c r="AR81" i="60"/>
  <c r="AM79" i="60"/>
  <c r="AO42" i="60"/>
  <c r="AI82" i="60"/>
  <c r="AS42" i="60"/>
  <c r="AQ81" i="60"/>
  <c r="AO82" i="60"/>
  <c r="AJ26" i="60"/>
  <c r="AL42" i="60"/>
  <c r="AI79" i="60"/>
  <c r="AR51" i="60"/>
  <c r="AS82" i="60"/>
  <c r="AR88" i="60"/>
  <c r="AT82" i="60"/>
  <c r="AP42" i="60"/>
  <c r="AP79" i="60"/>
  <c r="AS79" i="60"/>
  <c r="AI89" i="60"/>
  <c r="AJ82" i="60"/>
  <c r="AN82" i="60"/>
  <c r="AQ42" i="60"/>
  <c r="AO79" i="60"/>
  <c r="AR82" i="60"/>
  <c r="AI42" i="60"/>
  <c r="AL79" i="60"/>
  <c r="AJ79" i="60"/>
  <c r="AK82" i="60"/>
  <c r="AM42" i="60"/>
  <c r="AT79" i="60"/>
  <c r="AS89" i="60"/>
  <c r="AO57" i="60"/>
  <c r="AM70" i="60"/>
  <c r="AJ70" i="60"/>
  <c r="AN70" i="60"/>
  <c r="AP89" i="60"/>
  <c r="AR70" i="60"/>
  <c r="AQ70" i="60"/>
  <c r="AK70" i="60"/>
  <c r="AS70" i="60"/>
  <c r="AO70" i="60"/>
  <c r="AT70" i="60"/>
  <c r="AK88" i="60"/>
  <c r="AO89" i="60"/>
  <c r="AS88" i="60"/>
  <c r="AL81" i="60"/>
  <c r="AM88" i="60"/>
  <c r="AQ88" i="60"/>
  <c r="AL88" i="60"/>
  <c r="AJ69" i="60"/>
  <c r="AP81" i="60"/>
  <c r="AO81" i="60"/>
  <c r="AK81" i="60"/>
  <c r="AO23" i="60"/>
  <c r="AJ38" i="60"/>
  <c r="AP88" i="60"/>
  <c r="AR89" i="60"/>
  <c r="AM81" i="60"/>
  <c r="AM89" i="60"/>
  <c r="AR26" i="60"/>
  <c r="AP21" i="60"/>
  <c r="AO88" i="60"/>
  <c r="AI81" i="60"/>
  <c r="AK69" i="60"/>
  <c r="AP78" i="60"/>
  <c r="AS78" i="60"/>
  <c r="AO78" i="60"/>
  <c r="AJ78" i="60"/>
  <c r="AR78" i="60"/>
  <c r="AK74" i="60"/>
  <c r="AJ74" i="60"/>
  <c r="AN78" i="60"/>
  <c r="AL69" i="60"/>
  <c r="AK78" i="60"/>
  <c r="AL78" i="60"/>
  <c r="AQ78" i="60"/>
  <c r="AP73" i="60"/>
  <c r="AM78" i="60"/>
  <c r="AM69" i="60"/>
  <c r="AI78" i="60"/>
  <c r="AT69" i="60"/>
  <c r="AN74" i="60"/>
  <c r="AL23" i="60"/>
  <c r="AJ41" i="60"/>
  <c r="AI88" i="60"/>
  <c r="AN34" i="60"/>
  <c r="AK34" i="60"/>
  <c r="AO66" i="60"/>
  <c r="AS65" i="60"/>
  <c r="AJ86" i="60"/>
  <c r="AL49" i="60"/>
  <c r="AR86" i="60"/>
  <c r="AM49" i="60"/>
  <c r="AK23" i="60"/>
  <c r="AS74" i="60"/>
  <c r="AS66" i="60"/>
  <c r="AN86" i="60"/>
  <c r="AS23" i="60"/>
  <c r="AR34" i="60"/>
  <c r="AJ49" i="60"/>
  <c r="AO74" i="60"/>
  <c r="AT86" i="60"/>
  <c r="AP23" i="60"/>
  <c r="AO34" i="60"/>
  <c r="AK73" i="60"/>
  <c r="AI73" i="60"/>
  <c r="AN49" i="60"/>
  <c r="AS34" i="60"/>
  <c r="AQ73" i="60"/>
  <c r="AK49" i="60"/>
  <c r="AR74" i="60"/>
  <c r="AP86" i="60"/>
  <c r="AI23" i="60"/>
  <c r="AK62" i="60"/>
  <c r="AL34" i="60"/>
  <c r="AT73" i="60"/>
  <c r="AS73" i="60"/>
  <c r="AK65" i="60"/>
  <c r="AN73" i="60"/>
  <c r="AL74" i="60"/>
  <c r="AK18" i="60"/>
  <c r="AL86" i="60"/>
  <c r="AM23" i="60"/>
  <c r="AO62" i="60"/>
  <c r="AP34" i="60"/>
  <c r="AQ41" i="60"/>
  <c r="AQ80" i="60"/>
  <c r="AT74" i="60"/>
  <c r="AO18" i="60"/>
  <c r="AI80" i="60"/>
  <c r="AS67" i="60"/>
  <c r="AP74" i="60"/>
  <c r="AQ86" i="60"/>
  <c r="AQ23" i="60"/>
  <c r="AI74" i="60"/>
  <c r="AS18" i="60"/>
  <c r="AM86" i="60"/>
  <c r="AJ23" i="60"/>
  <c r="AQ34" i="60"/>
  <c r="AN67" i="60"/>
  <c r="AS62" i="60"/>
  <c r="AM74" i="60"/>
  <c r="AS86" i="60"/>
  <c r="AN23" i="60"/>
  <c r="AI34" i="60"/>
  <c r="AO73" i="60"/>
  <c r="AO67" i="60"/>
  <c r="AR67" i="60"/>
  <c r="AI67" i="60"/>
  <c r="AJ81" i="60"/>
  <c r="AK86" i="60"/>
  <c r="AI86" i="60"/>
  <c r="AM34" i="60"/>
  <c r="AJ73" i="60"/>
  <c r="AR73" i="60"/>
  <c r="AQ67" i="60"/>
  <c r="AM67" i="60"/>
  <c r="AK67" i="60"/>
  <c r="AO49" i="60"/>
  <c r="AT67" i="60"/>
  <c r="AK66" i="60"/>
  <c r="AL73" i="60"/>
  <c r="AM77" i="60"/>
  <c r="AP67" i="60"/>
  <c r="AL67" i="60"/>
  <c r="AR49" i="60"/>
  <c r="AP49" i="60"/>
  <c r="AQ49" i="60"/>
  <c r="AT77" i="60"/>
  <c r="AO41" i="60"/>
  <c r="AS77" i="60"/>
  <c r="AQ65" i="60"/>
  <c r="AM80" i="60"/>
  <c r="AL58" i="60"/>
  <c r="AP65" i="60"/>
  <c r="AL25" i="60"/>
  <c r="AK35" i="60"/>
  <c r="AT58" i="60"/>
  <c r="AK59" i="60"/>
  <c r="AJ88" i="60"/>
  <c r="AN65" i="60"/>
  <c r="AP58" i="60"/>
  <c r="AP25" i="60"/>
  <c r="AQ25" i="60"/>
  <c r="AQ35" i="60"/>
  <c r="AQ58" i="60"/>
  <c r="AI58" i="60"/>
  <c r="AM25" i="60"/>
  <c r="AI25" i="60"/>
  <c r="AL35" i="60"/>
  <c r="AN58" i="60"/>
  <c r="AR58" i="60"/>
  <c r="AR25" i="60"/>
  <c r="AR35" i="60"/>
  <c r="AJ58" i="60"/>
  <c r="AN25" i="60"/>
  <c r="AK58" i="60"/>
  <c r="AK25" i="60"/>
  <c r="AM58" i="60"/>
  <c r="AO58" i="60"/>
  <c r="AO25" i="60"/>
  <c r="AJ25" i="60"/>
  <c r="AT84" i="60"/>
  <c r="AT68" i="60"/>
  <c r="AS87" i="60"/>
  <c r="AJ68" i="60"/>
  <c r="AM65" i="60"/>
  <c r="AL80" i="60"/>
  <c r="AL65" i="60"/>
  <c r="AM87" i="60"/>
  <c r="AL84" i="60"/>
  <c r="AO87" i="60"/>
  <c r="AP87" i="60"/>
  <c r="AK80" i="60"/>
  <c r="AL87" i="60"/>
  <c r="AI87" i="60"/>
  <c r="AR80" i="60"/>
  <c r="AT65" i="60"/>
  <c r="AJ87" i="60"/>
  <c r="AQ87" i="60"/>
  <c r="AQ36" i="60"/>
  <c r="AN87" i="60"/>
  <c r="AT87" i="60"/>
  <c r="AK36" i="60"/>
  <c r="AM84" i="60"/>
  <c r="AR87" i="60"/>
  <c r="AJ32" i="60"/>
  <c r="AQ30" i="60"/>
  <c r="AL24" i="60"/>
  <c r="AN38" i="60"/>
  <c r="AN20" i="60"/>
  <c r="AN26" i="60"/>
  <c r="AN22" i="60"/>
  <c r="AN52" i="60"/>
  <c r="AL53" i="60"/>
  <c r="AM37" i="60"/>
  <c r="AP59" i="60"/>
  <c r="AI47" i="60"/>
  <c r="AJ30" i="60"/>
  <c r="AI24" i="60"/>
  <c r="AO20" i="60"/>
  <c r="AN47" i="60"/>
  <c r="AN37" i="60"/>
  <c r="AP53" i="60"/>
  <c r="AJ37" i="60"/>
  <c r="AK37" i="60"/>
  <c r="AJ59" i="60"/>
  <c r="AK38" i="60"/>
  <c r="AO38" i="60"/>
  <c r="AO26" i="60"/>
  <c r="AO22" i="60"/>
  <c r="AM21" i="60"/>
  <c r="AR52" i="60"/>
  <c r="AO32" i="60"/>
  <c r="AN30" i="60"/>
  <c r="AM24" i="60"/>
  <c r="AS38" i="60"/>
  <c r="AS20" i="60"/>
  <c r="AS26" i="60"/>
  <c r="AS22" i="60"/>
  <c r="AN21" i="60"/>
  <c r="AS47" i="60"/>
  <c r="AL52" i="60"/>
  <c r="AS37" i="60"/>
  <c r="AJ53" i="60"/>
  <c r="AO59" i="60"/>
  <c r="AL20" i="60"/>
  <c r="AL26" i="60"/>
  <c r="AL22" i="60"/>
  <c r="AS21" i="60"/>
  <c r="AM47" i="60"/>
  <c r="AQ52" i="60"/>
  <c r="AQ37" i="60"/>
  <c r="AO53" i="60"/>
  <c r="AT59" i="60"/>
  <c r="AR30" i="60"/>
  <c r="AK30" i="60"/>
  <c r="AP20" i="60"/>
  <c r="AP26" i="60"/>
  <c r="AQ21" i="60"/>
  <c r="AR47" i="60"/>
  <c r="AK52" i="60"/>
  <c r="AR37" i="60"/>
  <c r="AT53" i="60"/>
  <c r="AI59" i="60"/>
  <c r="AP35" i="60"/>
  <c r="AS35" i="60"/>
  <c r="AN35" i="60"/>
  <c r="AO35" i="60"/>
  <c r="AJ35" i="60"/>
  <c r="AI35" i="60"/>
  <c r="AM59" i="60"/>
  <c r="AR32" i="60"/>
  <c r="AK26" i="60"/>
  <c r="AK53" i="60"/>
  <c r="AQ24" i="60"/>
  <c r="AL38" i="60"/>
  <c r="AL32" i="60"/>
  <c r="AJ24" i="60"/>
  <c r="AP38" i="60"/>
  <c r="AP22" i="60"/>
  <c r="AP32" i="60"/>
  <c r="AO30" i="60"/>
  <c r="AN24" i="60"/>
  <c r="AR21" i="60"/>
  <c r="AL47" i="60"/>
  <c r="AQ53" i="60"/>
  <c r="AN59" i="60"/>
  <c r="AJ21" i="60"/>
  <c r="AR71" i="60"/>
  <c r="AO21" i="60"/>
  <c r="AS32" i="60"/>
  <c r="AS30" i="60"/>
  <c r="AQ38" i="60"/>
  <c r="AM20" i="60"/>
  <c r="AQ26" i="60"/>
  <c r="AQ22" i="60"/>
  <c r="AL21" i="60"/>
  <c r="AQ47" i="60"/>
  <c r="AN53" i="60"/>
  <c r="AS59" i="60"/>
  <c r="AJ47" i="60"/>
  <c r="AK32" i="60"/>
  <c r="AI26" i="60"/>
  <c r="AI21" i="60"/>
  <c r="AK47" i="60"/>
  <c r="AR59" i="60"/>
  <c r="AM30" i="60"/>
  <c r="AK22" i="60"/>
  <c r="AL59" i="60"/>
  <c r="AR24" i="60"/>
  <c r="AM32" i="60"/>
  <c r="AL30" i="60"/>
  <c r="AK24" i="60"/>
  <c r="AI38" i="60"/>
  <c r="AQ20" i="60"/>
  <c r="AI22" i="60"/>
  <c r="AJ80" i="60"/>
  <c r="AM75" i="60"/>
  <c r="AS54" i="60"/>
  <c r="AL54" i="60"/>
  <c r="AL62" i="60"/>
  <c r="AL41" i="60"/>
  <c r="AS84" i="60"/>
  <c r="AJ71" i="60"/>
  <c r="AR61" i="60"/>
  <c r="AI85" i="60"/>
  <c r="AM61" i="60"/>
  <c r="AS50" i="60"/>
  <c r="AK84" i="60"/>
  <c r="AT71" i="60"/>
  <c r="AQ61" i="60"/>
  <c r="AR85" i="60"/>
  <c r="AP85" i="60"/>
  <c r="AN61" i="60"/>
  <c r="AS68" i="60"/>
  <c r="AO84" i="60"/>
  <c r="AL61" i="60"/>
  <c r="AL50" i="60"/>
  <c r="AP54" i="60"/>
  <c r="AP62" i="60"/>
  <c r="AT66" i="60"/>
  <c r="AT54" i="60"/>
  <c r="AT62" i="60"/>
  <c r="AM41" i="60"/>
  <c r="AN41" i="60"/>
  <c r="AJ84" i="60"/>
  <c r="AS71" i="60"/>
  <c r="AP61" i="60"/>
  <c r="AP77" i="60"/>
  <c r="AL85" i="60"/>
  <c r="AS61" i="60"/>
  <c r="AR65" i="60"/>
  <c r="AO80" i="60"/>
  <c r="AO68" i="60"/>
  <c r="AP18" i="60"/>
  <c r="AP50" i="60"/>
  <c r="AS41" i="60"/>
  <c r="AQ18" i="60"/>
  <c r="AQ66" i="60"/>
  <c r="AQ54" i="60"/>
  <c r="AQ62" i="60"/>
  <c r="AQ50" i="60"/>
  <c r="AP41" i="60"/>
  <c r="AM36" i="60"/>
  <c r="AL68" i="60"/>
  <c r="AI84" i="60"/>
  <c r="AN71" i="60"/>
  <c r="AK61" i="60"/>
  <c r="AI77" i="60"/>
  <c r="AO85" i="60"/>
  <c r="AN68" i="60"/>
  <c r="AL75" i="60"/>
  <c r="AO54" i="60"/>
  <c r="AL71" i="60"/>
  <c r="AL18" i="60"/>
  <c r="AL66" i="60"/>
  <c r="AP66" i="60"/>
  <c r="AR41" i="60"/>
  <c r="AI18" i="60"/>
  <c r="AI66" i="60"/>
  <c r="AI54" i="60"/>
  <c r="AI62" i="60"/>
  <c r="AI50" i="60"/>
  <c r="AK41" i="60"/>
  <c r="AN36" i="60"/>
  <c r="AM68" i="60"/>
  <c r="AP84" i="60"/>
  <c r="AI71" i="60"/>
  <c r="AI61" i="60"/>
  <c r="AL77" i="60"/>
  <c r="AJ85" i="60"/>
  <c r="AN75" i="60"/>
  <c r="AN80" i="60"/>
  <c r="AO50" i="60"/>
  <c r="AM54" i="60"/>
  <c r="AI41" i="60"/>
  <c r="AS36" i="60"/>
  <c r="AR68" i="60"/>
  <c r="AN84" i="60"/>
  <c r="AT61" i="60"/>
  <c r="AJ77" i="60"/>
  <c r="AM85" i="60"/>
  <c r="AP75" i="60"/>
  <c r="AJ36" i="60"/>
  <c r="AO75" i="60"/>
  <c r="AO71" i="60"/>
  <c r="AI36" i="60"/>
  <c r="AP68" i="60"/>
  <c r="AO61" i="60"/>
  <c r="AO77" i="60"/>
  <c r="AT85" i="60"/>
  <c r="AI75" i="60"/>
  <c r="AQ75" i="60"/>
  <c r="AO33" i="60"/>
  <c r="AJ33" i="60"/>
  <c r="AS75" i="60"/>
  <c r="AM18" i="60"/>
  <c r="AM66" i="60"/>
  <c r="AM62" i="60"/>
  <c r="AM50" i="60"/>
  <c r="AJ66" i="60"/>
  <c r="AJ50" i="60"/>
  <c r="AN18" i="60"/>
  <c r="AN66" i="60"/>
  <c r="AN54" i="60"/>
  <c r="AN62" i="60"/>
  <c r="AN50" i="60"/>
  <c r="AR36" i="60"/>
  <c r="AQ68" i="60"/>
  <c r="AQ77" i="60"/>
  <c r="AN85" i="60"/>
  <c r="AK77" i="60"/>
  <c r="AS49" i="60"/>
  <c r="AP80" i="60"/>
  <c r="AK75" i="60"/>
  <c r="AR75" i="60"/>
  <c r="AP71" i="60"/>
  <c r="AP36" i="60"/>
  <c r="AQ84" i="60"/>
  <c r="AJ18" i="60"/>
  <c r="AJ54" i="60"/>
  <c r="AJ62" i="60"/>
  <c r="AK68" i="60"/>
  <c r="AN77" i="60"/>
  <c r="AK71" i="60"/>
  <c r="AT80" i="60"/>
  <c r="AT75" i="60"/>
  <c r="AK89" i="60"/>
  <c r="AT89" i="60"/>
  <c r="AN89" i="60"/>
  <c r="AO47" i="60"/>
  <c r="AQ51" i="60"/>
  <c r="AP51" i="60"/>
  <c r="AK51" i="60"/>
  <c r="AO52" i="60"/>
  <c r="AT52" i="60"/>
  <c r="AJ52" i="60"/>
  <c r="AK85" i="60"/>
  <c r="AS85" i="60"/>
  <c r="AI37" i="60"/>
  <c r="AP37" i="60"/>
  <c r="AO65" i="60"/>
  <c r="AJ65" i="60"/>
  <c r="AR53" i="60"/>
  <c r="AM53" i="60"/>
  <c r="AS69" i="60"/>
  <c r="AP69" i="60"/>
  <c r="AR69" i="60"/>
  <c r="AN69" i="60"/>
  <c r="AI69" i="60"/>
  <c r="AO36" i="60"/>
  <c r="Q64" i="60"/>
  <c r="Q63" i="60"/>
  <c r="Q55" i="60"/>
  <c r="Q76" i="60"/>
  <c r="Q72" i="60"/>
  <c r="Q60" i="60"/>
  <c r="AS27" i="60" l="1"/>
  <c r="AS48" i="60"/>
  <c r="AS40" i="60"/>
  <c r="AS19" i="60"/>
  <c r="AS31" i="60"/>
  <c r="AS28" i="60"/>
  <c r="AS43" i="60"/>
  <c r="AS44" i="60"/>
  <c r="AT13" i="60"/>
  <c r="BL13" i="60"/>
  <c r="AS25" i="60"/>
  <c r="Q57" i="60"/>
  <c r="Q56" i="60"/>
  <c r="AB56" i="60" s="1"/>
  <c r="Q82" i="60"/>
  <c r="AG82" i="60" s="1"/>
  <c r="Q70" i="60"/>
  <c r="AG70" i="60" s="1"/>
  <c r="Q79" i="60"/>
  <c r="AF79" i="60" s="1"/>
  <c r="Q81" i="60"/>
  <c r="AB81" i="60" s="1"/>
  <c r="Q78" i="60"/>
  <c r="AB78" i="60" s="1"/>
  <c r="Q86" i="60"/>
  <c r="AA86" i="60" s="1"/>
  <c r="Q74" i="60"/>
  <c r="AC74" i="60" s="1"/>
  <c r="Q88" i="60"/>
  <c r="AC88" i="60" s="1"/>
  <c r="Q67" i="60"/>
  <c r="Z67" i="60" s="1"/>
  <c r="Q73" i="60"/>
  <c r="AC73" i="60" s="1"/>
  <c r="Q65" i="60"/>
  <c r="AE65" i="60" s="1"/>
  <c r="Q58" i="60"/>
  <c r="Y58" i="60" s="1"/>
  <c r="Q84" i="60"/>
  <c r="AE84" i="60" s="1"/>
  <c r="Q59" i="60"/>
  <c r="Y59" i="60" s="1"/>
  <c r="Q87" i="60"/>
  <c r="Y87" i="60" s="1"/>
  <c r="Q89" i="60"/>
  <c r="AB89" i="60" s="1"/>
  <c r="Q71" i="60"/>
  <c r="V71" i="60" s="1"/>
  <c r="Q52" i="60"/>
  <c r="V52" i="60" s="1"/>
  <c r="Q75" i="60"/>
  <c r="Y75" i="60" s="1"/>
  <c r="Q66" i="60"/>
  <c r="Y66" i="60" s="1"/>
  <c r="Q51" i="60"/>
  <c r="Y51" i="60" s="1"/>
  <c r="Q68" i="60"/>
  <c r="AF68" i="60" s="1"/>
  <c r="Q61" i="60"/>
  <c r="V61" i="60" s="1"/>
  <c r="Q80" i="60"/>
  <c r="V80" i="60" s="1"/>
  <c r="Q85" i="60"/>
  <c r="V85" i="60" s="1"/>
  <c r="Q62" i="60"/>
  <c r="Z62" i="60" s="1"/>
  <c r="Q53" i="60"/>
  <c r="AB53" i="60" s="1"/>
  <c r="Q54" i="60"/>
  <c r="AF54" i="60" s="1"/>
  <c r="Q77" i="60"/>
  <c r="V77" i="60" s="1"/>
  <c r="Q69" i="60"/>
  <c r="AE69" i="60" s="1"/>
  <c r="Y76" i="60"/>
  <c r="AC76" i="60"/>
  <c r="AG76" i="60"/>
  <c r="V76" i="60"/>
  <c r="Z76" i="60"/>
  <c r="AD76" i="60"/>
  <c r="W76" i="60"/>
  <c r="AE76" i="60"/>
  <c r="X76" i="60"/>
  <c r="AF76" i="60"/>
  <c r="AA76" i="60"/>
  <c r="AB76" i="60"/>
  <c r="Y64" i="60"/>
  <c r="AC64" i="60"/>
  <c r="AG64" i="60"/>
  <c r="V64" i="60"/>
  <c r="Z64" i="60"/>
  <c r="AD64" i="60"/>
  <c r="W64" i="60"/>
  <c r="AA64" i="60"/>
  <c r="AE64" i="60"/>
  <c r="AB64" i="60"/>
  <c r="AF64" i="60"/>
  <c r="X64" i="60"/>
  <c r="Y60" i="60"/>
  <c r="AC60" i="60"/>
  <c r="AG60" i="60"/>
  <c r="V60" i="60"/>
  <c r="Z60" i="60"/>
  <c r="AD60" i="60"/>
  <c r="W60" i="60"/>
  <c r="AA60" i="60"/>
  <c r="AE60" i="60"/>
  <c r="AB60" i="60"/>
  <c r="AF60" i="60"/>
  <c r="X60" i="60"/>
  <c r="Y55" i="60"/>
  <c r="AC55" i="60"/>
  <c r="AG55" i="60"/>
  <c r="V55" i="60"/>
  <c r="Z55" i="60"/>
  <c r="AD55" i="60"/>
  <c r="W55" i="60"/>
  <c r="AA55" i="60"/>
  <c r="AE55" i="60"/>
  <c r="X55" i="60"/>
  <c r="AB55" i="60"/>
  <c r="AF55" i="60"/>
  <c r="Y56" i="60"/>
  <c r="AC56" i="60"/>
  <c r="V56" i="60"/>
  <c r="Z56" i="60"/>
  <c r="AD56" i="60"/>
  <c r="W56" i="60"/>
  <c r="AA56" i="60"/>
  <c r="AE56" i="60"/>
  <c r="AF56" i="60"/>
  <c r="X56" i="60"/>
  <c r="Y72" i="60"/>
  <c r="AC72" i="60"/>
  <c r="AG72" i="60"/>
  <c r="V72" i="60"/>
  <c r="Z72" i="60"/>
  <c r="AD72" i="60"/>
  <c r="W72" i="60"/>
  <c r="AE72" i="60"/>
  <c r="X72" i="60"/>
  <c r="AF72" i="60"/>
  <c r="AA72" i="60"/>
  <c r="AB72" i="60"/>
  <c r="Y57" i="60"/>
  <c r="AC57" i="60"/>
  <c r="AG57" i="60"/>
  <c r="V57" i="60"/>
  <c r="Z57" i="60"/>
  <c r="AD57" i="60"/>
  <c r="W57" i="60"/>
  <c r="AA57" i="60"/>
  <c r="AE57" i="60"/>
  <c r="AF57" i="60"/>
  <c r="X57" i="60"/>
  <c r="AB57" i="60"/>
  <c r="Y63" i="60"/>
  <c r="AC63" i="60"/>
  <c r="AG63" i="60"/>
  <c r="V63" i="60"/>
  <c r="Z63" i="60"/>
  <c r="AD63" i="60"/>
  <c r="W63" i="60"/>
  <c r="AA63" i="60"/>
  <c r="AE63" i="60"/>
  <c r="X63" i="60"/>
  <c r="AB63" i="60"/>
  <c r="AF63" i="60"/>
  <c r="V83" i="60"/>
  <c r="Z83" i="60"/>
  <c r="AD83" i="60"/>
  <c r="W83" i="60"/>
  <c r="AB83" i="60"/>
  <c r="AG83" i="60"/>
  <c r="X83" i="60"/>
  <c r="AC83" i="60"/>
  <c r="Y83" i="60"/>
  <c r="AE83" i="60"/>
  <c r="AA83" i="60"/>
  <c r="AF83" i="60"/>
  <c r="S11" i="86"/>
  <c r="BP16" i="60"/>
  <c r="BP17" i="60"/>
  <c r="BP18" i="60"/>
  <c r="BP19" i="60"/>
  <c r="BP20" i="60"/>
  <c r="BP21" i="60"/>
  <c r="BP22" i="60"/>
  <c r="BP23" i="60"/>
  <c r="BP24" i="60"/>
  <c r="BP25" i="60"/>
  <c r="BP26" i="60"/>
  <c r="BP27" i="60"/>
  <c r="BP28" i="60"/>
  <c r="BP29" i="60"/>
  <c r="BP30" i="60"/>
  <c r="BP31" i="60"/>
  <c r="BP32" i="60"/>
  <c r="BP33" i="60"/>
  <c r="BP34" i="60"/>
  <c r="BP35" i="60"/>
  <c r="BP36" i="60"/>
  <c r="BP37" i="60"/>
  <c r="BP38" i="60"/>
  <c r="BP39" i="60"/>
  <c r="BP40" i="60"/>
  <c r="BP41" i="60"/>
  <c r="BP42" i="60"/>
  <c r="BP43" i="60"/>
  <c r="BP44" i="60"/>
  <c r="BP45" i="60"/>
  <c r="BP46" i="60"/>
  <c r="BP47" i="60"/>
  <c r="BP48" i="60"/>
  <c r="BP49" i="60"/>
  <c r="BP50" i="60"/>
  <c r="BP51" i="60"/>
  <c r="BP52" i="60"/>
  <c r="BP53" i="60"/>
  <c r="BP54" i="60"/>
  <c r="BP55" i="60"/>
  <c r="BP56" i="60"/>
  <c r="BP57" i="60"/>
  <c r="BP58" i="60"/>
  <c r="BP59" i="60"/>
  <c r="BP60" i="60"/>
  <c r="BP61" i="60"/>
  <c r="BP62" i="60"/>
  <c r="BP63" i="60"/>
  <c r="BP64" i="60"/>
  <c r="BP65" i="60"/>
  <c r="BP66" i="60"/>
  <c r="BP67" i="60"/>
  <c r="BP68" i="60"/>
  <c r="BP69" i="60"/>
  <c r="BP70" i="60"/>
  <c r="BP71" i="60"/>
  <c r="BP72" i="60"/>
  <c r="BP73" i="60"/>
  <c r="BP74" i="60"/>
  <c r="BP75" i="60"/>
  <c r="BP76" i="60"/>
  <c r="BP77" i="60"/>
  <c r="BP78" i="60"/>
  <c r="BP79" i="60"/>
  <c r="BP80" i="60"/>
  <c r="BP81" i="60"/>
  <c r="BP82" i="60"/>
  <c r="BP83" i="60"/>
  <c r="BP84" i="60"/>
  <c r="BP85" i="60"/>
  <c r="BP86" i="60"/>
  <c r="BP87" i="60"/>
  <c r="BP88" i="60"/>
  <c r="BP89" i="60"/>
  <c r="BP90" i="60"/>
  <c r="BP91" i="60"/>
  <c r="BP92" i="60"/>
  <c r="BP93" i="60"/>
  <c r="BP94" i="60"/>
  <c r="BP95" i="60"/>
  <c r="BP96" i="60"/>
  <c r="BP97" i="60"/>
  <c r="BP98" i="60"/>
  <c r="BP99" i="60"/>
  <c r="BP100" i="60"/>
  <c r="BP101" i="60"/>
  <c r="BP102" i="60"/>
  <c r="BP103" i="60"/>
  <c r="BP104" i="60"/>
  <c r="BP105" i="60"/>
  <c r="BP106" i="60"/>
  <c r="BP107" i="60"/>
  <c r="BP108" i="60"/>
  <c r="BP109" i="60"/>
  <c r="BP110" i="60"/>
  <c r="BP111" i="60"/>
  <c r="BP112" i="60"/>
  <c r="BP113" i="60"/>
  <c r="BP114" i="60"/>
  <c r="BP15" i="60"/>
  <c r="B5" i="89" s="1"/>
  <c r="Y88" i="60" l="1"/>
  <c r="AT40" i="60"/>
  <c r="AT27" i="60"/>
  <c r="AT15" i="60"/>
  <c r="Q15" i="60" s="1"/>
  <c r="AT44" i="60"/>
  <c r="AT19" i="60"/>
  <c r="AT31" i="60"/>
  <c r="AT28" i="60"/>
  <c r="AT48" i="60"/>
  <c r="Q48" i="60" s="1"/>
  <c r="AT43" i="60"/>
  <c r="Q43" i="60" s="1"/>
  <c r="AT41" i="60"/>
  <c r="Q41" i="60" s="1"/>
  <c r="W41" i="60" s="1"/>
  <c r="AT42" i="60"/>
  <c r="Q42" i="60" s="1"/>
  <c r="AA42" i="60" s="1"/>
  <c r="AT37" i="60"/>
  <c r="Q37" i="60" s="1"/>
  <c r="AA37" i="60" s="1"/>
  <c r="AT21" i="60"/>
  <c r="Q21" i="60" s="1"/>
  <c r="W21" i="60" s="1"/>
  <c r="AT26" i="60"/>
  <c r="Q26" i="60" s="1"/>
  <c r="Y26" i="60" s="1"/>
  <c r="AT18" i="60"/>
  <c r="Q18" i="60" s="1"/>
  <c r="AE18" i="60" s="1"/>
  <c r="AT45" i="60"/>
  <c r="Q45" i="60" s="1"/>
  <c r="AT17" i="60"/>
  <c r="Q17" i="60" s="1"/>
  <c r="AC17" i="60" s="1"/>
  <c r="AT29" i="60"/>
  <c r="Q29" i="60" s="1"/>
  <c r="AT22" i="60"/>
  <c r="Q22" i="60" s="1"/>
  <c r="AF22" i="60" s="1"/>
  <c r="AT38" i="60"/>
  <c r="Q38" i="60" s="1"/>
  <c r="AA38" i="60" s="1"/>
  <c r="AT30" i="60"/>
  <c r="Q30" i="60" s="1"/>
  <c r="AC30" i="60" s="1"/>
  <c r="AT32" i="60"/>
  <c r="Q32" i="60" s="1"/>
  <c r="V32" i="60" s="1"/>
  <c r="AT34" i="60"/>
  <c r="Q34" i="60" s="1"/>
  <c r="AA34" i="60" s="1"/>
  <c r="AT35" i="60"/>
  <c r="Q35" i="60" s="1"/>
  <c r="AF35" i="60" s="1"/>
  <c r="AT50" i="60"/>
  <c r="Q50" i="60" s="1"/>
  <c r="Y50" i="60" s="1"/>
  <c r="AT36" i="60"/>
  <c r="Q36" i="60" s="1"/>
  <c r="AA36" i="60" s="1"/>
  <c r="AT49" i="60"/>
  <c r="Q49" i="60" s="1"/>
  <c r="Y49" i="60" s="1"/>
  <c r="AT33" i="60"/>
  <c r="Q33" i="60" s="1"/>
  <c r="AF33" i="60" s="1"/>
  <c r="AT46" i="60"/>
  <c r="Q46" i="60" s="1"/>
  <c r="AT16" i="60"/>
  <c r="Q16" i="60" s="1"/>
  <c r="AA16" i="60" s="1"/>
  <c r="AT47" i="60"/>
  <c r="Q47" i="60" s="1"/>
  <c r="AC47" i="60" s="1"/>
  <c r="AT39" i="60"/>
  <c r="Q39" i="60" s="1"/>
  <c r="AT23" i="60"/>
  <c r="Q23" i="60" s="1"/>
  <c r="AC23" i="60" s="1"/>
  <c r="AT24" i="60"/>
  <c r="Q24" i="60" s="1"/>
  <c r="AD24" i="60" s="1"/>
  <c r="AT25" i="60"/>
  <c r="Q25" i="60" s="1"/>
  <c r="AT20" i="60"/>
  <c r="Q20" i="60" s="1"/>
  <c r="V20" i="60" s="1"/>
  <c r="Q44" i="60"/>
  <c r="Q28" i="60"/>
  <c r="Q31" i="60"/>
  <c r="Q19" i="60"/>
  <c r="Q40" i="60"/>
  <c r="Q27" i="60"/>
  <c r="AD37" i="60"/>
  <c r="Y37" i="60"/>
  <c r="X88" i="60"/>
  <c r="AG36" i="60"/>
  <c r="AD36" i="60"/>
  <c r="V36" i="60"/>
  <c r="AF67" i="60"/>
  <c r="AG67" i="60"/>
  <c r="Y67" i="60"/>
  <c r="AA82" i="60"/>
  <c r="AE82" i="60"/>
  <c r="AF82" i="60"/>
  <c r="AD16" i="60"/>
  <c r="AC82" i="60"/>
  <c r="V16" i="60"/>
  <c r="X82" i="60"/>
  <c r="AD82" i="60"/>
  <c r="Z82" i="60"/>
  <c r="Y82" i="60"/>
  <c r="AB82" i="60"/>
  <c r="W82" i="60"/>
  <c r="V82" i="60"/>
  <c r="AC89" i="60"/>
  <c r="W36" i="60"/>
  <c r="W37" i="60"/>
  <c r="W16" i="60"/>
  <c r="V67" i="60"/>
  <c r="Z36" i="60"/>
  <c r="Z37" i="60"/>
  <c r="AC67" i="60"/>
  <c r="AC36" i="60"/>
  <c r="AG37" i="60"/>
  <c r="AC16" i="60"/>
  <c r="X67" i="60"/>
  <c r="X89" i="60"/>
  <c r="Y36" i="60"/>
  <c r="AC37" i="60"/>
  <c r="Y16" i="60"/>
  <c r="AE67" i="60"/>
  <c r="AG89" i="60"/>
  <c r="AF36" i="60"/>
  <c r="AF37" i="60"/>
  <c r="AF16" i="60"/>
  <c r="W67" i="60"/>
  <c r="W89" i="60"/>
  <c r="AG16" i="60"/>
  <c r="AB36" i="60"/>
  <c r="AB37" i="60"/>
  <c r="AB16" i="60"/>
  <c r="AB67" i="60"/>
  <c r="AF89" i="60"/>
  <c r="X36" i="60"/>
  <c r="X37" i="60"/>
  <c r="X16" i="60"/>
  <c r="AA67" i="60"/>
  <c r="AA89" i="60"/>
  <c r="AE36" i="60"/>
  <c r="AE37" i="60"/>
  <c r="AE16" i="60"/>
  <c r="AD67" i="60"/>
  <c r="AD89" i="60"/>
  <c r="Z89" i="60"/>
  <c r="AG61" i="60"/>
  <c r="Y70" i="60"/>
  <c r="AB70" i="60"/>
  <c r="AA79" i="60"/>
  <c r="AC70" i="60"/>
  <c r="W81" i="60"/>
  <c r="AF70" i="60"/>
  <c r="AE81" i="60"/>
  <c r="X70" i="60"/>
  <c r="AE70" i="60"/>
  <c r="AA70" i="60"/>
  <c r="W70" i="60"/>
  <c r="AD70" i="60"/>
  <c r="AE79" i="60"/>
  <c r="Z70" i="60"/>
  <c r="AC84" i="60"/>
  <c r="AB79" i="60"/>
  <c r="V70" i="60"/>
  <c r="AG84" i="60"/>
  <c r="AG79" i="60"/>
  <c r="W79" i="60"/>
  <c r="Y84" i="60"/>
  <c r="AF81" i="60"/>
  <c r="AA81" i="60"/>
  <c r="AD79" i="60"/>
  <c r="AD81" i="60"/>
  <c r="AB84" i="60"/>
  <c r="Z79" i="60"/>
  <c r="Z81" i="60"/>
  <c r="Y81" i="60"/>
  <c r="V81" i="60"/>
  <c r="AC79" i="60"/>
  <c r="X81" i="60"/>
  <c r="Y79" i="60"/>
  <c r="AC81" i="60"/>
  <c r="X79" i="60"/>
  <c r="AB61" i="60"/>
  <c r="AG81" i="60"/>
  <c r="V79" i="60"/>
  <c r="X61" i="60"/>
  <c r="W22" i="60"/>
  <c r="AF50" i="60"/>
  <c r="AB50" i="60"/>
  <c r="AE50" i="60"/>
  <c r="AA50" i="60"/>
  <c r="AC22" i="60"/>
  <c r="V50" i="60"/>
  <c r="AB22" i="60"/>
  <c r="X22" i="60"/>
  <c r="AE22" i="60"/>
  <c r="AA22" i="60"/>
  <c r="AC61" i="60"/>
  <c r="AG56" i="60"/>
  <c r="Y89" i="60"/>
  <c r="X50" i="60"/>
  <c r="AE89" i="60"/>
  <c r="AB59" i="60"/>
  <c r="Z38" i="60"/>
  <c r="AE86" i="60"/>
  <c r="Y86" i="60"/>
  <c r="X86" i="60"/>
  <c r="AC86" i="60"/>
  <c r="AD86" i="60"/>
  <c r="Z86" i="60"/>
  <c r="V86" i="60"/>
  <c r="W86" i="60"/>
  <c r="AB86" i="60"/>
  <c r="AG86" i="60"/>
  <c r="AF86" i="60"/>
  <c r="AF59" i="60"/>
  <c r="W38" i="60"/>
  <c r="AG20" i="60"/>
  <c r="AF75" i="60"/>
  <c r="AE59" i="60"/>
  <c r="X59" i="60"/>
  <c r="AA59" i="60"/>
  <c r="V59" i="60"/>
  <c r="AG26" i="60"/>
  <c r="AA78" i="60"/>
  <c r="AF26" i="60"/>
  <c r="AC85" i="60"/>
  <c r="X78" i="60"/>
  <c r="AB26" i="60"/>
  <c r="AC78" i="60"/>
  <c r="AB74" i="60"/>
  <c r="AF74" i="60"/>
  <c r="AF78" i="60"/>
  <c r="AA74" i="60"/>
  <c r="AE78" i="60"/>
  <c r="X74" i="60"/>
  <c r="W78" i="60"/>
  <c r="AE74" i="60"/>
  <c r="AD74" i="60"/>
  <c r="Z78" i="60"/>
  <c r="Z74" i="60"/>
  <c r="AD78" i="60"/>
  <c r="V78" i="60"/>
  <c r="V74" i="60"/>
  <c r="AC62" i="60"/>
  <c r="AG78" i="60"/>
  <c r="AG74" i="60"/>
  <c r="Y74" i="60"/>
  <c r="Y78" i="60"/>
  <c r="AC87" i="60"/>
  <c r="AE88" i="60"/>
  <c r="AG88" i="60"/>
  <c r="AB88" i="60"/>
  <c r="W88" i="60"/>
  <c r="AF88" i="60"/>
  <c r="AA88" i="60"/>
  <c r="AD88" i="60"/>
  <c r="Z88" i="60"/>
  <c r="V88" i="60"/>
  <c r="X47" i="60"/>
  <c r="Y62" i="60"/>
  <c r="V89" i="60"/>
  <c r="W74" i="60"/>
  <c r="X66" i="60"/>
  <c r="AB69" i="60"/>
  <c r="AD69" i="60"/>
  <c r="X52" i="60"/>
  <c r="X68" i="60"/>
  <c r="AE68" i="60"/>
  <c r="AG52" i="60"/>
  <c r="AC52" i="60"/>
  <c r="AD68" i="60"/>
  <c r="W69" i="60"/>
  <c r="Y73" i="60"/>
  <c r="Y20" i="60"/>
  <c r="W73" i="60"/>
  <c r="AA73" i="60"/>
  <c r="Z73" i="60"/>
  <c r="AC20" i="60"/>
  <c r="AF73" i="60"/>
  <c r="AG73" i="60"/>
  <c r="X73" i="60"/>
  <c r="AE73" i="60"/>
  <c r="V73" i="60"/>
  <c r="Y71" i="60"/>
  <c r="AF58" i="60"/>
  <c r="AG71" i="60"/>
  <c r="AB58" i="60"/>
  <c r="AE58" i="60"/>
  <c r="AD21" i="60"/>
  <c r="AA58" i="60"/>
  <c r="V21" i="60"/>
  <c r="W65" i="60"/>
  <c r="AB65" i="60"/>
  <c r="W58" i="60"/>
  <c r="AB73" i="60"/>
  <c r="AD65" i="60"/>
  <c r="AD58" i="60"/>
  <c r="Z65" i="60"/>
  <c r="Z58" i="60"/>
  <c r="AD73" i="60"/>
  <c r="V58" i="60"/>
  <c r="AG58" i="60"/>
  <c r="X58" i="60"/>
  <c r="AC58" i="60"/>
  <c r="Y61" i="60"/>
  <c r="Y52" i="60"/>
  <c r="AA69" i="60"/>
  <c r="AA65" i="60"/>
  <c r="W68" i="60"/>
  <c r="X84" i="60"/>
  <c r="AF61" i="60"/>
  <c r="AB52" i="60"/>
  <c r="V69" i="60"/>
  <c r="V65" i="60"/>
  <c r="V68" i="60"/>
  <c r="W84" i="60"/>
  <c r="AE61" i="60"/>
  <c r="AE52" i="60"/>
  <c r="AG69" i="60"/>
  <c r="AG65" i="60"/>
  <c r="AG68" i="60"/>
  <c r="AF84" i="60"/>
  <c r="AA61" i="60"/>
  <c r="AA52" i="60"/>
  <c r="AC69" i="60"/>
  <c r="AC65" i="60"/>
  <c r="AC68" i="60"/>
  <c r="AA84" i="60"/>
  <c r="AF52" i="60"/>
  <c r="W61" i="60"/>
  <c r="W52" i="60"/>
  <c r="Y69" i="60"/>
  <c r="Y65" i="60"/>
  <c r="Y68" i="60"/>
  <c r="AD84" i="60"/>
  <c r="AD61" i="60"/>
  <c r="AD52" i="60"/>
  <c r="AF69" i="60"/>
  <c r="X65" i="60"/>
  <c r="AB68" i="60"/>
  <c r="Z84" i="60"/>
  <c r="Z69" i="60"/>
  <c r="Z68" i="60"/>
  <c r="Z61" i="60"/>
  <c r="Z52" i="60"/>
  <c r="X69" i="60"/>
  <c r="AF65" i="60"/>
  <c r="AA68" i="60"/>
  <c r="V84" i="60"/>
  <c r="X87" i="60"/>
  <c r="X85" i="60"/>
  <c r="X75" i="60"/>
  <c r="X26" i="60"/>
  <c r="AB85" i="60"/>
  <c r="AF20" i="60"/>
  <c r="AE26" i="60"/>
  <c r="W85" i="60"/>
  <c r="AB20" i="60"/>
  <c r="X80" i="60"/>
  <c r="AB75" i="60"/>
  <c r="AA75" i="60"/>
  <c r="W50" i="60"/>
  <c r="W59" i="60"/>
  <c r="AD87" i="60"/>
  <c r="AD22" i="60"/>
  <c r="AA26" i="60"/>
  <c r="AF85" i="60"/>
  <c r="X20" i="60"/>
  <c r="AE75" i="60"/>
  <c r="AG87" i="60"/>
  <c r="AB87" i="60"/>
  <c r="AD75" i="60"/>
  <c r="AD50" i="60"/>
  <c r="AD59" i="60"/>
  <c r="Z87" i="60"/>
  <c r="Z22" i="60"/>
  <c r="W26" i="60"/>
  <c r="AA85" i="60"/>
  <c r="AE20" i="60"/>
  <c r="W87" i="60"/>
  <c r="Z75" i="60"/>
  <c r="Z50" i="60"/>
  <c r="Z59" i="60"/>
  <c r="V87" i="60"/>
  <c r="V22" i="60"/>
  <c r="AD26" i="60"/>
  <c r="AE85" i="60"/>
  <c r="AA20" i="60"/>
  <c r="W75" i="60"/>
  <c r="AF87" i="60"/>
  <c r="Z26" i="60"/>
  <c r="Y85" i="60"/>
  <c r="W20" i="60"/>
  <c r="AG59" i="60"/>
  <c r="AA87" i="60"/>
  <c r="Y22" i="60"/>
  <c r="V26" i="60"/>
  <c r="AD85" i="60"/>
  <c r="AD20" i="60"/>
  <c r="V75" i="60"/>
  <c r="AG75" i="60"/>
  <c r="AC75" i="60"/>
  <c r="AC50" i="60"/>
  <c r="AC59" i="60"/>
  <c r="AE87" i="60"/>
  <c r="AG22" i="60"/>
  <c r="AC26" i="60"/>
  <c r="Z85" i="60"/>
  <c r="Z20" i="60"/>
  <c r="AG85" i="60"/>
  <c r="AG50" i="60"/>
  <c r="AF47" i="60"/>
  <c r="V38" i="60"/>
  <c r="AA47" i="60"/>
  <c r="AC38" i="60"/>
  <c r="W47" i="60"/>
  <c r="Y38" i="60"/>
  <c r="Y47" i="60"/>
  <c r="AF51" i="60"/>
  <c r="AB38" i="60"/>
  <c r="AE38" i="60"/>
  <c r="X49" i="60"/>
  <c r="AB47" i="60"/>
  <c r="AD47" i="60"/>
  <c r="Z47" i="60"/>
  <c r="AF66" i="60"/>
  <c r="AB33" i="60"/>
  <c r="AB35" i="60"/>
  <c r="AF49" i="60"/>
  <c r="AB66" i="60"/>
  <c r="V62" i="60"/>
  <c r="AG62" i="60"/>
  <c r="AB49" i="60"/>
  <c r="AA66" i="60"/>
  <c r="AF62" i="60"/>
  <c r="AA49" i="60"/>
  <c r="AE66" i="60"/>
  <c r="AB62" i="60"/>
  <c r="W49" i="60"/>
  <c r="W66" i="60"/>
  <c r="X62" i="60"/>
  <c r="AD49" i="60"/>
  <c r="AD66" i="60"/>
  <c r="AE49" i="60"/>
  <c r="AE62" i="60"/>
  <c r="Z49" i="60"/>
  <c r="Z66" i="60"/>
  <c r="AA62" i="60"/>
  <c r="V49" i="60"/>
  <c r="V66" i="60"/>
  <c r="W62" i="60"/>
  <c r="AG49" i="60"/>
  <c r="AG66" i="60"/>
  <c r="AD62" i="60"/>
  <c r="AC49" i="60"/>
  <c r="AC66" i="60"/>
  <c r="X33" i="60"/>
  <c r="X35" i="60"/>
  <c r="AE33" i="60"/>
  <c r="AE35" i="60"/>
  <c r="AB54" i="60"/>
  <c r="AA33" i="60"/>
  <c r="AA35" i="60"/>
  <c r="W33" i="60"/>
  <c r="W35" i="60"/>
  <c r="AD33" i="60"/>
  <c r="AD35" i="60"/>
  <c r="Z33" i="60"/>
  <c r="Z35" i="60"/>
  <c r="V47" i="60"/>
  <c r="V33" i="60"/>
  <c r="V35" i="60"/>
  <c r="Y33" i="60"/>
  <c r="AG35" i="60"/>
  <c r="AG33" i="60"/>
  <c r="AC35" i="60"/>
  <c r="AC33" i="60"/>
  <c r="Y35" i="60"/>
  <c r="AG77" i="60"/>
  <c r="AC71" i="60"/>
  <c r="Z21" i="60"/>
  <c r="AC77" i="60"/>
  <c r="AB51" i="60"/>
  <c r="X71" i="60"/>
  <c r="Y21" i="60"/>
  <c r="AF77" i="60"/>
  <c r="AE51" i="60"/>
  <c r="AF71" i="60"/>
  <c r="AG21" i="60"/>
  <c r="X77" i="60"/>
  <c r="AA51" i="60"/>
  <c r="AE71" i="60"/>
  <c r="AC21" i="60"/>
  <c r="AE77" i="60"/>
  <c r="W51" i="60"/>
  <c r="X51" i="60"/>
  <c r="W71" i="60"/>
  <c r="AF21" i="60"/>
  <c r="W77" i="60"/>
  <c r="AD51" i="60"/>
  <c r="AB71" i="60"/>
  <c r="AB21" i="60"/>
  <c r="AB77" i="60"/>
  <c r="Z51" i="60"/>
  <c r="AA71" i="60"/>
  <c r="X21" i="60"/>
  <c r="AA77" i="60"/>
  <c r="V51" i="60"/>
  <c r="AD71" i="60"/>
  <c r="AE21" i="60"/>
  <c r="AD77" i="60"/>
  <c r="AG51" i="60"/>
  <c r="Y77" i="60"/>
  <c r="Z71" i="60"/>
  <c r="AA21" i="60"/>
  <c r="Z77" i="60"/>
  <c r="AC51" i="60"/>
  <c r="AF80" i="60"/>
  <c r="Z80" i="60"/>
  <c r="W80" i="60"/>
  <c r="AC80" i="60"/>
  <c r="X53" i="60"/>
  <c r="AE53" i="60"/>
  <c r="AC18" i="60"/>
  <c r="Y18" i="60"/>
  <c r="AG18" i="60"/>
  <c r="AE47" i="60"/>
  <c r="AD80" i="60"/>
  <c r="AB18" i="60"/>
  <c r="Y80" i="60"/>
  <c r="X54" i="60"/>
  <c r="AF53" i="60"/>
  <c r="AA53" i="60"/>
  <c r="AE54" i="60"/>
  <c r="AA54" i="60"/>
  <c r="W54" i="60"/>
  <c r="W53" i="60"/>
  <c r="AD54" i="60"/>
  <c r="AD53" i="60"/>
  <c r="AB80" i="60"/>
  <c r="Z53" i="60"/>
  <c r="V53" i="60"/>
  <c r="AA80" i="60"/>
  <c r="AG54" i="60"/>
  <c r="AG53" i="60"/>
  <c r="AG47" i="60"/>
  <c r="AG80" i="60"/>
  <c r="Z54" i="60"/>
  <c r="V54" i="60"/>
  <c r="AC54" i="60"/>
  <c r="AC53" i="60"/>
  <c r="AE80" i="60"/>
  <c r="Y54" i="60"/>
  <c r="Y53" i="60"/>
  <c r="B104" i="89"/>
  <c r="B104" i="96"/>
  <c r="B103" i="89"/>
  <c r="B103" i="96"/>
  <c r="B102" i="89"/>
  <c r="B102" i="96"/>
  <c r="B101" i="89"/>
  <c r="B101" i="96"/>
  <c r="B88" i="89"/>
  <c r="B88" i="96"/>
  <c r="B96" i="89"/>
  <c r="B96" i="96"/>
  <c r="B95" i="89"/>
  <c r="B95" i="96"/>
  <c r="B91" i="96"/>
  <c r="B91" i="89"/>
  <c r="B92" i="89"/>
  <c r="B92" i="96"/>
  <c r="B99" i="89"/>
  <c r="B99" i="96"/>
  <c r="B83" i="89"/>
  <c r="B83" i="96"/>
  <c r="B86" i="96"/>
  <c r="B86" i="89"/>
  <c r="B100" i="89"/>
  <c r="B100" i="96"/>
  <c r="B84" i="89"/>
  <c r="B84" i="96"/>
  <c r="B87" i="89"/>
  <c r="B87" i="96"/>
  <c r="B98" i="89"/>
  <c r="B98" i="96"/>
  <c r="B94" i="96"/>
  <c r="B94" i="89"/>
  <c r="B90" i="89"/>
  <c r="B90" i="96"/>
  <c r="B82" i="89"/>
  <c r="B82" i="96"/>
  <c r="B97" i="89"/>
  <c r="B97" i="96"/>
  <c r="B93" i="89"/>
  <c r="B93" i="96"/>
  <c r="B89" i="89"/>
  <c r="B89" i="96"/>
  <c r="B85" i="89"/>
  <c r="B85" i="96"/>
  <c r="B68" i="89"/>
  <c r="B68" i="96"/>
  <c r="B52" i="89"/>
  <c r="B52" i="96"/>
  <c r="B36" i="89"/>
  <c r="B36" i="96"/>
  <c r="B80" i="89"/>
  <c r="B80" i="96"/>
  <c r="B64" i="89"/>
  <c r="B64" i="96"/>
  <c r="B48" i="89"/>
  <c r="B48" i="96"/>
  <c r="B32" i="89"/>
  <c r="B32" i="96"/>
  <c r="B67" i="89"/>
  <c r="B67" i="96"/>
  <c r="B47" i="89"/>
  <c r="B47" i="96"/>
  <c r="B76" i="96"/>
  <c r="B76" i="89"/>
  <c r="B60" i="96"/>
  <c r="B60" i="89"/>
  <c r="B44" i="96"/>
  <c r="B44" i="89"/>
  <c r="B79" i="89"/>
  <c r="B79" i="96"/>
  <c r="B71" i="89"/>
  <c r="B71" i="96"/>
  <c r="B59" i="89"/>
  <c r="B59" i="96"/>
  <c r="B51" i="89"/>
  <c r="B51" i="96"/>
  <c r="B39" i="89"/>
  <c r="B39" i="96"/>
  <c r="B78" i="89"/>
  <c r="B78" i="96"/>
  <c r="B74" i="89"/>
  <c r="B74" i="96"/>
  <c r="B70" i="89"/>
  <c r="B70" i="96"/>
  <c r="B66" i="89"/>
  <c r="B66" i="96"/>
  <c r="B62" i="89"/>
  <c r="B62" i="96"/>
  <c r="B58" i="89"/>
  <c r="B58" i="96"/>
  <c r="B54" i="89"/>
  <c r="B54" i="96"/>
  <c r="B50" i="89"/>
  <c r="B50" i="96"/>
  <c r="B46" i="89"/>
  <c r="B46" i="96"/>
  <c r="B42" i="89"/>
  <c r="B42" i="96"/>
  <c r="B38" i="89"/>
  <c r="B38" i="96"/>
  <c r="B34" i="89"/>
  <c r="B34" i="96"/>
  <c r="B72" i="89"/>
  <c r="B72" i="96"/>
  <c r="B56" i="89"/>
  <c r="B56" i="96"/>
  <c r="B40" i="89"/>
  <c r="B40" i="96"/>
  <c r="B75" i="89"/>
  <c r="B75" i="96"/>
  <c r="B63" i="89"/>
  <c r="B63" i="96"/>
  <c r="B55" i="89"/>
  <c r="B55" i="96"/>
  <c r="B43" i="89"/>
  <c r="B43" i="96"/>
  <c r="B35" i="89"/>
  <c r="B35" i="96"/>
  <c r="B81" i="89"/>
  <c r="B81" i="96"/>
  <c r="B77" i="96"/>
  <c r="B77" i="89"/>
  <c r="B73" i="89"/>
  <c r="B73" i="96"/>
  <c r="B69" i="89"/>
  <c r="B69" i="96"/>
  <c r="B65" i="89"/>
  <c r="B65" i="96"/>
  <c r="B61" i="96"/>
  <c r="B61" i="89"/>
  <c r="B57" i="89"/>
  <c r="B57" i="96"/>
  <c r="B53" i="89"/>
  <c r="B53" i="96"/>
  <c r="B49" i="89"/>
  <c r="B49" i="96"/>
  <c r="B45" i="96"/>
  <c r="B45" i="89"/>
  <c r="B41" i="89"/>
  <c r="B41" i="96"/>
  <c r="B37" i="89"/>
  <c r="B37" i="96"/>
  <c r="B33" i="89"/>
  <c r="B33" i="96"/>
  <c r="B28" i="89"/>
  <c r="B28" i="96"/>
  <c r="B24" i="89"/>
  <c r="B24" i="96"/>
  <c r="B20" i="89"/>
  <c r="B20" i="96"/>
  <c r="B16" i="96"/>
  <c r="B16" i="89"/>
  <c r="B12" i="89"/>
  <c r="B12" i="96"/>
  <c r="B8" i="89"/>
  <c r="B8" i="96"/>
  <c r="B31" i="89"/>
  <c r="B31" i="96"/>
  <c r="B27" i="89"/>
  <c r="B27" i="96"/>
  <c r="B23" i="89"/>
  <c r="B23" i="96"/>
  <c r="B19" i="89"/>
  <c r="B19" i="96"/>
  <c r="B15" i="89"/>
  <c r="B15" i="96"/>
  <c r="B11" i="89"/>
  <c r="B11" i="96"/>
  <c r="B7" i="89"/>
  <c r="B7" i="96"/>
  <c r="B30" i="89"/>
  <c r="B30" i="96"/>
  <c r="B26" i="89"/>
  <c r="B26" i="96"/>
  <c r="B22" i="89"/>
  <c r="B22" i="96"/>
  <c r="B18" i="89"/>
  <c r="B18" i="96"/>
  <c r="B14" i="89"/>
  <c r="B14" i="96"/>
  <c r="B10" i="89"/>
  <c r="B10" i="96"/>
  <c r="B6" i="89"/>
  <c r="B6" i="96"/>
  <c r="B29" i="89"/>
  <c r="B29" i="96"/>
  <c r="B25" i="89"/>
  <c r="B25" i="96"/>
  <c r="B21" i="89"/>
  <c r="B21" i="96"/>
  <c r="B17" i="89"/>
  <c r="B17" i="96"/>
  <c r="B13" i="89"/>
  <c r="B13" i="96"/>
  <c r="B9" i="89"/>
  <c r="B9" i="96"/>
  <c r="E7" i="63"/>
  <c r="G1" i="89"/>
  <c r="G1" i="96"/>
  <c r="B5" i="96"/>
  <c r="Y23" i="60" l="1"/>
  <c r="AD23" i="60"/>
  <c r="AA41" i="60"/>
  <c r="X38" i="60"/>
  <c r="AD38" i="60"/>
  <c r="AE30" i="60"/>
  <c r="AF38" i="60"/>
  <c r="AD32" i="60"/>
  <c r="Z16" i="60"/>
  <c r="AG38" i="60"/>
  <c r="AD42" i="60"/>
  <c r="AC42" i="60"/>
  <c r="V37" i="60"/>
  <c r="W42" i="60"/>
  <c r="V18" i="60"/>
  <c r="Z18" i="60"/>
  <c r="X18" i="60"/>
  <c r="W18" i="60"/>
  <c r="AA18" i="60"/>
  <c r="AF18" i="60"/>
  <c r="AD18" i="60"/>
  <c r="AE17" i="60"/>
  <c r="AB17" i="60"/>
  <c r="Y43" i="60"/>
  <c r="AG43" i="60"/>
  <c r="AC43" i="60"/>
  <c r="AB43" i="60"/>
  <c r="V43" i="60"/>
  <c r="Z43" i="60"/>
  <c r="AE43" i="60"/>
  <c r="AD43" i="60"/>
  <c r="W43" i="60"/>
  <c r="AA43" i="60"/>
  <c r="AF43" i="60"/>
  <c r="X43" i="60"/>
  <c r="W25" i="60"/>
  <c r="AF25" i="60"/>
  <c r="AG25" i="60"/>
  <c r="AA25" i="60"/>
  <c r="AE25" i="60"/>
  <c r="AC25" i="60"/>
  <c r="Y25" i="60"/>
  <c r="X25" i="60"/>
  <c r="AD25" i="60"/>
  <c r="V25" i="60"/>
  <c r="AB25" i="60"/>
  <c r="Z25" i="60"/>
  <c r="X41" i="60"/>
  <c r="AD30" i="60"/>
  <c r="AF23" i="60"/>
  <c r="Y30" i="60"/>
  <c r="AB30" i="60"/>
  <c r="V34" i="60"/>
  <c r="AE34" i="60"/>
  <c r="AC32" i="60"/>
  <c r="V24" i="60"/>
  <c r="Z30" i="60"/>
  <c r="X34" i="60"/>
  <c r="X42" i="60"/>
  <c r="Y27" i="60"/>
  <c r="AC27" i="60"/>
  <c r="AG27" i="60"/>
  <c r="V27" i="60"/>
  <c r="Z27" i="60"/>
  <c r="AD27" i="60"/>
  <c r="W27" i="60"/>
  <c r="AE27" i="60"/>
  <c r="AA27" i="60"/>
  <c r="X27" i="60"/>
  <c r="AB27" i="60"/>
  <c r="AF27" i="60"/>
  <c r="Y39" i="60"/>
  <c r="AC39" i="60"/>
  <c r="AG39" i="60"/>
  <c r="V39" i="60"/>
  <c r="Z39" i="60"/>
  <c r="AD39" i="60"/>
  <c r="W39" i="60"/>
  <c r="AB39" i="60"/>
  <c r="AA39" i="60"/>
  <c r="AE39" i="60"/>
  <c r="X39" i="60"/>
  <c r="AF39" i="60"/>
  <c r="AB24" i="60"/>
  <c r="AC41" i="60"/>
  <c r="X30" i="60"/>
  <c r="AG30" i="60"/>
  <c r="AF42" i="60"/>
  <c r="Y42" i="60"/>
  <c r="X48" i="60"/>
  <c r="AB48" i="60"/>
  <c r="AF48" i="60"/>
  <c r="Y48" i="60"/>
  <c r="AC48" i="60"/>
  <c r="AG48" i="60"/>
  <c r="V48" i="60"/>
  <c r="Z48" i="60"/>
  <c r="AD48" i="60"/>
  <c r="W48" i="60"/>
  <c r="AA48" i="60"/>
  <c r="AE48" i="60"/>
  <c r="Y41" i="60"/>
  <c r="AB41" i="60"/>
  <c r="W32" i="60"/>
  <c r="W24" i="60"/>
  <c r="AF24" i="60"/>
  <c r="V30" i="60"/>
  <c r="AA30" i="60"/>
  <c r="V41" i="60"/>
  <c r="AG23" i="60"/>
  <c r="AF34" i="60"/>
  <c r="Y40" i="60"/>
  <c r="AG40" i="60"/>
  <c r="AE40" i="60"/>
  <c r="AB40" i="60"/>
  <c r="AC40" i="60"/>
  <c r="V40" i="60"/>
  <c r="AA40" i="60"/>
  <c r="Z40" i="60"/>
  <c r="AD40" i="60"/>
  <c r="W40" i="60"/>
  <c r="X40" i="60"/>
  <c r="AF40" i="60"/>
  <c r="AD29" i="60"/>
  <c r="W29" i="60"/>
  <c r="AA29" i="60"/>
  <c r="Y29" i="60"/>
  <c r="AE29" i="60"/>
  <c r="X29" i="60"/>
  <c r="AB29" i="60"/>
  <c r="AF29" i="60"/>
  <c r="V29" i="60"/>
  <c r="AC29" i="60"/>
  <c r="AG29" i="60"/>
  <c r="Z29" i="60"/>
  <c r="X32" i="60"/>
  <c r="Y24" i="60"/>
  <c r="AG24" i="60"/>
  <c r="Z34" i="60"/>
  <c r="AF19" i="60"/>
  <c r="Y19" i="60"/>
  <c r="AE19" i="60"/>
  <c r="AC19" i="60"/>
  <c r="X19" i="60"/>
  <c r="AG19" i="60"/>
  <c r="V19" i="60"/>
  <c r="Z19" i="60"/>
  <c r="AD19" i="60"/>
  <c r="W19" i="60"/>
  <c r="AA19" i="60"/>
  <c r="AB19" i="60"/>
  <c r="AE46" i="60"/>
  <c r="X46" i="60"/>
  <c r="AB46" i="60"/>
  <c r="AF46" i="60"/>
  <c r="Y46" i="60"/>
  <c r="AC46" i="60"/>
  <c r="AG46" i="60"/>
  <c r="V46" i="60"/>
  <c r="Z46" i="60"/>
  <c r="AD46" i="60"/>
  <c r="AA46" i="60"/>
  <c r="W46" i="60"/>
  <c r="Z17" i="60"/>
  <c r="X17" i="60"/>
  <c r="AF17" i="60"/>
  <c r="AG17" i="60"/>
  <c r="Y17" i="60"/>
  <c r="V17" i="60"/>
  <c r="AE41" i="60"/>
  <c r="Z41" i="60"/>
  <c r="AG32" i="60"/>
  <c r="AA24" i="60"/>
  <c r="AC24" i="60"/>
  <c r="AD41" i="60"/>
  <c r="V23" i="60"/>
  <c r="W23" i="60"/>
  <c r="Z24" i="60"/>
  <c r="W34" i="60"/>
  <c r="Y31" i="60"/>
  <c r="AG31" i="60"/>
  <c r="AC31" i="60"/>
  <c r="AE31" i="60"/>
  <c r="V31" i="60"/>
  <c r="Z31" i="60"/>
  <c r="AA31" i="60"/>
  <c r="AD31" i="60"/>
  <c r="W31" i="60"/>
  <c r="AB31" i="60"/>
  <c r="X31" i="60"/>
  <c r="AF31" i="60"/>
  <c r="AC45" i="60"/>
  <c r="AG45" i="60"/>
  <c r="V45" i="60"/>
  <c r="Z45" i="60"/>
  <c r="AD45" i="60"/>
  <c r="W45" i="60"/>
  <c r="AA45" i="60"/>
  <c r="AE45" i="60"/>
  <c r="AF45" i="60"/>
  <c r="X45" i="60"/>
  <c r="Y45" i="60"/>
  <c r="AB45" i="60"/>
  <c r="Y32" i="60"/>
  <c r="AA23" i="60"/>
  <c r="X23" i="60"/>
  <c r="Y34" i="60"/>
  <c r="AD34" i="60"/>
  <c r="Y28" i="60"/>
  <c r="AC28" i="60"/>
  <c r="AG28" i="60"/>
  <c r="AB28" i="60"/>
  <c r="V28" i="60"/>
  <c r="Z28" i="60"/>
  <c r="AD28" i="60"/>
  <c r="W28" i="60"/>
  <c r="AA28" i="60"/>
  <c r="AE28" i="60"/>
  <c r="AF28" i="60"/>
  <c r="X28" i="60"/>
  <c r="Z15" i="60"/>
  <c r="AD15" i="60"/>
  <c r="V15" i="60"/>
  <c r="W15" i="60"/>
  <c r="AC15" i="60"/>
  <c r="AA15" i="60"/>
  <c r="AE15" i="60"/>
  <c r="AF15" i="60"/>
  <c r="X15" i="60"/>
  <c r="AB15" i="60"/>
  <c r="Y15" i="60"/>
  <c r="AG15" i="60"/>
  <c r="AE32" i="60"/>
  <c r="AG41" i="60"/>
  <c r="Z32" i="60"/>
  <c r="AA32" i="60"/>
  <c r="AE24" i="60"/>
  <c r="W30" i="60"/>
  <c r="AF30" i="60"/>
  <c r="AB34" i="60"/>
  <c r="AE42" i="60"/>
  <c r="AB42" i="60"/>
  <c r="Z42" i="60"/>
  <c r="AD17" i="60"/>
  <c r="AF41" i="60"/>
  <c r="AF32" i="60"/>
  <c r="Z23" i="60"/>
  <c r="AB23" i="60"/>
  <c r="AG34" i="60"/>
  <c r="AC34" i="60"/>
  <c r="AG42" i="60"/>
  <c r="W17" i="60"/>
  <c r="AE44" i="60"/>
  <c r="AB44" i="60"/>
  <c r="Z44" i="60"/>
  <c r="AF44" i="60"/>
  <c r="V44" i="60"/>
  <c r="W44" i="60"/>
  <c r="X44" i="60"/>
  <c r="AD44" i="60"/>
  <c r="Y44" i="60"/>
  <c r="AC44" i="60"/>
  <c r="AG44" i="60"/>
  <c r="AA44" i="60"/>
  <c r="AB32" i="60"/>
  <c r="X24" i="60"/>
  <c r="AE23" i="60"/>
  <c r="V42" i="60"/>
  <c r="AA17" i="60"/>
  <c r="AW114" i="60"/>
  <c r="AX114" i="60" s="1"/>
  <c r="AW113" i="60"/>
  <c r="AX113" i="60" s="1"/>
  <c r="AW112" i="60"/>
  <c r="AW111" i="60"/>
  <c r="AX111" i="60" s="1"/>
  <c r="AW110" i="60"/>
  <c r="AW109" i="60"/>
  <c r="AX109" i="60" s="1"/>
  <c r="AW108" i="60"/>
  <c r="AX108" i="60" s="1"/>
  <c r="AW107" i="60"/>
  <c r="AX107" i="60" s="1"/>
  <c r="AW106" i="60"/>
  <c r="AX106" i="60" s="1"/>
  <c r="AW105" i="60"/>
  <c r="AX105" i="60" s="1"/>
  <c r="AW104" i="60"/>
  <c r="AX104" i="60" s="1"/>
  <c r="AW103" i="60"/>
  <c r="AX103" i="60" s="1"/>
  <c r="AW102" i="60"/>
  <c r="AX102" i="60" s="1"/>
  <c r="AW101" i="60"/>
  <c r="AX101" i="60" s="1"/>
  <c r="AW100" i="60"/>
  <c r="AX100" i="60" s="1"/>
  <c r="AW99" i="60"/>
  <c r="AW98" i="60"/>
  <c r="AX98" i="60" s="1"/>
  <c r="BO98" i="60" s="1"/>
  <c r="AW97" i="60"/>
  <c r="AX97" i="60" s="1"/>
  <c r="AW96" i="60"/>
  <c r="AX96" i="60" s="1"/>
  <c r="AW95" i="60"/>
  <c r="AW94" i="60"/>
  <c r="AX94" i="60" s="1"/>
  <c r="AW93" i="60"/>
  <c r="AX93" i="60" s="1"/>
  <c r="AW92" i="60"/>
  <c r="AX92" i="60" s="1"/>
  <c r="AW91" i="60"/>
  <c r="AX91" i="60" s="1"/>
  <c r="AW90" i="60"/>
  <c r="AZ94" i="60" l="1"/>
  <c r="AQ94" i="60" s="1"/>
  <c r="BO94" i="60"/>
  <c r="AZ92" i="60"/>
  <c r="AJ92" i="60" s="1"/>
  <c r="BO92" i="60"/>
  <c r="AZ96" i="60"/>
  <c r="AL96" i="60" s="1"/>
  <c r="BO96" i="60"/>
  <c r="AZ103" i="60"/>
  <c r="AR103" i="60" s="1"/>
  <c r="BO103" i="60"/>
  <c r="AZ107" i="60"/>
  <c r="AP107" i="60" s="1"/>
  <c r="BO107" i="60"/>
  <c r="AZ111" i="60"/>
  <c r="AM111" i="60" s="1"/>
  <c r="BO111" i="60"/>
  <c r="AZ93" i="60"/>
  <c r="AJ93" i="60" s="1"/>
  <c r="BO93" i="60"/>
  <c r="AZ97" i="60"/>
  <c r="AP97" i="60" s="1"/>
  <c r="BO97" i="60"/>
  <c r="AZ100" i="60"/>
  <c r="AI100" i="60" s="1"/>
  <c r="BO100" i="60"/>
  <c r="AZ104" i="60"/>
  <c r="AR104" i="60" s="1"/>
  <c r="BO104" i="60"/>
  <c r="AZ108" i="60"/>
  <c r="AP108" i="60" s="1"/>
  <c r="BO108" i="60"/>
  <c r="AZ101" i="60"/>
  <c r="AL101" i="60" s="1"/>
  <c r="BO101" i="60"/>
  <c r="AZ105" i="60"/>
  <c r="AK105" i="60" s="1"/>
  <c r="BO105" i="60"/>
  <c r="AZ109" i="60"/>
  <c r="AP109" i="60" s="1"/>
  <c r="BO109" i="60"/>
  <c r="AZ113" i="60"/>
  <c r="AI113" i="60" s="1"/>
  <c r="BO113" i="60"/>
  <c r="AZ91" i="60"/>
  <c r="AL91" i="60" s="1"/>
  <c r="BO91" i="60"/>
  <c r="AZ98" i="60"/>
  <c r="AP98" i="60" s="1"/>
  <c r="AZ102" i="60"/>
  <c r="AP102" i="60" s="1"/>
  <c r="BO102" i="60"/>
  <c r="AZ106" i="60"/>
  <c r="AP106" i="60" s="1"/>
  <c r="BO106" i="60"/>
  <c r="AZ114" i="60"/>
  <c r="AS114" i="60" s="1"/>
  <c r="BO114" i="60"/>
  <c r="AX95" i="60"/>
  <c r="AX99" i="60"/>
  <c r="AX90" i="60"/>
  <c r="AX110" i="60"/>
  <c r="AX112" i="60"/>
  <c r="AT94" i="60"/>
  <c r="AL94" i="60"/>
  <c r="AR94" i="60"/>
  <c r="AM94" i="60"/>
  <c r="AJ94" i="60"/>
  <c r="AS94" i="60"/>
  <c r="AP103" i="60"/>
  <c r="AJ105" i="60" l="1"/>
  <c r="AL105" i="60"/>
  <c r="AI105" i="60"/>
  <c r="AI93" i="60"/>
  <c r="AO93" i="60"/>
  <c r="AS93" i="60"/>
  <c r="AN94" i="60"/>
  <c r="AI94" i="60"/>
  <c r="AO94" i="60"/>
  <c r="AS103" i="60"/>
  <c r="AN103" i="60"/>
  <c r="AL93" i="60"/>
  <c r="AT92" i="60"/>
  <c r="AK103" i="60"/>
  <c r="AO103" i="60"/>
  <c r="AT103" i="60"/>
  <c r="AM103" i="60"/>
  <c r="AT104" i="60"/>
  <c r="AQ104" i="60"/>
  <c r="AO113" i="60"/>
  <c r="AL103" i="60"/>
  <c r="AI103" i="60"/>
  <c r="AQ103" i="60"/>
  <c r="AQ107" i="60"/>
  <c r="AI91" i="60"/>
  <c r="AJ103" i="60"/>
  <c r="AQ108" i="60"/>
  <c r="AN104" i="60"/>
  <c r="AP104" i="60"/>
  <c r="AM104" i="60"/>
  <c r="AK91" i="60"/>
  <c r="AK93" i="60"/>
  <c r="AI104" i="60"/>
  <c r="AP93" i="60"/>
  <c r="AK114" i="60"/>
  <c r="AK108" i="60"/>
  <c r="AM108" i="60"/>
  <c r="AO97" i="60"/>
  <c r="AO91" i="60"/>
  <c r="AT96" i="60"/>
  <c r="AJ91" i="60"/>
  <c r="AS100" i="60"/>
  <c r="AT91" i="60"/>
  <c r="AN109" i="60"/>
  <c r="AR113" i="60"/>
  <c r="AM113" i="60"/>
  <c r="AM96" i="60"/>
  <c r="AI96" i="60"/>
  <c r="AK100" i="60"/>
  <c r="AN100" i="60"/>
  <c r="AK97" i="60"/>
  <c r="AN97" i="60"/>
  <c r="AR92" i="60"/>
  <c r="AT97" i="60"/>
  <c r="AN92" i="60"/>
  <c r="AM92" i="60"/>
  <c r="AJ113" i="60"/>
  <c r="AQ97" i="60"/>
  <c r="AO92" i="60"/>
  <c r="AL92" i="60"/>
  <c r="AQ113" i="60"/>
  <c r="AP92" i="60"/>
  <c r="AR109" i="60"/>
  <c r="AP91" i="60"/>
  <c r="AN113" i="60"/>
  <c r="AQ96" i="60"/>
  <c r="AS111" i="60"/>
  <c r="AR111" i="60"/>
  <c r="AJ111" i="60"/>
  <c r="AM91" i="60"/>
  <c r="AO104" i="60"/>
  <c r="AL100" i="60"/>
  <c r="AM109" i="60"/>
  <c r="AN93" i="60"/>
  <c r="AS91" i="60"/>
  <c r="AS104" i="60"/>
  <c r="AP100" i="60"/>
  <c r="AN91" i="60"/>
  <c r="AM100" i="60"/>
  <c r="AS96" i="60"/>
  <c r="AL104" i="60"/>
  <c r="AQ100" i="60"/>
  <c r="AP96" i="60"/>
  <c r="AO105" i="60"/>
  <c r="AR105" i="60"/>
  <c r="AS113" i="60"/>
  <c r="AM105" i="60"/>
  <c r="AR96" i="60"/>
  <c r="AK111" i="60"/>
  <c r="AO111" i="60"/>
  <c r="AN111" i="60"/>
  <c r="AL111" i="60"/>
  <c r="AM101" i="60"/>
  <c r="AP111" i="60"/>
  <c r="AT111" i="60"/>
  <c r="AO114" i="60"/>
  <c r="AQ111" i="60"/>
  <c r="AR114" i="60"/>
  <c r="AJ108" i="60"/>
  <c r="AK107" i="60"/>
  <c r="AS107" i="60"/>
  <c r="AR91" i="60"/>
  <c r="AK104" i="60"/>
  <c r="AO100" i="60"/>
  <c r="AK113" i="60"/>
  <c r="AN105" i="60"/>
  <c r="AQ93" i="60"/>
  <c r="AJ114" i="60"/>
  <c r="AP94" i="60"/>
  <c r="AN107" i="60"/>
  <c r="AT107" i="60"/>
  <c r="AQ91" i="60"/>
  <c r="AJ104" i="60"/>
  <c r="AJ100" i="60"/>
  <c r="AL113" i="60"/>
  <c r="AP105" i="60"/>
  <c r="AR93" i="60"/>
  <c r="AL114" i="60"/>
  <c r="AO96" i="60"/>
  <c r="AI107" i="60"/>
  <c r="AR100" i="60"/>
  <c r="AP113" i="60"/>
  <c r="AT105" i="60"/>
  <c r="AM93" i="60"/>
  <c r="AP114" i="60"/>
  <c r="AM107" i="60"/>
  <c r="AP101" i="60"/>
  <c r="AT101" i="60"/>
  <c r="AM97" i="60"/>
  <c r="AT109" i="60"/>
  <c r="AQ105" i="60"/>
  <c r="AQ109" i="60"/>
  <c r="AJ101" i="60"/>
  <c r="AI101" i="60"/>
  <c r="AR102" i="60"/>
  <c r="AQ101" i="60"/>
  <c r="AT102" i="60"/>
  <c r="AM102" i="60"/>
  <c r="AQ102" i="60"/>
  <c r="AS101" i="60"/>
  <c r="AT114" i="60"/>
  <c r="AT98" i="60"/>
  <c r="AI114" i="60"/>
  <c r="AQ98" i="60"/>
  <c r="AI102" i="60"/>
  <c r="AI111" i="60"/>
  <c r="AR108" i="60"/>
  <c r="AT100" i="60"/>
  <c r="AT113" i="60"/>
  <c r="AS105" i="60"/>
  <c r="AR101" i="60"/>
  <c r="AT93" i="60"/>
  <c r="AQ114" i="60"/>
  <c r="AK94" i="60"/>
  <c r="AN96" i="60"/>
  <c r="AO101" i="60"/>
  <c r="AM114" i="60"/>
  <c r="AT108" i="60"/>
  <c r="AN101" i="60"/>
  <c r="AN114" i="60"/>
  <c r="AT106" i="60"/>
  <c r="AJ96" i="60"/>
  <c r="AS102" i="60"/>
  <c r="AJ102" i="60"/>
  <c r="AI108" i="60"/>
  <c r="AI109" i="60"/>
  <c r="AI97" i="60"/>
  <c r="AI106" i="60"/>
  <c r="AI98" i="60"/>
  <c r="AM106" i="60"/>
  <c r="AM98" i="60"/>
  <c r="AQ106" i="60"/>
  <c r="AN98" i="60"/>
  <c r="AN106" i="60"/>
  <c r="AI92" i="60"/>
  <c r="AN108" i="60"/>
  <c r="AS109" i="60"/>
  <c r="AR97" i="60"/>
  <c r="AO106" i="60"/>
  <c r="AK102" i="60"/>
  <c r="AO98" i="60"/>
  <c r="AO107" i="60"/>
  <c r="AQ92" i="60"/>
  <c r="AR107" i="60"/>
  <c r="AO108" i="60"/>
  <c r="AK109" i="60"/>
  <c r="AK101" i="60"/>
  <c r="AJ97" i="60"/>
  <c r="AS106" i="60"/>
  <c r="AN102" i="60"/>
  <c r="AS98" i="60"/>
  <c r="AK96" i="60"/>
  <c r="AJ109" i="60"/>
  <c r="AK92" i="60"/>
  <c r="AJ107" i="60"/>
  <c r="AS108" i="60"/>
  <c r="AO109" i="60"/>
  <c r="AS97" i="60"/>
  <c r="AK106" i="60"/>
  <c r="AO102" i="60"/>
  <c r="AK98" i="60"/>
  <c r="AJ106" i="60"/>
  <c r="AJ98" i="60"/>
  <c r="AR98" i="60"/>
  <c r="AS92" i="60"/>
  <c r="AL107" i="60"/>
  <c r="AL108" i="60"/>
  <c r="AL109" i="60"/>
  <c r="AL97" i="60"/>
  <c r="AL106" i="60"/>
  <c r="AL102" i="60"/>
  <c r="AL98" i="60"/>
  <c r="AR106" i="60"/>
  <c r="AZ112" i="60"/>
  <c r="AK112" i="60" s="1"/>
  <c r="BO112" i="60"/>
  <c r="AZ95" i="60"/>
  <c r="BO95" i="60"/>
  <c r="AZ110" i="60"/>
  <c r="AQ110" i="60" s="1"/>
  <c r="BO110" i="60"/>
  <c r="AZ90" i="60"/>
  <c r="BO90" i="60"/>
  <c r="AZ99" i="60"/>
  <c r="BO99" i="60"/>
  <c r="Q103" i="60" l="1"/>
  <c r="AD103" i="60" s="1"/>
  <c r="BI103" i="60" s="1"/>
  <c r="Q104" i="60"/>
  <c r="Q100" i="60"/>
  <c r="Y100" i="60" s="1"/>
  <c r="BD100" i="60" s="1"/>
  <c r="Q91" i="60"/>
  <c r="AF91" i="60" s="1"/>
  <c r="BK91" i="60" s="1"/>
  <c r="Q111" i="60"/>
  <c r="AD111" i="60" s="1"/>
  <c r="BI111" i="60" s="1"/>
  <c r="Q113" i="60"/>
  <c r="Y113" i="60" s="1"/>
  <c r="BD113" i="60" s="1"/>
  <c r="Q94" i="60"/>
  <c r="Z94" i="60" s="1"/>
  <c r="BE94" i="60" s="1"/>
  <c r="Q105" i="60"/>
  <c r="V105" i="60" s="1"/>
  <c r="BA105" i="60" s="1"/>
  <c r="Q93" i="60"/>
  <c r="Y93" i="60" s="1"/>
  <c r="BD93" i="60" s="1"/>
  <c r="Q107" i="60"/>
  <c r="V107" i="60" s="1"/>
  <c r="BA107" i="60" s="1"/>
  <c r="AT112" i="60"/>
  <c r="Q101" i="60"/>
  <c r="X101" i="60" s="1"/>
  <c r="BC101" i="60" s="1"/>
  <c r="Q96" i="60"/>
  <c r="AE96" i="60" s="1"/>
  <c r="BJ96" i="60" s="1"/>
  <c r="AQ112" i="60"/>
  <c r="AJ112" i="60"/>
  <c r="AM112" i="60"/>
  <c r="AP112" i="60"/>
  <c r="AN112" i="60"/>
  <c r="AL112" i="60"/>
  <c r="AO112" i="60"/>
  <c r="Q109" i="60"/>
  <c r="AF109" i="60" s="1"/>
  <c r="BK109" i="60" s="1"/>
  <c r="Q114" i="60"/>
  <c r="AG114" i="60" s="1"/>
  <c r="BL114" i="60" s="1"/>
  <c r="Q108" i="60"/>
  <c r="W108" i="60" s="1"/>
  <c r="BB108" i="60" s="1"/>
  <c r="AP110" i="60"/>
  <c r="Q106" i="60"/>
  <c r="AG106" i="60" s="1"/>
  <c r="BL106" i="60" s="1"/>
  <c r="AL110" i="60"/>
  <c r="AO110" i="60"/>
  <c r="AN110" i="60"/>
  <c r="AI110" i="60"/>
  <c r="AS110" i="60"/>
  <c r="Q98" i="60"/>
  <c r="AF98" i="60" s="1"/>
  <c r="BK98" i="60" s="1"/>
  <c r="Q102" i="60"/>
  <c r="AA102" i="60" s="1"/>
  <c r="BF102" i="60" s="1"/>
  <c r="Q97" i="60"/>
  <c r="AA97" i="60" s="1"/>
  <c r="BF97" i="60" s="1"/>
  <c r="AR110" i="60"/>
  <c r="Q92" i="60"/>
  <c r="AG92" i="60" s="1"/>
  <c r="BL92" i="60" s="1"/>
  <c r="AK110" i="60"/>
  <c r="AM110" i="60"/>
  <c r="AT110" i="60"/>
  <c r="AJ110" i="60"/>
  <c r="AQ90" i="60"/>
  <c r="AR90" i="60"/>
  <c r="AN90" i="60"/>
  <c r="AJ90" i="60"/>
  <c r="AP90" i="60"/>
  <c r="AO90" i="60"/>
  <c r="AK90" i="60"/>
  <c r="AT90" i="60"/>
  <c r="AM90" i="60"/>
  <c r="AS90" i="60"/>
  <c r="AL90" i="60"/>
  <c r="AI90" i="60"/>
  <c r="AM95" i="60"/>
  <c r="AL95" i="60"/>
  <c r="AS95" i="60"/>
  <c r="AI95" i="60"/>
  <c r="AN95" i="60"/>
  <c r="AJ95" i="60"/>
  <c r="AT95" i="60"/>
  <c r="AO95" i="60"/>
  <c r="AR95" i="60"/>
  <c r="AQ95" i="60"/>
  <c r="AP95" i="60"/>
  <c r="AK95" i="60"/>
  <c r="AR99" i="60"/>
  <c r="AI99" i="60"/>
  <c r="AN99" i="60"/>
  <c r="AO99" i="60"/>
  <c r="AT99" i="60"/>
  <c r="AS99" i="60"/>
  <c r="AK99" i="60"/>
  <c r="AM99" i="60"/>
  <c r="AQ99" i="60"/>
  <c r="AP99" i="60"/>
  <c r="AJ99" i="60"/>
  <c r="AL99" i="60"/>
  <c r="AI112" i="60"/>
  <c r="AR112" i="60"/>
  <c r="AS112" i="60"/>
  <c r="AD91" i="60"/>
  <c r="BI91" i="60" s="1"/>
  <c r="X91" i="60"/>
  <c r="BC91" i="60" s="1"/>
  <c r="AC91" i="60"/>
  <c r="BH91" i="60" s="1"/>
  <c r="Y91" i="60"/>
  <c r="BD91" i="60" s="1"/>
  <c r="V103" i="60"/>
  <c r="BA103" i="60" s="1"/>
  <c r="Z103" i="60"/>
  <c r="BE103" i="60" s="1"/>
  <c r="W103" i="60"/>
  <c r="BB103" i="60" s="1"/>
  <c r="AA103" i="60"/>
  <c r="BF103" i="60" s="1"/>
  <c r="Y103" i="60"/>
  <c r="BD103" i="60" s="1"/>
  <c r="X103" i="60"/>
  <c r="BC103" i="60" s="1"/>
  <c r="AB103" i="60"/>
  <c r="BG103" i="60" s="1"/>
  <c r="AF103" i="60"/>
  <c r="BK103" i="60" s="1"/>
  <c r="AG103" i="60"/>
  <c r="BL103" i="60" s="1"/>
  <c r="AF100" i="60"/>
  <c r="BK100" i="60" s="1"/>
  <c r="Z100" i="60"/>
  <c r="BE100" i="60" s="1"/>
  <c r="W111" i="60"/>
  <c r="BB111" i="60" s="1"/>
  <c r="AA111" i="60"/>
  <c r="BF111" i="60" s="1"/>
  <c r="X111" i="60"/>
  <c r="BC111" i="60" s="1"/>
  <c r="Y111" i="60"/>
  <c r="BD111" i="60" s="1"/>
  <c r="V104" i="60"/>
  <c r="BA104" i="60" s="1"/>
  <c r="Z104" i="60"/>
  <c r="BE104" i="60" s="1"/>
  <c r="AD104" i="60"/>
  <c r="BI104" i="60" s="1"/>
  <c r="AG104" i="60"/>
  <c r="BL104" i="60" s="1"/>
  <c r="W104" i="60"/>
  <c r="BB104" i="60" s="1"/>
  <c r="AA104" i="60"/>
  <c r="BF104" i="60" s="1"/>
  <c r="AE104" i="60"/>
  <c r="BJ104" i="60" s="1"/>
  <c r="Y104" i="60"/>
  <c r="BD104" i="60" s="1"/>
  <c r="X104" i="60"/>
  <c r="BC104" i="60" s="1"/>
  <c r="AB104" i="60"/>
  <c r="BG104" i="60" s="1"/>
  <c r="AF104" i="60"/>
  <c r="BK104" i="60" s="1"/>
  <c r="AC104" i="60"/>
  <c r="BH104" i="60" s="1"/>
  <c r="AG113" i="60"/>
  <c r="BL113" i="60" s="1"/>
  <c r="W113" i="60"/>
  <c r="BB113" i="60" s="1"/>
  <c r="X113" i="60"/>
  <c r="BC113" i="60" s="1"/>
  <c r="AF113" i="60"/>
  <c r="BK113" i="60" s="1"/>
  <c r="Z91" i="60" l="1"/>
  <c r="BE91" i="60" s="1"/>
  <c r="Z105" i="60"/>
  <c r="BE105" i="60" s="1"/>
  <c r="AF105" i="60"/>
  <c r="BK105" i="60" s="1"/>
  <c r="X105" i="60"/>
  <c r="BC105" i="60" s="1"/>
  <c r="AC105" i="60"/>
  <c r="BH105" i="60" s="1"/>
  <c r="V111" i="60"/>
  <c r="BA111" i="60" s="1"/>
  <c r="W93" i="60"/>
  <c r="BB93" i="60" s="1"/>
  <c r="AG93" i="60"/>
  <c r="BL93" i="60" s="1"/>
  <c r="AD100" i="60"/>
  <c r="BI100" i="60" s="1"/>
  <c r="AB90" i="89" s="1"/>
  <c r="V100" i="60"/>
  <c r="BA100" i="60" s="1"/>
  <c r="D90" i="89" s="1"/>
  <c r="AE100" i="60"/>
  <c r="BJ100" i="60" s="1"/>
  <c r="BZ100" i="60" s="1"/>
  <c r="AG100" i="60"/>
  <c r="BL100" i="60" s="1"/>
  <c r="CB100" i="60" s="1"/>
  <c r="AC100" i="60"/>
  <c r="BH100" i="60" s="1"/>
  <c r="BX100" i="60" s="1"/>
  <c r="AE103" i="60"/>
  <c r="BJ103" i="60" s="1"/>
  <c r="BZ103" i="60" s="1"/>
  <c r="AC103" i="60"/>
  <c r="BH103" i="60" s="1"/>
  <c r="AB100" i="60"/>
  <c r="BG100" i="60" s="1"/>
  <c r="AG105" i="60"/>
  <c r="BL105" i="60" s="1"/>
  <c r="AB113" i="60"/>
  <c r="BG113" i="60" s="1"/>
  <c r="W100" i="60"/>
  <c r="BB100" i="60" s="1"/>
  <c r="G90" i="96" s="1"/>
  <c r="AB105" i="60"/>
  <c r="BG105" i="60" s="1"/>
  <c r="V95" i="96" s="1"/>
  <c r="W105" i="60"/>
  <c r="BB105" i="60" s="1"/>
  <c r="G95" i="96" s="1"/>
  <c r="AE93" i="60"/>
  <c r="BJ93" i="60" s="1"/>
  <c r="BZ93" i="60" s="1"/>
  <c r="AA100" i="60"/>
  <c r="BF100" i="60" s="1"/>
  <c r="S90" i="96" s="1"/>
  <c r="AD105" i="60"/>
  <c r="BI105" i="60" s="1"/>
  <c r="BY105" i="60" s="1"/>
  <c r="V91" i="60"/>
  <c r="BA91" i="60" s="1"/>
  <c r="D81" i="96" s="1"/>
  <c r="Y105" i="60"/>
  <c r="BD105" i="60" s="1"/>
  <c r="M95" i="96" s="1"/>
  <c r="AE105" i="60"/>
  <c r="BJ105" i="60" s="1"/>
  <c r="AE95" i="89" s="1"/>
  <c r="AE91" i="60"/>
  <c r="BJ91" i="60" s="1"/>
  <c r="AE81" i="96" s="1"/>
  <c r="AA105" i="60"/>
  <c r="BF105" i="60" s="1"/>
  <c r="S95" i="96" s="1"/>
  <c r="AB111" i="60"/>
  <c r="BG111" i="60" s="1"/>
  <c r="Z111" i="60"/>
  <c r="BE111" i="60" s="1"/>
  <c r="P101" i="89" s="1"/>
  <c r="X100" i="60"/>
  <c r="BC100" i="60" s="1"/>
  <c r="BS100" i="60" s="1"/>
  <c r="AG94" i="60"/>
  <c r="BL94" i="60" s="1"/>
  <c r="CB94" i="60" s="1"/>
  <c r="AB107" i="60"/>
  <c r="BG107" i="60" s="1"/>
  <c r="V97" i="89" s="1"/>
  <c r="V94" i="60"/>
  <c r="BA94" i="60" s="1"/>
  <c r="D84" i="89" s="1"/>
  <c r="AB93" i="60"/>
  <c r="BG93" i="60" s="1"/>
  <c r="V83" i="96" s="1"/>
  <c r="X94" i="60"/>
  <c r="BC94" i="60" s="1"/>
  <c r="BS94" i="60" s="1"/>
  <c r="AD97" i="60"/>
  <c r="BI97" i="60" s="1"/>
  <c r="AB87" i="89" s="1"/>
  <c r="AB109" i="60"/>
  <c r="BG109" i="60" s="1"/>
  <c r="V99" i="89" s="1"/>
  <c r="V97" i="60"/>
  <c r="BA97" i="60" s="1"/>
  <c r="BQ97" i="60" s="1"/>
  <c r="V114" i="60"/>
  <c r="BA114" i="60" s="1"/>
  <c r="D104" i="89" s="1"/>
  <c r="AF111" i="60"/>
  <c r="BK111" i="60" s="1"/>
  <c r="AH101" i="96" s="1"/>
  <c r="X107" i="60"/>
  <c r="BC107" i="60" s="1"/>
  <c r="J97" i="89" s="1"/>
  <c r="AC111" i="60"/>
  <c r="BH111" i="60" s="1"/>
  <c r="BX111" i="60" s="1"/>
  <c r="AE111" i="60"/>
  <c r="BJ111" i="60" s="1"/>
  <c r="BZ111" i="60" s="1"/>
  <c r="AB91" i="60"/>
  <c r="BG91" i="60" s="1"/>
  <c r="BW91" i="60" s="1"/>
  <c r="AG111" i="60"/>
  <c r="BL111" i="60" s="1"/>
  <c r="AK101" i="96" s="1"/>
  <c r="AG91" i="60"/>
  <c r="BL91" i="60" s="1"/>
  <c r="CB91" i="60" s="1"/>
  <c r="W91" i="60"/>
  <c r="BB91" i="60" s="1"/>
  <c r="G81" i="96" s="1"/>
  <c r="Y98" i="60"/>
  <c r="BD98" i="60" s="1"/>
  <c r="BT98" i="60" s="1"/>
  <c r="AG97" i="60"/>
  <c r="BL97" i="60" s="1"/>
  <c r="CB97" i="60" s="1"/>
  <c r="AA91" i="60"/>
  <c r="BF91" i="60" s="1"/>
  <c r="S81" i="89" s="1"/>
  <c r="Y109" i="60"/>
  <c r="BD109" i="60" s="1"/>
  <c r="M99" i="89" s="1"/>
  <c r="AE97" i="60"/>
  <c r="BJ97" i="60" s="1"/>
  <c r="AE87" i="89" s="1"/>
  <c r="AE109" i="60"/>
  <c r="BJ109" i="60" s="1"/>
  <c r="AE99" i="89" s="1"/>
  <c r="W97" i="60"/>
  <c r="BB97" i="60" s="1"/>
  <c r="G87" i="96" s="1"/>
  <c r="AC93" i="60"/>
  <c r="BH93" i="60" s="1"/>
  <c r="Y83" i="96" s="1"/>
  <c r="X109" i="60"/>
  <c r="BC109" i="60" s="1"/>
  <c r="J99" i="89" s="1"/>
  <c r="AC97" i="60"/>
  <c r="BH97" i="60" s="1"/>
  <c r="BX97" i="60" s="1"/>
  <c r="AF93" i="60"/>
  <c r="BK93" i="60" s="1"/>
  <c r="AH83" i="89" s="1"/>
  <c r="W109" i="60"/>
  <c r="BB109" i="60" s="1"/>
  <c r="G99" i="96" s="1"/>
  <c r="AG109" i="60"/>
  <c r="BL109" i="60" s="1"/>
  <c r="AK99" i="89" s="1"/>
  <c r="AA93" i="60"/>
  <c r="BF93" i="60" s="1"/>
  <c r="S83" i="96" s="1"/>
  <c r="AF97" i="60"/>
  <c r="BK97" i="60" s="1"/>
  <c r="CA97" i="60" s="1"/>
  <c r="AD93" i="60"/>
  <c r="BI93" i="60" s="1"/>
  <c r="AB83" i="89" s="1"/>
  <c r="AD109" i="60"/>
  <c r="BI109" i="60" s="1"/>
  <c r="AB99" i="96" s="1"/>
  <c r="AB97" i="60"/>
  <c r="BG97" i="60" s="1"/>
  <c r="BW97" i="60" s="1"/>
  <c r="Z93" i="60"/>
  <c r="BE93" i="60" s="1"/>
  <c r="BU93" i="60" s="1"/>
  <c r="Z109" i="60"/>
  <c r="BE109" i="60" s="1"/>
  <c r="Y97" i="60"/>
  <c r="BD97" i="60" s="1"/>
  <c r="BT97" i="60" s="1"/>
  <c r="X97" i="60"/>
  <c r="BC97" i="60" s="1"/>
  <c r="BS97" i="60" s="1"/>
  <c r="V93" i="60"/>
  <c r="BA93" i="60" s="1"/>
  <c r="D83" i="89" s="1"/>
  <c r="V109" i="60"/>
  <c r="BA109" i="60" s="1"/>
  <c r="D99" i="89" s="1"/>
  <c r="Z97" i="60"/>
  <c r="BE97" i="60" s="1"/>
  <c r="P87" i="96" s="1"/>
  <c r="X93" i="60"/>
  <c r="BC93" i="60" s="1"/>
  <c r="J83" i="89" s="1"/>
  <c r="AC109" i="60"/>
  <c r="BH109" i="60" s="1"/>
  <c r="Y99" i="96" s="1"/>
  <c r="AA114" i="60"/>
  <c r="BF114" i="60" s="1"/>
  <c r="S104" i="89" s="1"/>
  <c r="AA109" i="60"/>
  <c r="BF109" i="60" s="1"/>
  <c r="BV109" i="60" s="1"/>
  <c r="AD114" i="60"/>
  <c r="BI114" i="60" s="1"/>
  <c r="AB104" i="96" s="1"/>
  <c r="V96" i="60"/>
  <c r="BA96" i="60" s="1"/>
  <c r="D86" i="89" s="1"/>
  <c r="W96" i="60"/>
  <c r="BB96" i="60" s="1"/>
  <c r="G86" i="89" s="1"/>
  <c r="AC94" i="60"/>
  <c r="BH94" i="60" s="1"/>
  <c r="Y84" i="96" s="1"/>
  <c r="W98" i="60"/>
  <c r="BB98" i="60" s="1"/>
  <c r="G88" i="89" s="1"/>
  <c r="AA96" i="60"/>
  <c r="BF96" i="60" s="1"/>
  <c r="BV96" i="60" s="1"/>
  <c r="Y94" i="60"/>
  <c r="BD94" i="60" s="1"/>
  <c r="M84" i="89" s="1"/>
  <c r="AE106" i="60"/>
  <c r="BJ106" i="60" s="1"/>
  <c r="AE96" i="96" s="1"/>
  <c r="AE113" i="60"/>
  <c r="BJ113" i="60" s="1"/>
  <c r="AE103" i="96" s="1"/>
  <c r="Z98" i="60"/>
  <c r="BE98" i="60" s="1"/>
  <c r="BU98" i="60" s="1"/>
  <c r="Z96" i="60"/>
  <c r="BE96" i="60" s="1"/>
  <c r="BU96" i="60" s="1"/>
  <c r="AF94" i="60"/>
  <c r="BK94" i="60" s="1"/>
  <c r="AH84" i="89" s="1"/>
  <c r="AC113" i="60"/>
  <c r="BH113" i="60" s="1"/>
  <c r="BX113" i="60" s="1"/>
  <c r="AA113" i="60"/>
  <c r="BF113" i="60" s="1"/>
  <c r="S103" i="96" s="1"/>
  <c r="AC98" i="60"/>
  <c r="BH98" i="60" s="1"/>
  <c r="BX98" i="60" s="1"/>
  <c r="AG96" i="60"/>
  <c r="BL96" i="60" s="1"/>
  <c r="CB96" i="60" s="1"/>
  <c r="AB94" i="60"/>
  <c r="BG94" i="60" s="1"/>
  <c r="V84" i="89" s="1"/>
  <c r="AD96" i="60"/>
  <c r="BI96" i="60" s="1"/>
  <c r="BY96" i="60" s="1"/>
  <c r="AD113" i="60"/>
  <c r="BI113" i="60" s="1"/>
  <c r="AB103" i="89" s="1"/>
  <c r="X98" i="60"/>
  <c r="BC98" i="60" s="1"/>
  <c r="BS98" i="60" s="1"/>
  <c r="AF96" i="60"/>
  <c r="BK96" i="60" s="1"/>
  <c r="CA96" i="60" s="1"/>
  <c r="AB98" i="60"/>
  <c r="BG98" i="60" s="1"/>
  <c r="BW98" i="60" s="1"/>
  <c r="Z113" i="60"/>
  <c r="BE113" i="60" s="1"/>
  <c r="BU113" i="60" s="1"/>
  <c r="AB96" i="60"/>
  <c r="BG96" i="60" s="1"/>
  <c r="V113" i="60"/>
  <c r="BA113" i="60" s="1"/>
  <c r="D103" i="96" s="1"/>
  <c r="X96" i="60"/>
  <c r="BC96" i="60" s="1"/>
  <c r="BS96" i="60" s="1"/>
  <c r="AC96" i="60"/>
  <c r="BH96" i="60" s="1"/>
  <c r="Y86" i="89" s="1"/>
  <c r="Y96" i="60"/>
  <c r="BD96" i="60" s="1"/>
  <c r="BT96" i="60" s="1"/>
  <c r="W94" i="60"/>
  <c r="BB94" i="60" s="1"/>
  <c r="BR94" i="60" s="1"/>
  <c r="Y107" i="60"/>
  <c r="BD107" i="60" s="1"/>
  <c r="M97" i="96" s="1"/>
  <c r="AG107" i="60"/>
  <c r="BL107" i="60" s="1"/>
  <c r="AK97" i="89" s="1"/>
  <c r="AF107" i="60"/>
  <c r="BK107" i="60" s="1"/>
  <c r="CA107" i="60" s="1"/>
  <c r="AA107" i="60"/>
  <c r="BF107" i="60" s="1"/>
  <c r="S97" i="89" s="1"/>
  <c r="W107" i="60"/>
  <c r="BB107" i="60" s="1"/>
  <c r="G97" i="89" s="1"/>
  <c r="AE107" i="60"/>
  <c r="BJ107" i="60" s="1"/>
  <c r="AE97" i="89" s="1"/>
  <c r="AC107" i="60"/>
  <c r="BH107" i="60" s="1"/>
  <c r="Y97" i="96" s="1"/>
  <c r="Z107" i="60"/>
  <c r="BE107" i="60" s="1"/>
  <c r="AD107" i="60"/>
  <c r="BI107" i="60" s="1"/>
  <c r="AB97" i="96" s="1"/>
  <c r="AB92" i="60"/>
  <c r="BG92" i="60" s="1"/>
  <c r="V82" i="89" s="1"/>
  <c r="AB101" i="60"/>
  <c r="BG101" i="60" s="1"/>
  <c r="V91" i="96" s="1"/>
  <c r="AD94" i="60"/>
  <c r="BI94" i="60" s="1"/>
  <c r="AG101" i="60"/>
  <c r="BL101" i="60" s="1"/>
  <c r="CB101" i="60" s="1"/>
  <c r="AA101" i="60"/>
  <c r="BF101" i="60" s="1"/>
  <c r="BV101" i="60" s="1"/>
  <c r="AA94" i="60"/>
  <c r="BF94" i="60" s="1"/>
  <c r="S84" i="89" s="1"/>
  <c r="AE98" i="60"/>
  <c r="BJ98" i="60" s="1"/>
  <c r="AE88" i="89" s="1"/>
  <c r="AE94" i="60"/>
  <c r="BJ94" i="60" s="1"/>
  <c r="AE84" i="96" s="1"/>
  <c r="V98" i="60"/>
  <c r="BA98" i="60" s="1"/>
  <c r="D88" i="96" s="1"/>
  <c r="Y101" i="60"/>
  <c r="BD101" i="60" s="1"/>
  <c r="BT101" i="60" s="1"/>
  <c r="AF101" i="60"/>
  <c r="BK101" i="60" s="1"/>
  <c r="AH91" i="96" s="1"/>
  <c r="W101" i="60"/>
  <c r="BB101" i="60" s="1"/>
  <c r="G91" i="96" s="1"/>
  <c r="AE101" i="60"/>
  <c r="BJ101" i="60" s="1"/>
  <c r="AE91" i="89" s="1"/>
  <c r="V101" i="60"/>
  <c r="BA101" i="60" s="1"/>
  <c r="D91" i="89" s="1"/>
  <c r="AC101" i="60"/>
  <c r="BH101" i="60" s="1"/>
  <c r="Y91" i="89" s="1"/>
  <c r="AD101" i="60"/>
  <c r="BI101" i="60" s="1"/>
  <c r="AB91" i="96" s="1"/>
  <c r="Z101" i="60"/>
  <c r="BE101" i="60" s="1"/>
  <c r="P91" i="89" s="1"/>
  <c r="Q112" i="60"/>
  <c r="Z112" i="60" s="1"/>
  <c r="BE112" i="60" s="1"/>
  <c r="AD98" i="60"/>
  <c r="BI98" i="60" s="1"/>
  <c r="AB88" i="96" s="1"/>
  <c r="AA98" i="60"/>
  <c r="BF98" i="60" s="1"/>
  <c r="S88" i="89" s="1"/>
  <c r="AG98" i="60"/>
  <c r="BL98" i="60" s="1"/>
  <c r="CB98" i="60" s="1"/>
  <c r="Z102" i="60"/>
  <c r="BE102" i="60" s="1"/>
  <c r="P92" i="89" s="1"/>
  <c r="W102" i="60"/>
  <c r="BB102" i="60" s="1"/>
  <c r="G92" i="89" s="1"/>
  <c r="Z114" i="60"/>
  <c r="BE114" i="60" s="1"/>
  <c r="BU114" i="60" s="1"/>
  <c r="Y114" i="60"/>
  <c r="BD114" i="60" s="1"/>
  <c r="M104" i="89" s="1"/>
  <c r="AF114" i="60"/>
  <c r="BK114" i="60" s="1"/>
  <c r="AH104" i="89" s="1"/>
  <c r="AB114" i="60"/>
  <c r="BG114" i="60" s="1"/>
  <c r="V104" i="89" s="1"/>
  <c r="X114" i="60"/>
  <c r="BC114" i="60" s="1"/>
  <c r="J104" i="96" s="1"/>
  <c r="AC114" i="60"/>
  <c r="BH114" i="60" s="1"/>
  <c r="Y104" i="89" s="1"/>
  <c r="AE114" i="60"/>
  <c r="BJ114" i="60" s="1"/>
  <c r="W114" i="60"/>
  <c r="BB114" i="60" s="1"/>
  <c r="G104" i="89" s="1"/>
  <c r="AD92" i="60"/>
  <c r="BI92" i="60" s="1"/>
  <c r="AB82" i="96" s="1"/>
  <c r="AG108" i="60"/>
  <c r="BL108" i="60" s="1"/>
  <c r="AK98" i="89" s="1"/>
  <c r="AD108" i="60"/>
  <c r="BI108" i="60" s="1"/>
  <c r="AB98" i="96" s="1"/>
  <c r="Y108" i="60"/>
  <c r="BD108" i="60" s="1"/>
  <c r="M98" i="89" s="1"/>
  <c r="W92" i="60"/>
  <c r="BB92" i="60" s="1"/>
  <c r="BR92" i="60" s="1"/>
  <c r="AA106" i="60"/>
  <c r="BF106" i="60" s="1"/>
  <c r="BV106" i="60" s="1"/>
  <c r="Z108" i="60"/>
  <c r="BE108" i="60" s="1"/>
  <c r="P98" i="96" s="1"/>
  <c r="Z92" i="60"/>
  <c r="BE92" i="60" s="1"/>
  <c r="P82" i="89" s="1"/>
  <c r="Y106" i="60"/>
  <c r="BD106" i="60" s="1"/>
  <c r="BT106" i="60" s="1"/>
  <c r="Q110" i="60"/>
  <c r="AC110" i="60" s="1"/>
  <c r="BH110" i="60" s="1"/>
  <c r="BX110" i="60" s="1"/>
  <c r="W106" i="60"/>
  <c r="BB106" i="60" s="1"/>
  <c r="G96" i="89" s="1"/>
  <c r="V108" i="60"/>
  <c r="BA108" i="60" s="1"/>
  <c r="BQ108" i="60" s="1"/>
  <c r="V92" i="60"/>
  <c r="BA92" i="60" s="1"/>
  <c r="D82" i="89" s="1"/>
  <c r="AD106" i="60"/>
  <c r="BI106" i="60" s="1"/>
  <c r="BY106" i="60" s="1"/>
  <c r="Z106" i="60"/>
  <c r="BE106" i="60" s="1"/>
  <c r="P96" i="89" s="1"/>
  <c r="AC108" i="60"/>
  <c r="BH108" i="60" s="1"/>
  <c r="Y98" i="96" s="1"/>
  <c r="AA92" i="60"/>
  <c r="BF92" i="60" s="1"/>
  <c r="S82" i="89" s="1"/>
  <c r="AF108" i="60"/>
  <c r="BK108" i="60" s="1"/>
  <c r="AH98" i="89" s="1"/>
  <c r="Y92" i="60"/>
  <c r="BD92" i="60" s="1"/>
  <c r="M82" i="96" s="1"/>
  <c r="V106" i="60"/>
  <c r="BA106" i="60" s="1"/>
  <c r="D96" i="89" s="1"/>
  <c r="AB108" i="60"/>
  <c r="BG108" i="60" s="1"/>
  <c r="V98" i="96" s="1"/>
  <c r="AF92" i="60"/>
  <c r="BK92" i="60" s="1"/>
  <c r="CA92" i="60" s="1"/>
  <c r="AC106" i="60"/>
  <c r="BH106" i="60" s="1"/>
  <c r="Y96" i="89" s="1"/>
  <c r="X108" i="60"/>
  <c r="BC108" i="60" s="1"/>
  <c r="BS108" i="60" s="1"/>
  <c r="AE92" i="60"/>
  <c r="BJ92" i="60" s="1"/>
  <c r="AE82" i="96" s="1"/>
  <c r="AF106" i="60"/>
  <c r="BK106" i="60" s="1"/>
  <c r="AH96" i="96" s="1"/>
  <c r="AE108" i="60"/>
  <c r="BJ108" i="60" s="1"/>
  <c r="AE98" i="96" s="1"/>
  <c r="AC92" i="60"/>
  <c r="BH92" i="60" s="1"/>
  <c r="Y82" i="96" s="1"/>
  <c r="AB106" i="60"/>
  <c r="BG106" i="60" s="1"/>
  <c r="BW106" i="60" s="1"/>
  <c r="AA108" i="60"/>
  <c r="BF108" i="60" s="1"/>
  <c r="BV108" i="60" s="1"/>
  <c r="X92" i="60"/>
  <c r="BC92" i="60" s="1"/>
  <c r="J82" i="96" s="1"/>
  <c r="X106" i="60"/>
  <c r="BC106" i="60" s="1"/>
  <c r="BS106" i="60" s="1"/>
  <c r="AD102" i="60"/>
  <c r="BI102" i="60" s="1"/>
  <c r="BY102" i="60" s="1"/>
  <c r="V102" i="60"/>
  <c r="BA102" i="60" s="1"/>
  <c r="D92" i="89" s="1"/>
  <c r="AG102" i="60"/>
  <c r="BL102" i="60" s="1"/>
  <c r="CB102" i="60" s="1"/>
  <c r="Y102" i="60"/>
  <c r="BD102" i="60" s="1"/>
  <c r="BT102" i="60" s="1"/>
  <c r="AF102" i="60"/>
  <c r="BK102" i="60" s="1"/>
  <c r="CA102" i="60" s="1"/>
  <c r="AB102" i="60"/>
  <c r="BG102" i="60" s="1"/>
  <c r="BW102" i="60" s="1"/>
  <c r="X102" i="60"/>
  <c r="BC102" i="60" s="1"/>
  <c r="AC102" i="60"/>
  <c r="BH102" i="60" s="1"/>
  <c r="Y92" i="96" s="1"/>
  <c r="AE102" i="60"/>
  <c r="BJ102" i="60" s="1"/>
  <c r="BZ102" i="60" s="1"/>
  <c r="Q90" i="60"/>
  <c r="X90" i="60" s="1"/>
  <c r="BC90" i="60" s="1"/>
  <c r="Q95" i="60"/>
  <c r="Q99" i="60"/>
  <c r="M103" i="96"/>
  <c r="M103" i="89"/>
  <c r="AB101" i="89"/>
  <c r="AB101" i="96"/>
  <c r="J101" i="89"/>
  <c r="J101" i="96"/>
  <c r="V103" i="96"/>
  <c r="V103" i="89"/>
  <c r="J103" i="96"/>
  <c r="J103" i="89"/>
  <c r="M101" i="89"/>
  <c r="M101" i="96"/>
  <c r="G103" i="89"/>
  <c r="G103" i="96"/>
  <c r="AK103" i="96"/>
  <c r="AK103" i="89"/>
  <c r="AH103" i="89"/>
  <c r="AH103" i="96"/>
  <c r="AK104" i="96"/>
  <c r="AK104" i="89"/>
  <c r="D101" i="89"/>
  <c r="D101" i="96"/>
  <c r="S101" i="89"/>
  <c r="S101" i="96"/>
  <c r="V101" i="96"/>
  <c r="V101" i="89"/>
  <c r="G101" i="89"/>
  <c r="G101" i="96"/>
  <c r="AK83" i="89"/>
  <c r="AK83" i="96"/>
  <c r="AH95" i="89"/>
  <c r="AH95" i="96"/>
  <c r="BV104" i="60"/>
  <c r="S94" i="89"/>
  <c r="S94" i="96"/>
  <c r="BV103" i="60"/>
  <c r="S93" i="89"/>
  <c r="S93" i="96"/>
  <c r="CA98" i="60"/>
  <c r="AH88" i="89"/>
  <c r="AH88" i="96"/>
  <c r="BV97" i="60"/>
  <c r="S87" i="89"/>
  <c r="S87" i="96"/>
  <c r="D97" i="89"/>
  <c r="D97" i="96"/>
  <c r="D94" i="89"/>
  <c r="D94" i="96"/>
  <c r="D93" i="89"/>
  <c r="D93" i="96"/>
  <c r="CA100" i="60"/>
  <c r="AH90" i="89"/>
  <c r="AH90" i="96"/>
  <c r="BV102" i="60"/>
  <c r="S92" i="89"/>
  <c r="S92" i="96"/>
  <c r="AH99" i="89"/>
  <c r="AH99" i="96"/>
  <c r="AK95" i="96"/>
  <c r="AK95" i="89"/>
  <c r="V95" i="89"/>
  <c r="G98" i="89"/>
  <c r="G98" i="96"/>
  <c r="CB104" i="60"/>
  <c r="AK94" i="89"/>
  <c r="AK94" i="96"/>
  <c r="BW104" i="60"/>
  <c r="V94" i="89"/>
  <c r="V94" i="96"/>
  <c r="BR104" i="60"/>
  <c r="G94" i="89"/>
  <c r="G94" i="96"/>
  <c r="CB103" i="60"/>
  <c r="AK93" i="89"/>
  <c r="AK93" i="96"/>
  <c r="BW103" i="60"/>
  <c r="V93" i="89"/>
  <c r="V93" i="96"/>
  <c r="BR103" i="60"/>
  <c r="G93" i="89"/>
  <c r="G93" i="96"/>
  <c r="BW100" i="60"/>
  <c r="V90" i="89"/>
  <c r="V90" i="96"/>
  <c r="BR100" i="60"/>
  <c r="G83" i="89"/>
  <c r="G83" i="96"/>
  <c r="AK82" i="96"/>
  <c r="AK82" i="89"/>
  <c r="AK96" i="89"/>
  <c r="AK96" i="96"/>
  <c r="D95" i="89"/>
  <c r="D95" i="96"/>
  <c r="CA103" i="60"/>
  <c r="AH93" i="89"/>
  <c r="AH93" i="96"/>
  <c r="Y95" i="89"/>
  <c r="Y95" i="96"/>
  <c r="BS104" i="60"/>
  <c r="J94" i="89"/>
  <c r="J94" i="96"/>
  <c r="BX103" i="60"/>
  <c r="Y93" i="89"/>
  <c r="Y93" i="96"/>
  <c r="BY100" i="60"/>
  <c r="AB99" i="89"/>
  <c r="CA104" i="60"/>
  <c r="AH94" i="89"/>
  <c r="AH94" i="96"/>
  <c r="J95" i="89"/>
  <c r="J95" i="96"/>
  <c r="J97" i="96"/>
  <c r="BY104" i="60"/>
  <c r="AB94" i="89"/>
  <c r="AB94" i="96"/>
  <c r="BX104" i="60"/>
  <c r="Y94" i="96"/>
  <c r="Y94" i="89"/>
  <c r="BY103" i="60"/>
  <c r="AB93" i="89"/>
  <c r="AB93" i="96"/>
  <c r="BS103" i="60"/>
  <c r="J93" i="89"/>
  <c r="J93" i="96"/>
  <c r="BS101" i="60"/>
  <c r="J91" i="89"/>
  <c r="J91" i="96"/>
  <c r="P95" i="89"/>
  <c r="P95" i="96"/>
  <c r="BU104" i="60"/>
  <c r="P94" i="89"/>
  <c r="P94" i="96"/>
  <c r="BT104" i="60"/>
  <c r="M94" i="89"/>
  <c r="M94" i="96"/>
  <c r="BZ104" i="60"/>
  <c r="AE94" i="89"/>
  <c r="AE94" i="96"/>
  <c r="BU103" i="60"/>
  <c r="P93" i="89"/>
  <c r="P93" i="96"/>
  <c r="BT103" i="60"/>
  <c r="M93" i="96"/>
  <c r="M93" i="89"/>
  <c r="AE93" i="89"/>
  <c r="BU100" i="60"/>
  <c r="P90" i="89"/>
  <c r="P90" i="96"/>
  <c r="BT100" i="60"/>
  <c r="M90" i="89"/>
  <c r="M90" i="96"/>
  <c r="P84" i="89"/>
  <c r="P84" i="96"/>
  <c r="M83" i="96"/>
  <c r="M83" i="89"/>
  <c r="BZ96" i="60"/>
  <c r="AE86" i="89"/>
  <c r="AE86" i="96"/>
  <c r="BZ97" i="60"/>
  <c r="AH81" i="96"/>
  <c r="AH81" i="89"/>
  <c r="S81" i="96"/>
  <c r="AB81" i="89"/>
  <c r="AB81" i="96"/>
  <c r="Y81" i="89"/>
  <c r="Y81" i="96"/>
  <c r="J81" i="96"/>
  <c r="J81" i="89"/>
  <c r="P81" i="89"/>
  <c r="P81" i="96"/>
  <c r="M81" i="89"/>
  <c r="M81" i="96"/>
  <c r="AE81" i="89"/>
  <c r="CB113" i="60"/>
  <c r="CA113" i="60"/>
  <c r="BU105" i="60"/>
  <c r="BU91" i="60"/>
  <c r="BT91" i="60"/>
  <c r="BZ91" i="60"/>
  <c r="BU94" i="60"/>
  <c r="BT93" i="60"/>
  <c r="BT111" i="60"/>
  <c r="BW113" i="60"/>
  <c r="BQ105" i="60"/>
  <c r="CA105" i="60"/>
  <c r="BQ107" i="60"/>
  <c r="CA91" i="60"/>
  <c r="BQ104" i="60"/>
  <c r="BM104" i="60"/>
  <c r="CB114" i="60"/>
  <c r="BQ103" i="60"/>
  <c r="BM103" i="60"/>
  <c r="CA109" i="60"/>
  <c r="BQ111" i="60"/>
  <c r="CA111" i="60"/>
  <c r="BV111" i="60"/>
  <c r="BT113" i="60"/>
  <c r="BS113" i="60"/>
  <c r="BR113" i="60"/>
  <c r="CB105" i="60"/>
  <c r="BW105" i="60"/>
  <c r="BR105" i="60"/>
  <c r="BR108" i="60"/>
  <c r="CB93" i="60"/>
  <c r="BR93" i="60"/>
  <c r="CB92" i="60"/>
  <c r="CB109" i="60"/>
  <c r="BW109" i="60"/>
  <c r="CB106" i="60"/>
  <c r="BW111" i="60"/>
  <c r="BR111" i="60"/>
  <c r="BX105" i="60"/>
  <c r="BS105" i="60"/>
  <c r="BS107" i="60"/>
  <c r="BY91" i="60"/>
  <c r="BX91" i="60"/>
  <c r="BS91" i="60"/>
  <c r="BY111" i="60"/>
  <c r="BS111" i="60"/>
  <c r="G95" i="89" l="1"/>
  <c r="D90" i="96"/>
  <c r="BQ100" i="60"/>
  <c r="AE83" i="89"/>
  <c r="BW107" i="60"/>
  <c r="AE83" i="96"/>
  <c r="BR96" i="60"/>
  <c r="Y83" i="89"/>
  <c r="AK84" i="96"/>
  <c r="AB90" i="96"/>
  <c r="AK84" i="89"/>
  <c r="Y88" i="96"/>
  <c r="AK90" i="89"/>
  <c r="BV100" i="60"/>
  <c r="CC100" i="60" s="1"/>
  <c r="AE90" i="96"/>
  <c r="AK90" i="96"/>
  <c r="BQ94" i="60"/>
  <c r="D84" i="96"/>
  <c r="D81" i="89"/>
  <c r="Y90" i="96"/>
  <c r="BR91" i="60"/>
  <c r="Y90" i="89"/>
  <c r="AE93" i="96"/>
  <c r="BZ106" i="60"/>
  <c r="AD96" i="96" s="1"/>
  <c r="AF96" i="96" s="1"/>
  <c r="M88" i="96"/>
  <c r="M88" i="89"/>
  <c r="P87" i="89"/>
  <c r="AE90" i="89"/>
  <c r="S90" i="89"/>
  <c r="BU97" i="60"/>
  <c r="O87" i="89" s="1"/>
  <c r="BY97" i="60"/>
  <c r="AE95" i="96"/>
  <c r="BZ105" i="60"/>
  <c r="BT105" i="60"/>
  <c r="L95" i="89" s="1"/>
  <c r="M95" i="89"/>
  <c r="J88" i="96"/>
  <c r="BV93" i="60"/>
  <c r="R83" i="89" s="1"/>
  <c r="V88" i="96"/>
  <c r="J88" i="89"/>
  <c r="AH97" i="96"/>
  <c r="AE96" i="89"/>
  <c r="AH97" i="89"/>
  <c r="G90" i="89"/>
  <c r="BU111" i="60"/>
  <c r="BZ109" i="60"/>
  <c r="V87" i="89"/>
  <c r="AE99" i="96"/>
  <c r="P101" i="96"/>
  <c r="J90" i="96"/>
  <c r="J90" i="89"/>
  <c r="AB95" i="96"/>
  <c r="AB95" i="89"/>
  <c r="CB111" i="60"/>
  <c r="AJ101" i="96" s="1"/>
  <c r="AL101" i="96" s="1"/>
  <c r="J84" i="96"/>
  <c r="BM100" i="60"/>
  <c r="J84" i="89"/>
  <c r="M84" i="96"/>
  <c r="G81" i="89"/>
  <c r="BR109" i="60"/>
  <c r="F99" i="96" s="1"/>
  <c r="H99" i="96" s="1"/>
  <c r="BQ91" i="60"/>
  <c r="C81" i="89" s="1"/>
  <c r="P83" i="96"/>
  <c r="BV94" i="60"/>
  <c r="R84" i="89" s="1"/>
  <c r="AK99" i="96"/>
  <c r="S84" i="96"/>
  <c r="BZ98" i="60"/>
  <c r="AD88" i="96" s="1"/>
  <c r="AF88" i="96" s="1"/>
  <c r="BV105" i="60"/>
  <c r="R95" i="89" s="1"/>
  <c r="V99" i="96"/>
  <c r="S83" i="89"/>
  <c r="BZ113" i="60"/>
  <c r="AD103" i="96" s="1"/>
  <c r="AF103" i="96" s="1"/>
  <c r="S95" i="89"/>
  <c r="Y99" i="89"/>
  <c r="AH87" i="96"/>
  <c r="BM105" i="60"/>
  <c r="G97" i="96"/>
  <c r="BV91" i="60"/>
  <c r="R81" i="89" s="1"/>
  <c r="BZ107" i="60"/>
  <c r="AD97" i="89" s="1"/>
  <c r="BR107" i="60"/>
  <c r="F97" i="96" s="1"/>
  <c r="H97" i="96" s="1"/>
  <c r="S88" i="96"/>
  <c r="D87" i="96"/>
  <c r="BX109" i="60"/>
  <c r="D87" i="89"/>
  <c r="AE84" i="89"/>
  <c r="BZ94" i="60"/>
  <c r="AD84" i="89" s="1"/>
  <c r="BT108" i="60"/>
  <c r="L98" i="96" s="1"/>
  <c r="N98" i="96" s="1"/>
  <c r="BS114" i="60"/>
  <c r="I104" i="96" s="1"/>
  <c r="K104" i="96" s="1"/>
  <c r="V81" i="89"/>
  <c r="M97" i="89"/>
  <c r="AB91" i="89"/>
  <c r="AK91" i="89"/>
  <c r="BW108" i="60"/>
  <c r="U98" i="96" s="1"/>
  <c r="W98" i="96" s="1"/>
  <c r="AK81" i="96"/>
  <c r="BY101" i="60"/>
  <c r="AA91" i="89" s="1"/>
  <c r="AK81" i="89"/>
  <c r="AB86" i="89"/>
  <c r="AH83" i="96"/>
  <c r="BT107" i="60"/>
  <c r="L97" i="89" s="1"/>
  <c r="BQ93" i="60"/>
  <c r="C83" i="89" s="1"/>
  <c r="S86" i="96"/>
  <c r="AB92" i="96"/>
  <c r="V98" i="89"/>
  <c r="S86" i="89"/>
  <c r="M96" i="89"/>
  <c r="CA93" i="60"/>
  <c r="AG83" i="89" s="1"/>
  <c r="BW93" i="60"/>
  <c r="U83" i="89" s="1"/>
  <c r="V83" i="89"/>
  <c r="V81" i="96"/>
  <c r="M96" i="96"/>
  <c r="V97" i="96"/>
  <c r="BM91" i="60"/>
  <c r="AB86" i="96"/>
  <c r="AK91" i="96"/>
  <c r="D83" i="96"/>
  <c r="S99" i="96"/>
  <c r="AB87" i="96"/>
  <c r="AH86" i="96"/>
  <c r="M99" i="96"/>
  <c r="P86" i="89"/>
  <c r="AB83" i="96"/>
  <c r="AE87" i="96"/>
  <c r="P88" i="96"/>
  <c r="Y97" i="89"/>
  <c r="P88" i="89"/>
  <c r="S99" i="89"/>
  <c r="BY109" i="60"/>
  <c r="AA99" i="89" s="1"/>
  <c r="V88" i="89"/>
  <c r="AH87" i="89"/>
  <c r="AH101" i="89"/>
  <c r="BM109" i="60"/>
  <c r="BW92" i="60"/>
  <c r="U82" i="89" s="1"/>
  <c r="BM111" i="60"/>
  <c r="BT109" i="60"/>
  <c r="L99" i="89" s="1"/>
  <c r="Y86" i="96"/>
  <c r="AE101" i="89"/>
  <c r="Y101" i="96"/>
  <c r="Y101" i="89"/>
  <c r="BV114" i="60"/>
  <c r="R104" i="89" s="1"/>
  <c r="P86" i="96"/>
  <c r="BX96" i="60"/>
  <c r="X86" i="89" s="1"/>
  <c r="S98" i="89"/>
  <c r="Y88" i="89"/>
  <c r="P99" i="96"/>
  <c r="V87" i="96"/>
  <c r="AE101" i="96"/>
  <c r="BU109" i="60"/>
  <c r="O99" i="89" s="1"/>
  <c r="P99" i="89"/>
  <c r="G87" i="89"/>
  <c r="BY98" i="60"/>
  <c r="AA88" i="96" s="1"/>
  <c r="AC88" i="96" s="1"/>
  <c r="BS93" i="60"/>
  <c r="I83" i="96" s="1"/>
  <c r="K83" i="96" s="1"/>
  <c r="BR114" i="60"/>
  <c r="F104" i="89" s="1"/>
  <c r="BQ114" i="60"/>
  <c r="C104" i="89" s="1"/>
  <c r="J83" i="96"/>
  <c r="AB104" i="89"/>
  <c r="X112" i="60"/>
  <c r="BC112" i="60" s="1"/>
  <c r="J102" i="96" s="1"/>
  <c r="AB97" i="89"/>
  <c r="BX93" i="60"/>
  <c r="X83" i="96" s="1"/>
  <c r="Z83" i="96" s="1"/>
  <c r="BY114" i="60"/>
  <c r="AA104" i="89" s="1"/>
  <c r="G86" i="96"/>
  <c r="D104" i="96"/>
  <c r="J86" i="89"/>
  <c r="D103" i="89"/>
  <c r="BY93" i="60"/>
  <c r="AA83" i="89" s="1"/>
  <c r="BW94" i="60"/>
  <c r="U84" i="89" s="1"/>
  <c r="AB88" i="89"/>
  <c r="G88" i="96"/>
  <c r="S96" i="89"/>
  <c r="BR98" i="60"/>
  <c r="F88" i="89" s="1"/>
  <c r="AK101" i="89"/>
  <c r="G104" i="96"/>
  <c r="BV107" i="60"/>
  <c r="R97" i="89" s="1"/>
  <c r="AK87" i="96"/>
  <c r="AK87" i="89"/>
  <c r="AE88" i="96"/>
  <c r="AH86" i="89"/>
  <c r="S97" i="96"/>
  <c r="AE103" i="89"/>
  <c r="M87" i="96"/>
  <c r="BY107" i="60"/>
  <c r="AA97" i="89" s="1"/>
  <c r="J86" i="96"/>
  <c r="BR97" i="60"/>
  <c r="P83" i="89"/>
  <c r="BQ96" i="60"/>
  <c r="C86" i="96" s="1"/>
  <c r="E86" i="96" s="1"/>
  <c r="AB92" i="89"/>
  <c r="J99" i="96"/>
  <c r="M91" i="96"/>
  <c r="S103" i="89"/>
  <c r="BM93" i="60"/>
  <c r="BV113" i="60"/>
  <c r="R103" i="96" s="1"/>
  <c r="T103" i="96" s="1"/>
  <c r="M91" i="89"/>
  <c r="D86" i="96"/>
  <c r="P104" i="96"/>
  <c r="M87" i="89"/>
  <c r="BM97" i="60"/>
  <c r="AK86" i="89"/>
  <c r="AK86" i="96"/>
  <c r="V91" i="89"/>
  <c r="BX94" i="60"/>
  <c r="X84" i="89" s="1"/>
  <c r="BW101" i="60"/>
  <c r="U91" i="89" s="1"/>
  <c r="CA114" i="60"/>
  <c r="AG104" i="89" s="1"/>
  <c r="BS109" i="60"/>
  <c r="I99" i="96" s="1"/>
  <c r="K99" i="96" s="1"/>
  <c r="M86" i="96"/>
  <c r="Y84" i="89"/>
  <c r="BQ101" i="60"/>
  <c r="C91" i="89" s="1"/>
  <c r="M86" i="89"/>
  <c r="BS92" i="60"/>
  <c r="I82" i="89" s="1"/>
  <c r="J87" i="96"/>
  <c r="BX101" i="60"/>
  <c r="X91" i="89" s="1"/>
  <c r="J87" i="89"/>
  <c r="Y87" i="96"/>
  <c r="G84" i="96"/>
  <c r="Y87" i="89"/>
  <c r="G99" i="89"/>
  <c r="G84" i="89"/>
  <c r="V84" i="96"/>
  <c r="V104" i="96"/>
  <c r="BT94" i="60"/>
  <c r="L84" i="89" s="1"/>
  <c r="BY113" i="60"/>
  <c r="AA103" i="89" s="1"/>
  <c r="BQ109" i="60"/>
  <c r="C99" i="96" s="1"/>
  <c r="E99" i="96" s="1"/>
  <c r="S91" i="89"/>
  <c r="D99" i="96"/>
  <c r="AB103" i="96"/>
  <c r="BX114" i="60"/>
  <c r="X104" i="89" s="1"/>
  <c r="M104" i="96"/>
  <c r="P98" i="89"/>
  <c r="M82" i="89"/>
  <c r="BT92" i="60"/>
  <c r="L82" i="89" s="1"/>
  <c r="BU108" i="60"/>
  <c r="O98" i="89" s="1"/>
  <c r="J82" i="89"/>
  <c r="AH104" i="96"/>
  <c r="AB96" i="89"/>
  <c r="BM107" i="60"/>
  <c r="D88" i="89"/>
  <c r="BM96" i="60"/>
  <c r="S104" i="96"/>
  <c r="V86" i="96"/>
  <c r="Y104" i="96"/>
  <c r="BU101" i="60"/>
  <c r="V86" i="89"/>
  <c r="AK97" i="96"/>
  <c r="Y103" i="89"/>
  <c r="P97" i="89"/>
  <c r="CB107" i="60"/>
  <c r="AJ97" i="89" s="1"/>
  <c r="CA94" i="60"/>
  <c r="AG84" i="89" s="1"/>
  <c r="Y103" i="96"/>
  <c r="BX107" i="60"/>
  <c r="X97" i="89" s="1"/>
  <c r="BQ102" i="60"/>
  <c r="C92" i="89" s="1"/>
  <c r="BW96" i="60"/>
  <c r="U86" i="89" s="1"/>
  <c r="P97" i="96"/>
  <c r="S91" i="96"/>
  <c r="M98" i="96"/>
  <c r="AH84" i="96"/>
  <c r="BM94" i="60"/>
  <c r="AE97" i="96"/>
  <c r="P103" i="96"/>
  <c r="BQ113" i="60"/>
  <c r="C103" i="96" s="1"/>
  <c r="E103" i="96" s="1"/>
  <c r="BM113" i="60"/>
  <c r="P103" i="89"/>
  <c r="BX102" i="60"/>
  <c r="X92" i="89" s="1"/>
  <c r="BY94" i="60"/>
  <c r="AA84" i="89" s="1"/>
  <c r="BM101" i="60"/>
  <c r="P82" i="96"/>
  <c r="S98" i="96"/>
  <c r="S96" i="96"/>
  <c r="Y82" i="89"/>
  <c r="BT114" i="60"/>
  <c r="L104" i="96" s="1"/>
  <c r="N104" i="96" s="1"/>
  <c r="V82" i="96"/>
  <c r="D96" i="96"/>
  <c r="CA108" i="60"/>
  <c r="AG98" i="89" s="1"/>
  <c r="BU107" i="60"/>
  <c r="O97" i="89" s="1"/>
  <c r="AE91" i="96"/>
  <c r="J96" i="96"/>
  <c r="BX92" i="60"/>
  <c r="X82" i="89" s="1"/>
  <c r="BZ101" i="60"/>
  <c r="AD91" i="89" s="1"/>
  <c r="Y98" i="89"/>
  <c r="AH91" i="89"/>
  <c r="BR102" i="60"/>
  <c r="F92" i="89" s="1"/>
  <c r="J96" i="89"/>
  <c r="AB84" i="96"/>
  <c r="CA101" i="60"/>
  <c r="AG91" i="96" s="1"/>
  <c r="AI91" i="96" s="1"/>
  <c r="AH98" i="96"/>
  <c r="BX108" i="60"/>
  <c r="X98" i="96" s="1"/>
  <c r="Z98" i="96" s="1"/>
  <c r="BQ106" i="60"/>
  <c r="C96" i="89" s="1"/>
  <c r="AB84" i="89"/>
  <c r="Y91" i="96"/>
  <c r="D91" i="96"/>
  <c r="BU92" i="60"/>
  <c r="O82" i="89" s="1"/>
  <c r="BW114" i="60"/>
  <c r="U104" i="89" s="1"/>
  <c r="Y92" i="89"/>
  <c r="W110" i="60"/>
  <c r="BB110" i="60" s="1"/>
  <c r="BR110" i="60" s="1"/>
  <c r="F100" i="89" s="1"/>
  <c r="P104" i="89"/>
  <c r="BR101" i="60"/>
  <c r="F91" i="89" s="1"/>
  <c r="G92" i="96"/>
  <c r="G82" i="89"/>
  <c r="G82" i="96"/>
  <c r="V96" i="89"/>
  <c r="G91" i="89"/>
  <c r="BV92" i="60"/>
  <c r="R82" i="96" s="1"/>
  <c r="T82" i="96" s="1"/>
  <c r="AE92" i="96"/>
  <c r="AD110" i="60"/>
  <c r="BI110" i="60" s="1"/>
  <c r="BY110" i="60" s="1"/>
  <c r="AA100" i="89" s="1"/>
  <c r="AE92" i="89"/>
  <c r="S82" i="96"/>
  <c r="V96" i="96"/>
  <c r="BQ98" i="60"/>
  <c r="C88" i="96" s="1"/>
  <c r="E88" i="96" s="1"/>
  <c r="BM98" i="60"/>
  <c r="P92" i="96"/>
  <c r="BM114" i="60"/>
  <c r="AK88" i="96"/>
  <c r="AK88" i="89"/>
  <c r="Z110" i="60"/>
  <c r="BE110" i="60" s="1"/>
  <c r="BU110" i="60" s="1"/>
  <c r="O100" i="89" s="1"/>
  <c r="AH82" i="89"/>
  <c r="D92" i="96"/>
  <c r="AH96" i="89"/>
  <c r="BU102" i="60"/>
  <c r="O92" i="89" s="1"/>
  <c r="V112" i="60"/>
  <c r="BA112" i="60" s="1"/>
  <c r="D102" i="96" s="1"/>
  <c r="Y112" i="60"/>
  <c r="BD112" i="60" s="1"/>
  <c r="M102" i="89" s="1"/>
  <c r="AE110" i="60"/>
  <c r="BJ110" i="60" s="1"/>
  <c r="BZ110" i="60" s="1"/>
  <c r="AD100" i="96" s="1"/>
  <c r="AF100" i="96" s="1"/>
  <c r="AF112" i="60"/>
  <c r="BK112" i="60" s="1"/>
  <c r="AH102" i="96" s="1"/>
  <c r="AH82" i="96"/>
  <c r="AB112" i="60"/>
  <c r="BG112" i="60" s="1"/>
  <c r="V102" i="89" s="1"/>
  <c r="AG110" i="60"/>
  <c r="BL110" i="60" s="1"/>
  <c r="CB110" i="60" s="1"/>
  <c r="AJ100" i="89" s="1"/>
  <c r="P91" i="96"/>
  <c r="AB82" i="89"/>
  <c r="BV98" i="60"/>
  <c r="R88" i="96" s="1"/>
  <c r="T88" i="96" s="1"/>
  <c r="AE112" i="60"/>
  <c r="BJ112" i="60" s="1"/>
  <c r="BZ112" i="60" s="1"/>
  <c r="V110" i="60"/>
  <c r="BA110" i="60" s="1"/>
  <c r="BQ110" i="60" s="1"/>
  <c r="C100" i="89" s="1"/>
  <c r="AG112" i="60"/>
  <c r="BL112" i="60" s="1"/>
  <c r="AK102" i="89" s="1"/>
  <c r="AA112" i="60"/>
  <c r="BF112" i="60" s="1"/>
  <c r="S102" i="89" s="1"/>
  <c r="W112" i="60"/>
  <c r="BB112" i="60" s="1"/>
  <c r="G102" i="89" s="1"/>
  <c r="BX106" i="60"/>
  <c r="X96" i="89" s="1"/>
  <c r="BQ92" i="60"/>
  <c r="AC112" i="60"/>
  <c r="BH112" i="60" s="1"/>
  <c r="Y102" i="89" s="1"/>
  <c r="AD112" i="60"/>
  <c r="BI112" i="60" s="1"/>
  <c r="AB102" i="89" s="1"/>
  <c r="BZ114" i="60"/>
  <c r="AE104" i="89"/>
  <c r="AK92" i="96"/>
  <c r="AE104" i="96"/>
  <c r="Y96" i="96"/>
  <c r="AK92" i="89"/>
  <c r="J104" i="89"/>
  <c r="BR106" i="60"/>
  <c r="F96" i="89" s="1"/>
  <c r="G96" i="96"/>
  <c r="AB96" i="96"/>
  <c r="V92" i="96"/>
  <c r="V92" i="89"/>
  <c r="AE98" i="89"/>
  <c r="BY92" i="60"/>
  <c r="AA82" i="89" s="1"/>
  <c r="BY108" i="60"/>
  <c r="AA98" i="89" s="1"/>
  <c r="CB108" i="60"/>
  <c r="AJ98" i="89" s="1"/>
  <c r="AK98" i="96"/>
  <c r="CA106" i="60"/>
  <c r="AG96" i="89" s="1"/>
  <c r="AB98" i="89"/>
  <c r="BZ92" i="60"/>
  <c r="AD82" i="89" s="1"/>
  <c r="D98" i="89"/>
  <c r="J98" i="96"/>
  <c r="D98" i="96"/>
  <c r="J98" i="89"/>
  <c r="Y110" i="60"/>
  <c r="BD110" i="60" s="1"/>
  <c r="BT110" i="60" s="1"/>
  <c r="L100" i="96" s="1"/>
  <c r="N100" i="96" s="1"/>
  <c r="M92" i="96"/>
  <c r="AF110" i="60"/>
  <c r="BK110" i="60" s="1"/>
  <c r="CA110" i="60" s="1"/>
  <c r="AG100" i="96" s="1"/>
  <c r="AI100" i="96" s="1"/>
  <c r="M92" i="89"/>
  <c r="AB110" i="60"/>
  <c r="BG110" i="60" s="1"/>
  <c r="BW110" i="60" s="1"/>
  <c r="U100" i="96" s="1"/>
  <c r="W100" i="96" s="1"/>
  <c r="BM102" i="60"/>
  <c r="AA110" i="60"/>
  <c r="BF110" i="60" s="1"/>
  <c r="BV110" i="60" s="1"/>
  <c r="R100" i="96" s="1"/>
  <c r="T100" i="96" s="1"/>
  <c r="BM92" i="60"/>
  <c r="BM108" i="60"/>
  <c r="J92" i="96"/>
  <c r="J92" i="89"/>
  <c r="AH92" i="96"/>
  <c r="BZ108" i="60"/>
  <c r="AD98" i="89" s="1"/>
  <c r="AE82" i="89"/>
  <c r="BS102" i="60"/>
  <c r="I92" i="89" s="1"/>
  <c r="AH92" i="89"/>
  <c r="BM106" i="60"/>
  <c r="D82" i="96"/>
  <c r="BU106" i="60"/>
  <c r="O96" i="96" s="1"/>
  <c r="Q96" i="96" s="1"/>
  <c r="P96" i="96"/>
  <c r="X110" i="60"/>
  <c r="BC110" i="60" s="1"/>
  <c r="BS110" i="60" s="1"/>
  <c r="I100" i="96" s="1"/>
  <c r="K100" i="96" s="1"/>
  <c r="AC90" i="60"/>
  <c r="BH90" i="60" s="1"/>
  <c r="Y90" i="60"/>
  <c r="BD90" i="60" s="1"/>
  <c r="J80" i="89"/>
  <c r="BS90" i="60"/>
  <c r="I80" i="89" s="1"/>
  <c r="J80" i="96"/>
  <c r="AD90" i="60"/>
  <c r="BI90" i="60" s="1"/>
  <c r="W90" i="60"/>
  <c r="BB90" i="60" s="1"/>
  <c r="AA90" i="60"/>
  <c r="BF90" i="60" s="1"/>
  <c r="AF90" i="60"/>
  <c r="BK90" i="60" s="1"/>
  <c r="AB90" i="60"/>
  <c r="BG90" i="60" s="1"/>
  <c r="Z90" i="60"/>
  <c r="BE90" i="60" s="1"/>
  <c r="V90" i="60"/>
  <c r="BA90" i="60" s="1"/>
  <c r="AE90" i="60"/>
  <c r="BJ90" i="60" s="1"/>
  <c r="AG90" i="60"/>
  <c r="BL90" i="60" s="1"/>
  <c r="AB99" i="60"/>
  <c r="BG99" i="60" s="1"/>
  <c r="AG99" i="60"/>
  <c r="BL99" i="60" s="1"/>
  <c r="AE99" i="60"/>
  <c r="BJ99" i="60" s="1"/>
  <c r="AF99" i="60"/>
  <c r="BK99" i="60" s="1"/>
  <c r="V99" i="60"/>
  <c r="BA99" i="60" s="1"/>
  <c r="AA99" i="60"/>
  <c r="BF99" i="60" s="1"/>
  <c r="Y99" i="60"/>
  <c r="BD99" i="60" s="1"/>
  <c r="AD99" i="60"/>
  <c r="BI99" i="60" s="1"/>
  <c r="Z99" i="60"/>
  <c r="BE99" i="60" s="1"/>
  <c r="X99" i="60"/>
  <c r="BC99" i="60" s="1"/>
  <c r="AC99" i="60"/>
  <c r="BH99" i="60" s="1"/>
  <c r="W99" i="60"/>
  <c r="BB99" i="60" s="1"/>
  <c r="AB95" i="60"/>
  <c r="BG95" i="60" s="1"/>
  <c r="AG95" i="60"/>
  <c r="BL95" i="60" s="1"/>
  <c r="AE95" i="60"/>
  <c r="BJ95" i="60" s="1"/>
  <c r="AF95" i="60"/>
  <c r="BK95" i="60" s="1"/>
  <c r="V95" i="60"/>
  <c r="BA95" i="60" s="1"/>
  <c r="Z95" i="60"/>
  <c r="BE95" i="60" s="1"/>
  <c r="Y95" i="60"/>
  <c r="BD95" i="60" s="1"/>
  <c r="AD95" i="60"/>
  <c r="BI95" i="60" s="1"/>
  <c r="AA95" i="60"/>
  <c r="BF95" i="60" s="1"/>
  <c r="X95" i="60"/>
  <c r="BC95" i="60" s="1"/>
  <c r="AC95" i="60"/>
  <c r="BH95" i="60" s="1"/>
  <c r="W95" i="60"/>
  <c r="BB95" i="60" s="1"/>
  <c r="I103" i="89"/>
  <c r="I103" i="96"/>
  <c r="K103" i="96" s="1"/>
  <c r="C101" i="89"/>
  <c r="C101" i="96"/>
  <c r="E101" i="96" s="1"/>
  <c r="O101" i="89"/>
  <c r="O101" i="96"/>
  <c r="Q101" i="96" s="1"/>
  <c r="AG103" i="89"/>
  <c r="AG103" i="96"/>
  <c r="AI103" i="96" s="1"/>
  <c r="X101" i="96"/>
  <c r="Z101" i="96" s="1"/>
  <c r="X101" i="89"/>
  <c r="P102" i="89"/>
  <c r="P102" i="96"/>
  <c r="AA101" i="89"/>
  <c r="AA101" i="96"/>
  <c r="AC101" i="96" s="1"/>
  <c r="O103" i="89"/>
  <c r="O103" i="96"/>
  <c r="Q103" i="96" s="1"/>
  <c r="L103" i="96"/>
  <c r="N103" i="96" s="1"/>
  <c r="L103" i="89"/>
  <c r="AJ104" i="89"/>
  <c r="AJ104" i="96"/>
  <c r="AL104" i="96" s="1"/>
  <c r="U103" i="89"/>
  <c r="U103" i="96"/>
  <c r="W103" i="96" s="1"/>
  <c r="AJ103" i="96"/>
  <c r="AL103" i="96" s="1"/>
  <c r="AJ103" i="89"/>
  <c r="O104" i="89"/>
  <c r="O104" i="96"/>
  <c r="Q104" i="96" s="1"/>
  <c r="F101" i="96"/>
  <c r="H101" i="96" s="1"/>
  <c r="F101" i="89"/>
  <c r="R101" i="96"/>
  <c r="T101" i="96" s="1"/>
  <c r="R101" i="89"/>
  <c r="X103" i="89"/>
  <c r="X103" i="96"/>
  <c r="Z103" i="96" s="1"/>
  <c r="AD101" i="89"/>
  <c r="AD101" i="96"/>
  <c r="AF101" i="96" s="1"/>
  <c r="I101" i="89"/>
  <c r="I101" i="96"/>
  <c r="K101" i="96" s="1"/>
  <c r="U101" i="89"/>
  <c r="U101" i="96"/>
  <c r="W101" i="96" s="1"/>
  <c r="F103" i="89"/>
  <c r="F103" i="96"/>
  <c r="H103" i="96" s="1"/>
  <c r="AG101" i="89"/>
  <c r="AG101" i="96"/>
  <c r="AI101" i="96" s="1"/>
  <c r="L101" i="96"/>
  <c r="N101" i="96" s="1"/>
  <c r="L101" i="89"/>
  <c r="F95" i="89"/>
  <c r="F95" i="96"/>
  <c r="H95" i="96" s="1"/>
  <c r="R98" i="89"/>
  <c r="R98" i="96"/>
  <c r="T98" i="96" s="1"/>
  <c r="L92" i="96"/>
  <c r="N92" i="96" s="1"/>
  <c r="L92" i="89"/>
  <c r="L90" i="89"/>
  <c r="L90" i="96"/>
  <c r="N90" i="96" s="1"/>
  <c r="O93" i="89"/>
  <c r="O93" i="96"/>
  <c r="Q93" i="96" s="1"/>
  <c r="X88" i="89"/>
  <c r="X88" i="96"/>
  <c r="Z88" i="96" s="1"/>
  <c r="I93" i="89"/>
  <c r="I93" i="96"/>
  <c r="K93" i="96" s="1"/>
  <c r="X87" i="89"/>
  <c r="X87" i="96"/>
  <c r="Z87" i="96" s="1"/>
  <c r="AA86" i="89"/>
  <c r="AA86" i="96"/>
  <c r="AC86" i="96" s="1"/>
  <c r="I88" i="89"/>
  <c r="I88" i="96"/>
  <c r="K88" i="96" s="1"/>
  <c r="AA90" i="89"/>
  <c r="AA90" i="96"/>
  <c r="AC90" i="96" s="1"/>
  <c r="AG93" i="89"/>
  <c r="AG93" i="96"/>
  <c r="AI93" i="96" s="1"/>
  <c r="U87" i="89"/>
  <c r="U87" i="96"/>
  <c r="W87" i="96" s="1"/>
  <c r="U88" i="89"/>
  <c r="U88" i="96"/>
  <c r="W88" i="96" s="1"/>
  <c r="AJ91" i="89"/>
  <c r="AJ91" i="96"/>
  <c r="AL91" i="96" s="1"/>
  <c r="F93" i="89"/>
  <c r="F93" i="96"/>
  <c r="H93" i="96" s="1"/>
  <c r="U94" i="89"/>
  <c r="U94" i="96"/>
  <c r="W94" i="96" s="1"/>
  <c r="AG92" i="89"/>
  <c r="AG92" i="96"/>
  <c r="AI92" i="96" s="1"/>
  <c r="AD99" i="89"/>
  <c r="AD99" i="96"/>
  <c r="AF99" i="96" s="1"/>
  <c r="AD95" i="89"/>
  <c r="AD95" i="96"/>
  <c r="AF95" i="96" s="1"/>
  <c r="I84" i="89"/>
  <c r="I84" i="96"/>
  <c r="K84" i="96" s="1"/>
  <c r="I97" i="89"/>
  <c r="I97" i="96"/>
  <c r="K97" i="96" s="1"/>
  <c r="X95" i="96"/>
  <c r="Z95" i="96" s="1"/>
  <c r="X95" i="89"/>
  <c r="U99" i="96"/>
  <c r="W99" i="96" s="1"/>
  <c r="U99" i="89"/>
  <c r="AJ82" i="96"/>
  <c r="AL82" i="96" s="1"/>
  <c r="AJ82" i="89"/>
  <c r="F84" i="89"/>
  <c r="F84" i="96"/>
  <c r="H84" i="96" s="1"/>
  <c r="U95" i="89"/>
  <c r="U95" i="96"/>
  <c r="W95" i="96" s="1"/>
  <c r="C84" i="89"/>
  <c r="C84" i="96"/>
  <c r="E84" i="96" s="1"/>
  <c r="AG97" i="89"/>
  <c r="AG97" i="96"/>
  <c r="AI97" i="96" s="1"/>
  <c r="AG95" i="89"/>
  <c r="AG95" i="96"/>
  <c r="AI95" i="96" s="1"/>
  <c r="AD83" i="89"/>
  <c r="AD83" i="96"/>
  <c r="AF83" i="96" s="1"/>
  <c r="L87" i="89"/>
  <c r="L87" i="96"/>
  <c r="N87" i="96" s="1"/>
  <c r="O86" i="89"/>
  <c r="O86" i="96"/>
  <c r="Q86" i="96" s="1"/>
  <c r="AD92" i="89"/>
  <c r="AD92" i="96"/>
  <c r="AF92" i="96" s="1"/>
  <c r="O88" i="89"/>
  <c r="O88" i="96"/>
  <c r="Q88" i="96" s="1"/>
  <c r="AD90" i="89"/>
  <c r="AD90" i="96"/>
  <c r="AF90" i="96" s="1"/>
  <c r="L93" i="89"/>
  <c r="L93" i="96"/>
  <c r="N93" i="96" s="1"/>
  <c r="O94" i="89"/>
  <c r="O94" i="96"/>
  <c r="Q94" i="96" s="1"/>
  <c r="X90" i="89"/>
  <c r="X90" i="96"/>
  <c r="Z90" i="96" s="1"/>
  <c r="AA94" i="89"/>
  <c r="AA94" i="96"/>
  <c r="AC94" i="96" s="1"/>
  <c r="I87" i="89"/>
  <c r="I87" i="96"/>
  <c r="K87" i="96" s="1"/>
  <c r="I90" i="89"/>
  <c r="I90" i="96"/>
  <c r="K90" i="96" s="1"/>
  <c r="AJ86" i="89"/>
  <c r="AJ86" i="96"/>
  <c r="AL86" i="96" s="1"/>
  <c r="AJ92" i="96"/>
  <c r="AL92" i="96" s="1"/>
  <c r="AJ92" i="89"/>
  <c r="AJ90" i="89"/>
  <c r="AJ90" i="96"/>
  <c r="AL90" i="96" s="1"/>
  <c r="F94" i="89"/>
  <c r="F94" i="96"/>
  <c r="H94" i="96" s="1"/>
  <c r="R86" i="89"/>
  <c r="R86" i="96"/>
  <c r="T86" i="96" s="1"/>
  <c r="R87" i="89"/>
  <c r="R87" i="96"/>
  <c r="T87" i="96" s="1"/>
  <c r="AJ87" i="89"/>
  <c r="AJ87" i="96"/>
  <c r="AL87" i="96" s="1"/>
  <c r="I95" i="89"/>
  <c r="I95" i="96"/>
  <c r="K95" i="96" s="1"/>
  <c r="AJ83" i="89"/>
  <c r="AJ83" i="96"/>
  <c r="AL83" i="96" s="1"/>
  <c r="I96" i="96"/>
  <c r="K96" i="96" s="1"/>
  <c r="I96" i="89"/>
  <c r="X99" i="89"/>
  <c r="X99" i="96"/>
  <c r="Z99" i="96" s="1"/>
  <c r="I98" i="96"/>
  <c r="K98" i="96" s="1"/>
  <c r="I98" i="89"/>
  <c r="AA95" i="89"/>
  <c r="AA95" i="96"/>
  <c r="AC95" i="96" s="1"/>
  <c r="U96" i="89"/>
  <c r="U96" i="96"/>
  <c r="W96" i="96" s="1"/>
  <c r="AJ99" i="89"/>
  <c r="AJ99" i="96"/>
  <c r="AL99" i="96" s="1"/>
  <c r="F83" i="89"/>
  <c r="F83" i="96"/>
  <c r="H83" i="96" s="1"/>
  <c r="F98" i="89"/>
  <c r="F98" i="96"/>
  <c r="H98" i="96" s="1"/>
  <c r="U97" i="96"/>
  <c r="W97" i="96" s="1"/>
  <c r="U97" i="89"/>
  <c r="AJ95" i="89"/>
  <c r="AJ95" i="96"/>
  <c r="AL95" i="96" s="1"/>
  <c r="R96" i="89"/>
  <c r="R96" i="96"/>
  <c r="T96" i="96" s="1"/>
  <c r="R99" i="89"/>
  <c r="R99" i="96"/>
  <c r="T99" i="96" s="1"/>
  <c r="C87" i="89"/>
  <c r="C87" i="96"/>
  <c r="E87" i="96" s="1"/>
  <c r="X100" i="89"/>
  <c r="X100" i="96"/>
  <c r="Z100" i="96" s="1"/>
  <c r="CC103" i="60"/>
  <c r="C93" i="89"/>
  <c r="C93" i="96"/>
  <c r="E93" i="96" s="1"/>
  <c r="C98" i="96"/>
  <c r="E98" i="96" s="1"/>
  <c r="C98" i="89"/>
  <c r="C97" i="89"/>
  <c r="C97" i="96"/>
  <c r="E97" i="96" s="1"/>
  <c r="L96" i="89"/>
  <c r="L96" i="96"/>
  <c r="N96" i="96" s="1"/>
  <c r="L83" i="89"/>
  <c r="L83" i="96"/>
  <c r="N83" i="96" s="1"/>
  <c r="O84" i="89"/>
  <c r="O84" i="96"/>
  <c r="Q84" i="96" s="1"/>
  <c r="O95" i="89"/>
  <c r="O95" i="96"/>
  <c r="Q95" i="96" s="1"/>
  <c r="AD87" i="89"/>
  <c r="AD87" i="96"/>
  <c r="AF87" i="96" s="1"/>
  <c r="L86" i="89"/>
  <c r="L86" i="96"/>
  <c r="N86" i="96" s="1"/>
  <c r="L88" i="89"/>
  <c r="L88" i="96"/>
  <c r="N88" i="96" s="1"/>
  <c r="AD93" i="89"/>
  <c r="AD93" i="96"/>
  <c r="AF93" i="96" s="1"/>
  <c r="L94" i="96"/>
  <c r="N94" i="96" s="1"/>
  <c r="L94" i="89"/>
  <c r="X94" i="89"/>
  <c r="X94" i="96"/>
  <c r="Z94" i="96" s="1"/>
  <c r="AG94" i="89"/>
  <c r="AG94" i="96"/>
  <c r="AI94" i="96" s="1"/>
  <c r="I86" i="89"/>
  <c r="I86" i="96"/>
  <c r="K86" i="96" s="1"/>
  <c r="AA92" i="89"/>
  <c r="AA92" i="96"/>
  <c r="AC92" i="96" s="1"/>
  <c r="I94" i="89"/>
  <c r="I94" i="96"/>
  <c r="K94" i="96" s="1"/>
  <c r="U92" i="89"/>
  <c r="U92" i="96"/>
  <c r="W92" i="96" s="1"/>
  <c r="U90" i="89"/>
  <c r="U90" i="96"/>
  <c r="W90" i="96" s="1"/>
  <c r="AJ93" i="89"/>
  <c r="AJ93" i="96"/>
  <c r="AL93" i="96" s="1"/>
  <c r="AG87" i="89"/>
  <c r="AG87" i="96"/>
  <c r="AI87" i="96" s="1"/>
  <c r="AG90" i="89"/>
  <c r="AG90" i="96"/>
  <c r="AI90" i="96" s="1"/>
  <c r="AG86" i="89"/>
  <c r="AG86" i="96"/>
  <c r="AI86" i="96" s="1"/>
  <c r="AG88" i="89"/>
  <c r="AG88" i="96"/>
  <c r="AI88" i="96" s="1"/>
  <c r="R94" i="89"/>
  <c r="R94" i="96"/>
  <c r="T94" i="96" s="1"/>
  <c r="AA96" i="96"/>
  <c r="AC96" i="96" s="1"/>
  <c r="AA96" i="89"/>
  <c r="AJ96" i="89"/>
  <c r="AJ96" i="96"/>
  <c r="AL96" i="96" s="1"/>
  <c r="F82" i="89"/>
  <c r="F82" i="96"/>
  <c r="H82" i="96" s="1"/>
  <c r="AJ84" i="89"/>
  <c r="AJ84" i="96"/>
  <c r="AL84" i="96" s="1"/>
  <c r="AG99" i="89"/>
  <c r="AG99" i="96"/>
  <c r="AI99" i="96" s="1"/>
  <c r="AG82" i="89"/>
  <c r="AG82" i="96"/>
  <c r="AI82" i="96" s="1"/>
  <c r="C90" i="89"/>
  <c r="C90" i="96"/>
  <c r="E90" i="96" s="1"/>
  <c r="CC104" i="60"/>
  <c r="C94" i="89"/>
  <c r="C94" i="96"/>
  <c r="E94" i="96" s="1"/>
  <c r="C95" i="89"/>
  <c r="C95" i="96"/>
  <c r="E95" i="96" s="1"/>
  <c r="O83" i="89"/>
  <c r="O83" i="96"/>
  <c r="Q83" i="96" s="1"/>
  <c r="AD86" i="89"/>
  <c r="AD86" i="96"/>
  <c r="AF86" i="96" s="1"/>
  <c r="L91" i="89"/>
  <c r="L91" i="96"/>
  <c r="N91" i="96" s="1"/>
  <c r="O90" i="89"/>
  <c r="O90" i="96"/>
  <c r="Q90" i="96" s="1"/>
  <c r="AD94" i="89"/>
  <c r="AD94" i="96"/>
  <c r="AF94" i="96" s="1"/>
  <c r="I91" i="89"/>
  <c r="I91" i="96"/>
  <c r="K91" i="96" s="1"/>
  <c r="AA93" i="89"/>
  <c r="AA93" i="96"/>
  <c r="AC93" i="96" s="1"/>
  <c r="Y100" i="89"/>
  <c r="Y100" i="96"/>
  <c r="AA87" i="89"/>
  <c r="AA87" i="96"/>
  <c r="AC87" i="96" s="1"/>
  <c r="X93" i="96"/>
  <c r="Z93" i="96" s="1"/>
  <c r="X93" i="89"/>
  <c r="F86" i="89"/>
  <c r="F86" i="96"/>
  <c r="H86" i="96" s="1"/>
  <c r="AJ88" i="89"/>
  <c r="AJ88" i="96"/>
  <c r="AL88" i="96" s="1"/>
  <c r="F90" i="89"/>
  <c r="F90" i="96"/>
  <c r="H90" i="96" s="1"/>
  <c r="U93" i="89"/>
  <c r="U93" i="96"/>
  <c r="W93" i="96" s="1"/>
  <c r="AJ94" i="96"/>
  <c r="AL94" i="96" s="1"/>
  <c r="AJ94" i="89"/>
  <c r="R92" i="89"/>
  <c r="R92" i="96"/>
  <c r="T92" i="96" s="1"/>
  <c r="R91" i="89"/>
  <c r="R91" i="96"/>
  <c r="T91" i="96" s="1"/>
  <c r="R93" i="89"/>
  <c r="R93" i="96"/>
  <c r="T93" i="96" s="1"/>
  <c r="I81" i="89"/>
  <c r="I81" i="96"/>
  <c r="K81" i="96" s="1"/>
  <c r="F81" i="89"/>
  <c r="F81" i="96"/>
  <c r="H81" i="96" s="1"/>
  <c r="AD81" i="89"/>
  <c r="AD81" i="96"/>
  <c r="AF81" i="96" s="1"/>
  <c r="U81" i="89"/>
  <c r="U81" i="96"/>
  <c r="W81" i="96" s="1"/>
  <c r="L81" i="89"/>
  <c r="L81" i="96"/>
  <c r="N81" i="96" s="1"/>
  <c r="X81" i="89"/>
  <c r="X81" i="96"/>
  <c r="Z81" i="96" s="1"/>
  <c r="AA81" i="89"/>
  <c r="AA81" i="96"/>
  <c r="AC81" i="96" s="1"/>
  <c r="AJ81" i="89"/>
  <c r="AJ81" i="96"/>
  <c r="AL81" i="96" s="1"/>
  <c r="AG81" i="96"/>
  <c r="AI81" i="96" s="1"/>
  <c r="AG81" i="89"/>
  <c r="O81" i="89"/>
  <c r="O81" i="96"/>
  <c r="Q81" i="96" s="1"/>
  <c r="CC111" i="60"/>
  <c r="BU112" i="60"/>
  <c r="R90" i="89" l="1"/>
  <c r="R90" i="96"/>
  <c r="T90" i="96" s="1"/>
  <c r="I83" i="89"/>
  <c r="I104" i="89"/>
  <c r="R83" i="96"/>
  <c r="T83" i="96" s="1"/>
  <c r="R84" i="96"/>
  <c r="T84" i="96" s="1"/>
  <c r="L95" i="96"/>
  <c r="N95" i="96" s="1"/>
  <c r="AD96" i="89"/>
  <c r="L98" i="89"/>
  <c r="CC105" i="60"/>
  <c r="O87" i="96"/>
  <c r="Q87" i="96" s="1"/>
  <c r="CC97" i="60"/>
  <c r="AD88" i="89"/>
  <c r="R95" i="96"/>
  <c r="T95" i="96" s="1"/>
  <c r="AA99" i="96"/>
  <c r="AC99" i="96" s="1"/>
  <c r="AD97" i="96"/>
  <c r="AF97" i="96" s="1"/>
  <c r="X84" i="96"/>
  <c r="Z84" i="96" s="1"/>
  <c r="F99" i="89"/>
  <c r="F97" i="89"/>
  <c r="AJ101" i="89"/>
  <c r="C81" i="96"/>
  <c r="E81" i="96" s="1"/>
  <c r="L99" i="96"/>
  <c r="N99" i="96" s="1"/>
  <c r="AD103" i="89"/>
  <c r="AA83" i="96"/>
  <c r="AC83" i="96" s="1"/>
  <c r="AD84" i="96"/>
  <c r="AF84" i="96" s="1"/>
  <c r="CC93" i="60"/>
  <c r="AJ97" i="96"/>
  <c r="AL97" i="96" s="1"/>
  <c r="AA88" i="89"/>
  <c r="CB112" i="60"/>
  <c r="AJ102" i="96" s="1"/>
  <c r="AL102" i="96" s="1"/>
  <c r="C83" i="96"/>
  <c r="E83" i="96" s="1"/>
  <c r="C99" i="89"/>
  <c r="R97" i="96"/>
  <c r="T97" i="96" s="1"/>
  <c r="CC91" i="60"/>
  <c r="R81" i="96"/>
  <c r="T81" i="96" s="1"/>
  <c r="U98" i="89"/>
  <c r="X86" i="96"/>
  <c r="Z86" i="96" s="1"/>
  <c r="U84" i="96"/>
  <c r="W84" i="96" s="1"/>
  <c r="C86" i="89"/>
  <c r="C104" i="96"/>
  <c r="E104" i="96" s="1"/>
  <c r="CC96" i="60"/>
  <c r="AA84" i="96"/>
  <c r="AC84" i="96" s="1"/>
  <c r="U86" i="96"/>
  <c r="W86" i="96" s="1"/>
  <c r="F104" i="96"/>
  <c r="H104" i="96" s="1"/>
  <c r="BW112" i="60"/>
  <c r="U102" i="89" s="1"/>
  <c r="U82" i="96"/>
  <c r="W82" i="96" s="1"/>
  <c r="AG83" i="96"/>
  <c r="AI83" i="96" s="1"/>
  <c r="CC109" i="60"/>
  <c r="U91" i="96"/>
  <c r="W91" i="96" s="1"/>
  <c r="F87" i="96"/>
  <c r="H87" i="96" s="1"/>
  <c r="F87" i="89"/>
  <c r="CC94" i="60"/>
  <c r="O99" i="96"/>
  <c r="Q99" i="96" s="1"/>
  <c r="X83" i="89"/>
  <c r="AA91" i="96"/>
  <c r="AC91" i="96" s="1"/>
  <c r="I82" i="96"/>
  <c r="K82" i="96" s="1"/>
  <c r="L84" i="96"/>
  <c r="N84" i="96" s="1"/>
  <c r="AA104" i="96"/>
  <c r="AC104" i="96" s="1"/>
  <c r="U83" i="96"/>
  <c r="W83" i="96" s="1"/>
  <c r="X91" i="96"/>
  <c r="Z91" i="96" s="1"/>
  <c r="L97" i="96"/>
  <c r="N97" i="96" s="1"/>
  <c r="J102" i="89"/>
  <c r="BS112" i="60"/>
  <c r="I102" i="96" s="1"/>
  <c r="K102" i="96" s="1"/>
  <c r="R104" i="96"/>
  <c r="T104" i="96" s="1"/>
  <c r="AD100" i="89"/>
  <c r="AG84" i="96"/>
  <c r="AI84" i="96" s="1"/>
  <c r="AD82" i="96"/>
  <c r="AF82" i="96" s="1"/>
  <c r="AA100" i="96"/>
  <c r="AC100" i="96" s="1"/>
  <c r="AB100" i="89"/>
  <c r="F88" i="96"/>
  <c r="H88" i="96" s="1"/>
  <c r="L82" i="96"/>
  <c r="N82" i="96" s="1"/>
  <c r="AA97" i="96"/>
  <c r="AC97" i="96" s="1"/>
  <c r="C91" i="96"/>
  <c r="E91" i="96" s="1"/>
  <c r="O98" i="96"/>
  <c r="Q98" i="96" s="1"/>
  <c r="C92" i="96"/>
  <c r="E92" i="96" s="1"/>
  <c r="X104" i="96"/>
  <c r="Z104" i="96" s="1"/>
  <c r="AG91" i="89"/>
  <c r="V102" i="96"/>
  <c r="AG98" i="96"/>
  <c r="AI98" i="96" s="1"/>
  <c r="I99" i="89"/>
  <c r="AK100" i="96"/>
  <c r="BT112" i="60"/>
  <c r="L102" i="89" s="1"/>
  <c r="R82" i="89"/>
  <c r="BY112" i="60"/>
  <c r="AA102" i="96" s="1"/>
  <c r="AC102" i="96" s="1"/>
  <c r="X82" i="96"/>
  <c r="Z82" i="96" s="1"/>
  <c r="R103" i="89"/>
  <c r="AG104" i="96"/>
  <c r="AI104" i="96" s="1"/>
  <c r="M100" i="89"/>
  <c r="F91" i="96"/>
  <c r="H91" i="96" s="1"/>
  <c r="O82" i="96"/>
  <c r="Q82" i="96" s="1"/>
  <c r="BQ112" i="60"/>
  <c r="C102" i="89" s="1"/>
  <c r="AH100" i="96"/>
  <c r="AA82" i="96"/>
  <c r="AC82" i="96" s="1"/>
  <c r="R88" i="89"/>
  <c r="AA98" i="96"/>
  <c r="AC98" i="96" s="1"/>
  <c r="AG96" i="96"/>
  <c r="AI96" i="96" s="1"/>
  <c r="G100" i="89"/>
  <c r="I92" i="96"/>
  <c r="K92" i="96" s="1"/>
  <c r="G100" i="96"/>
  <c r="AH100" i="89"/>
  <c r="F100" i="96"/>
  <c r="H100" i="96" s="1"/>
  <c r="AA103" i="96"/>
  <c r="AC103" i="96" s="1"/>
  <c r="O92" i="96"/>
  <c r="Q92" i="96" s="1"/>
  <c r="AB100" i="96"/>
  <c r="L104" i="89"/>
  <c r="U104" i="96"/>
  <c r="W104" i="96" s="1"/>
  <c r="CC113" i="60"/>
  <c r="AG100" i="89"/>
  <c r="AK102" i="96"/>
  <c r="D102" i="89"/>
  <c r="AK100" i="89"/>
  <c r="F92" i="96"/>
  <c r="H92" i="96" s="1"/>
  <c r="AJ100" i="96"/>
  <c r="AL100" i="96" s="1"/>
  <c r="CC101" i="60"/>
  <c r="AD91" i="96"/>
  <c r="AF91" i="96" s="1"/>
  <c r="P100" i="96"/>
  <c r="P100" i="89"/>
  <c r="O91" i="96"/>
  <c r="Q91" i="96" s="1"/>
  <c r="O91" i="89"/>
  <c r="CC92" i="60"/>
  <c r="BX112" i="60"/>
  <c r="X102" i="96" s="1"/>
  <c r="Z102" i="96" s="1"/>
  <c r="Y102" i="96"/>
  <c r="CC102" i="60"/>
  <c r="C103" i="89"/>
  <c r="CA112" i="60"/>
  <c r="AG102" i="89" s="1"/>
  <c r="X98" i="89"/>
  <c r="C96" i="96"/>
  <c r="E96" i="96" s="1"/>
  <c r="C82" i="89"/>
  <c r="M102" i="96"/>
  <c r="BV112" i="60"/>
  <c r="R102" i="89" s="1"/>
  <c r="X92" i="96"/>
  <c r="Z92" i="96" s="1"/>
  <c r="CC107" i="60"/>
  <c r="C82" i="96"/>
  <c r="E82" i="96" s="1"/>
  <c r="X97" i="96"/>
  <c r="Z97" i="96" s="1"/>
  <c r="CC114" i="60"/>
  <c r="O97" i="96"/>
  <c r="Q97" i="96" s="1"/>
  <c r="C88" i="89"/>
  <c r="CC98" i="60"/>
  <c r="BR112" i="60"/>
  <c r="F102" i="96" s="1"/>
  <c r="H102" i="96" s="1"/>
  <c r="S102" i="96"/>
  <c r="AE100" i="96"/>
  <c r="AE100" i="89"/>
  <c r="G102" i="96"/>
  <c r="F96" i="96"/>
  <c r="H96" i="96" s="1"/>
  <c r="BM112" i="60"/>
  <c r="AB102" i="96"/>
  <c r="L100" i="89"/>
  <c r="O100" i="96"/>
  <c r="Q100" i="96" s="1"/>
  <c r="M100" i="96"/>
  <c r="X96" i="96"/>
  <c r="Z96" i="96" s="1"/>
  <c r="AH102" i="89"/>
  <c r="D100" i="89"/>
  <c r="D100" i="96"/>
  <c r="CC108" i="60"/>
  <c r="AJ98" i="96"/>
  <c r="AL98" i="96" s="1"/>
  <c r="V100" i="96"/>
  <c r="C100" i="96"/>
  <c r="E100" i="96" s="1"/>
  <c r="U100" i="89"/>
  <c r="AD98" i="96"/>
  <c r="AF98" i="96" s="1"/>
  <c r="I80" i="96"/>
  <c r="K80" i="96" s="1"/>
  <c r="AE102" i="89"/>
  <c r="AE102" i="96"/>
  <c r="V100" i="89"/>
  <c r="AD104" i="89"/>
  <c r="AD104" i="96"/>
  <c r="AF104" i="96" s="1"/>
  <c r="J100" i="89"/>
  <c r="I100" i="89"/>
  <c r="CC110" i="60"/>
  <c r="O96" i="89"/>
  <c r="J100" i="96"/>
  <c r="BM110" i="60"/>
  <c r="R100" i="89"/>
  <c r="S100" i="96"/>
  <c r="S100" i="89"/>
  <c r="CC106" i="60"/>
  <c r="BX90" i="60"/>
  <c r="Y80" i="89"/>
  <c r="Y80" i="96"/>
  <c r="M80" i="96"/>
  <c r="BT90" i="60"/>
  <c r="M80" i="89"/>
  <c r="AK80" i="89"/>
  <c r="CB90" i="60"/>
  <c r="AK80" i="96"/>
  <c r="V80" i="89"/>
  <c r="BW90" i="60"/>
  <c r="V80" i="96"/>
  <c r="AB80" i="89"/>
  <c r="AB80" i="96"/>
  <c r="BY90" i="60"/>
  <c r="BZ90" i="60"/>
  <c r="AE80" i="89"/>
  <c r="AE80" i="96"/>
  <c r="AH80" i="89"/>
  <c r="CA90" i="60"/>
  <c r="AH80" i="96"/>
  <c r="D80" i="89"/>
  <c r="D80" i="96"/>
  <c r="BQ90" i="60"/>
  <c r="BM90" i="60"/>
  <c r="S80" i="89"/>
  <c r="BV90" i="60"/>
  <c r="S80" i="96"/>
  <c r="P80" i="89"/>
  <c r="P80" i="96"/>
  <c r="BU90" i="60"/>
  <c r="G80" i="89"/>
  <c r="G80" i="96"/>
  <c r="BR90" i="60"/>
  <c r="BR95" i="60"/>
  <c r="G85" i="89"/>
  <c r="G85" i="96"/>
  <c r="BY95" i="60"/>
  <c r="AB85" i="89"/>
  <c r="AB85" i="96"/>
  <c r="CA95" i="60"/>
  <c r="AH85" i="89"/>
  <c r="AH85" i="96"/>
  <c r="BR99" i="60"/>
  <c r="G89" i="89"/>
  <c r="G89" i="96"/>
  <c r="BY99" i="60"/>
  <c r="AB89" i="89"/>
  <c r="AB89" i="96"/>
  <c r="AH89" i="89"/>
  <c r="AH89" i="96"/>
  <c r="CA99" i="60"/>
  <c r="BX95" i="60"/>
  <c r="Y85" i="96"/>
  <c r="Y85" i="89"/>
  <c r="BT95" i="60"/>
  <c r="M85" i="89"/>
  <c r="M85" i="96"/>
  <c r="AE85" i="89"/>
  <c r="AE85" i="96"/>
  <c r="BZ95" i="60"/>
  <c r="Y89" i="96"/>
  <c r="Y89" i="89"/>
  <c r="BX99" i="60"/>
  <c r="M89" i="96"/>
  <c r="BT99" i="60"/>
  <c r="M89" i="89"/>
  <c r="BZ99" i="60"/>
  <c r="AE89" i="89"/>
  <c r="AE89" i="96"/>
  <c r="J85" i="89"/>
  <c r="J85" i="96"/>
  <c r="BS95" i="60"/>
  <c r="BU95" i="60"/>
  <c r="P85" i="89"/>
  <c r="P85" i="96"/>
  <c r="AK85" i="89"/>
  <c r="AK85" i="96"/>
  <c r="CB95" i="60"/>
  <c r="J89" i="96"/>
  <c r="BS99" i="60"/>
  <c r="J89" i="89"/>
  <c r="BV99" i="60"/>
  <c r="S89" i="89"/>
  <c r="S89" i="96"/>
  <c r="AK89" i="89"/>
  <c r="AK89" i="96"/>
  <c r="CB99" i="60"/>
  <c r="S85" i="96"/>
  <c r="BV95" i="60"/>
  <c r="S85" i="89"/>
  <c r="D85" i="96"/>
  <c r="BM95" i="60"/>
  <c r="D85" i="89"/>
  <c r="BQ95" i="60"/>
  <c r="V85" i="96"/>
  <c r="BW95" i="60"/>
  <c r="V85" i="89"/>
  <c r="P89" i="89"/>
  <c r="P89" i="96"/>
  <c r="BU99" i="60"/>
  <c r="D89" i="89"/>
  <c r="BM99" i="60"/>
  <c r="D89" i="96"/>
  <c r="BQ99" i="60"/>
  <c r="V89" i="96"/>
  <c r="BW99" i="60"/>
  <c r="V89" i="89"/>
  <c r="AD102" i="96"/>
  <c r="AF102" i="96" s="1"/>
  <c r="AD102" i="89"/>
  <c r="O102" i="89"/>
  <c r="O102" i="96"/>
  <c r="Q102" i="96" s="1"/>
  <c r="L4" i="60"/>
  <c r="AJ1" i="96"/>
  <c r="AJ1" i="89"/>
  <c r="U102" i="96" l="1"/>
  <c r="W102" i="96" s="1"/>
  <c r="AJ102" i="89"/>
  <c r="I102" i="89"/>
  <c r="L102" i="96"/>
  <c r="N102" i="96" s="1"/>
  <c r="AA102" i="89"/>
  <c r="C102" i="96"/>
  <c r="E102" i="96" s="1"/>
  <c r="X102" i="89"/>
  <c r="F102" i="89"/>
  <c r="R102" i="96"/>
  <c r="T102" i="96" s="1"/>
  <c r="AG102" i="96"/>
  <c r="AI102" i="96" s="1"/>
  <c r="CC112" i="60"/>
  <c r="X80" i="89"/>
  <c r="X80" i="96"/>
  <c r="Z80" i="96" s="1"/>
  <c r="L80" i="89"/>
  <c r="L80" i="96"/>
  <c r="N80" i="96" s="1"/>
  <c r="C80" i="89"/>
  <c r="C80" i="96"/>
  <c r="E80" i="96" s="1"/>
  <c r="CC90" i="60"/>
  <c r="AG80" i="89"/>
  <c r="AG80" i="96"/>
  <c r="AI80" i="96" s="1"/>
  <c r="AD80" i="89"/>
  <c r="AD80" i="96"/>
  <c r="AF80" i="96" s="1"/>
  <c r="AJ80" i="89"/>
  <c r="AJ80" i="96"/>
  <c r="AL80" i="96" s="1"/>
  <c r="F80" i="89"/>
  <c r="F80" i="96"/>
  <c r="H80" i="96" s="1"/>
  <c r="O80" i="89"/>
  <c r="O80" i="96"/>
  <c r="Q80" i="96" s="1"/>
  <c r="R80" i="89"/>
  <c r="R80" i="96"/>
  <c r="T80" i="96" s="1"/>
  <c r="AA80" i="96"/>
  <c r="AC80" i="96" s="1"/>
  <c r="AA80" i="89"/>
  <c r="U80" i="96"/>
  <c r="W80" i="96" s="1"/>
  <c r="U80" i="89"/>
  <c r="R85" i="96"/>
  <c r="T85" i="96" s="1"/>
  <c r="R85" i="89"/>
  <c r="O85" i="96"/>
  <c r="Q85" i="96" s="1"/>
  <c r="O85" i="89"/>
  <c r="L89" i="96"/>
  <c r="N89" i="96" s="1"/>
  <c r="L89" i="89"/>
  <c r="AA85" i="89"/>
  <c r="AA85" i="96"/>
  <c r="AC85" i="96" s="1"/>
  <c r="CC99" i="60"/>
  <c r="C89" i="89"/>
  <c r="C89" i="96"/>
  <c r="E89" i="96" s="1"/>
  <c r="O89" i="89"/>
  <c r="O89" i="96"/>
  <c r="Q89" i="96" s="1"/>
  <c r="U85" i="89"/>
  <c r="U85" i="96"/>
  <c r="W85" i="96" s="1"/>
  <c r="I89" i="96"/>
  <c r="K89" i="96" s="1"/>
  <c r="I89" i="89"/>
  <c r="I85" i="89"/>
  <c r="I85" i="96"/>
  <c r="K85" i="96" s="1"/>
  <c r="AD85" i="96"/>
  <c r="AF85" i="96" s="1"/>
  <c r="AD85" i="89"/>
  <c r="X85" i="89"/>
  <c r="X85" i="96"/>
  <c r="Z85" i="96" s="1"/>
  <c r="AG85" i="96"/>
  <c r="AI85" i="96" s="1"/>
  <c r="AG85" i="89"/>
  <c r="AJ89" i="96"/>
  <c r="AL89" i="96" s="1"/>
  <c r="AJ89" i="89"/>
  <c r="AD89" i="96"/>
  <c r="AF89" i="96" s="1"/>
  <c r="AD89" i="89"/>
  <c r="X89" i="89"/>
  <c r="X89" i="96"/>
  <c r="Z89" i="96" s="1"/>
  <c r="L85" i="96"/>
  <c r="N85" i="96" s="1"/>
  <c r="L85" i="89"/>
  <c r="AG89" i="89"/>
  <c r="AG89" i="96"/>
  <c r="AI89" i="96" s="1"/>
  <c r="F89" i="89"/>
  <c r="F89" i="96"/>
  <c r="H89" i="96" s="1"/>
  <c r="U89" i="89"/>
  <c r="U89" i="96"/>
  <c r="W89" i="96" s="1"/>
  <c r="C85" i="96"/>
  <c r="E85" i="96" s="1"/>
  <c r="CC95" i="60"/>
  <c r="C85" i="89"/>
  <c r="R89" i="89"/>
  <c r="R89" i="96"/>
  <c r="T89" i="96" s="1"/>
  <c r="AJ85" i="96"/>
  <c r="AL85" i="96" s="1"/>
  <c r="AJ85" i="89"/>
  <c r="AA89" i="96"/>
  <c r="AC89" i="96" s="1"/>
  <c r="AA89" i="89"/>
  <c r="F85" i="96"/>
  <c r="H85" i="96" s="1"/>
  <c r="F85" i="89"/>
  <c r="M15" i="67"/>
  <c r="J7" i="63" l="1"/>
  <c r="L5" i="60" l="1"/>
  <c r="B2" i="89" l="1"/>
  <c r="B2" i="96"/>
  <c r="BN16" i="60"/>
  <c r="BN20" i="60"/>
  <c r="BN24" i="60"/>
  <c r="BN28" i="60"/>
  <c r="BN32" i="60"/>
  <c r="BN36" i="60"/>
  <c r="BN40" i="60"/>
  <c r="BN44" i="60"/>
  <c r="BN48" i="60"/>
  <c r="BN52" i="60"/>
  <c r="BN56" i="60"/>
  <c r="BN60" i="60"/>
  <c r="BN64" i="60"/>
  <c r="BN68" i="60"/>
  <c r="BN72" i="60"/>
  <c r="BN76" i="60"/>
  <c r="BN80" i="60"/>
  <c r="BN84" i="60"/>
  <c r="BN88" i="60"/>
  <c r="BN92" i="60"/>
  <c r="BN96" i="60"/>
  <c r="BN100" i="60"/>
  <c r="BN104" i="60"/>
  <c r="BN108" i="60"/>
  <c r="BN112" i="60"/>
  <c r="BN23" i="60"/>
  <c r="BN43" i="60"/>
  <c r="BN59" i="60"/>
  <c r="BN71" i="60"/>
  <c r="BN79" i="60"/>
  <c r="BN91" i="60"/>
  <c r="BN99" i="60"/>
  <c r="BN111" i="60"/>
  <c r="BN17" i="60"/>
  <c r="BN21" i="60"/>
  <c r="BN25" i="60"/>
  <c r="BN29" i="60"/>
  <c r="BN33" i="60"/>
  <c r="BN37" i="60"/>
  <c r="BN41" i="60"/>
  <c r="BN45" i="60"/>
  <c r="BN49" i="60"/>
  <c r="BN53" i="60"/>
  <c r="BN57" i="60"/>
  <c r="BN61" i="60"/>
  <c r="BN65" i="60"/>
  <c r="BN69" i="60"/>
  <c r="BN73" i="60"/>
  <c r="BN77" i="60"/>
  <c r="BN81" i="60"/>
  <c r="BN85" i="60"/>
  <c r="BN89" i="60"/>
  <c r="BN93" i="60"/>
  <c r="BN97" i="60"/>
  <c r="BN101" i="60"/>
  <c r="BN105" i="60"/>
  <c r="BN109" i="60"/>
  <c r="BN113" i="60"/>
  <c r="BN19" i="60"/>
  <c r="BN47" i="60"/>
  <c r="BN55" i="60"/>
  <c r="BN67" i="60"/>
  <c r="BN75" i="60"/>
  <c r="BN87" i="60"/>
  <c r="BN95" i="60"/>
  <c r="BN107" i="60"/>
  <c r="BN15" i="60"/>
  <c r="BN18" i="60"/>
  <c r="BN22" i="60"/>
  <c r="BN26" i="60"/>
  <c r="BN30" i="60"/>
  <c r="BN34" i="60"/>
  <c r="BN38" i="60"/>
  <c r="BN42" i="60"/>
  <c r="BN46" i="60"/>
  <c r="BN50" i="60"/>
  <c r="BN54" i="60"/>
  <c r="BN58" i="60"/>
  <c r="BN62" i="60"/>
  <c r="BN66" i="60"/>
  <c r="BN70" i="60"/>
  <c r="BN74" i="60"/>
  <c r="BN78" i="60"/>
  <c r="BN82" i="60"/>
  <c r="BN86" i="60"/>
  <c r="BN90" i="60"/>
  <c r="BN94" i="60"/>
  <c r="BN98" i="60"/>
  <c r="BN102" i="60"/>
  <c r="BN106" i="60"/>
  <c r="BN110" i="60"/>
  <c r="BN114" i="60"/>
  <c r="BN27" i="60"/>
  <c r="BN31" i="60"/>
  <c r="BN35" i="60"/>
  <c r="BN39" i="60"/>
  <c r="BN51" i="60"/>
  <c r="BN63" i="60"/>
  <c r="BN83" i="60"/>
  <c r="BN103" i="60"/>
  <c r="C3" i="63"/>
  <c r="H3" i="63"/>
  <c r="D1" i="78"/>
  <c r="A23" i="78" s="1"/>
  <c r="L1" i="67"/>
  <c r="M17" i="67" s="1"/>
  <c r="L1" i="74"/>
  <c r="J11" i="74" l="1"/>
  <c r="C14" i="78" s="1"/>
  <c r="J9" i="74"/>
  <c r="C12" i="78" s="1"/>
  <c r="J10" i="74"/>
  <c r="C13" i="78" s="1"/>
  <c r="J10" i="67"/>
  <c r="J11" i="67"/>
  <c r="J9" i="67"/>
  <c r="M19" i="67"/>
  <c r="M21" i="67"/>
  <c r="L1" i="73"/>
  <c r="G19" i="73" s="1"/>
  <c r="B14" i="67" l="1"/>
  <c r="J10" i="73"/>
  <c r="J11" i="73"/>
  <c r="J9" i="73"/>
  <c r="BD49" i="60" l="1"/>
  <c r="BH49" i="60"/>
  <c r="BL49" i="60"/>
  <c r="CB49" i="60" s="1"/>
  <c r="BA49" i="60"/>
  <c r="BE49" i="60"/>
  <c r="BU49" i="60" s="1"/>
  <c r="BI49" i="60"/>
  <c r="BY49" i="60" s="1"/>
  <c r="BB49" i="60"/>
  <c r="BR49" i="60" s="1"/>
  <c r="BF49" i="60"/>
  <c r="BJ49" i="60"/>
  <c r="BZ49" i="60" s="1"/>
  <c r="BC49" i="60"/>
  <c r="BS49" i="60" s="1"/>
  <c r="BG49" i="60"/>
  <c r="BW49" i="60" s="1"/>
  <c r="BK49" i="60"/>
  <c r="BD48" i="60"/>
  <c r="BH48" i="60"/>
  <c r="BL48" i="60"/>
  <c r="BA48" i="60"/>
  <c r="BE48" i="60"/>
  <c r="BU48" i="60" s="1"/>
  <c r="BI48" i="60"/>
  <c r="BY48" i="60" s="1"/>
  <c r="BB48" i="60"/>
  <c r="BF48" i="60"/>
  <c r="BV48" i="60" s="1"/>
  <c r="BJ48" i="60"/>
  <c r="BC48" i="60"/>
  <c r="BS48" i="60" s="1"/>
  <c r="BG48" i="60"/>
  <c r="BW48" i="60" s="1"/>
  <c r="BK48" i="60"/>
  <c r="CA48" i="60" s="1"/>
  <c r="BD64" i="60"/>
  <c r="BH64" i="60"/>
  <c r="BL64" i="60"/>
  <c r="BA64" i="60"/>
  <c r="BE64" i="60"/>
  <c r="BI64" i="60"/>
  <c r="BB64" i="60"/>
  <c r="BF64" i="60"/>
  <c r="BJ64" i="60"/>
  <c r="BC64" i="60"/>
  <c r="BG64" i="60"/>
  <c r="BK64" i="60"/>
  <c r="BD72" i="60"/>
  <c r="BH72" i="60"/>
  <c r="BL72" i="60"/>
  <c r="BA72" i="60"/>
  <c r="BE72" i="60"/>
  <c r="BI72" i="60"/>
  <c r="BB72" i="60"/>
  <c r="BF72" i="60"/>
  <c r="BJ72" i="60"/>
  <c r="BC72" i="60"/>
  <c r="BG72" i="60"/>
  <c r="BK72" i="60"/>
  <c r="BD56" i="60"/>
  <c r="BH56" i="60"/>
  <c r="BL56" i="60"/>
  <c r="BA56" i="60"/>
  <c r="BE56" i="60"/>
  <c r="BI56" i="60"/>
  <c r="BB56" i="60"/>
  <c r="BF56" i="60"/>
  <c r="BJ56" i="60"/>
  <c r="BC56" i="60"/>
  <c r="BG56" i="60"/>
  <c r="BK56" i="60"/>
  <c r="BD54" i="60"/>
  <c r="BH54" i="60"/>
  <c r="BL54" i="60"/>
  <c r="BA54" i="60"/>
  <c r="BE54" i="60"/>
  <c r="BI54" i="60"/>
  <c r="BB54" i="60"/>
  <c r="BF54" i="60"/>
  <c r="BJ54" i="60"/>
  <c r="BC54" i="60"/>
  <c r="BG54" i="60"/>
  <c r="BK54" i="60"/>
  <c r="BB86" i="60"/>
  <c r="BF86" i="60"/>
  <c r="BV86" i="60" s="1"/>
  <c r="BJ86" i="60"/>
  <c r="BZ86" i="60" s="1"/>
  <c r="BC86" i="60"/>
  <c r="BG86" i="60"/>
  <c r="BW86" i="60" s="1"/>
  <c r="BK86" i="60"/>
  <c r="CA86" i="60" s="1"/>
  <c r="BD86" i="60"/>
  <c r="BT86" i="60" s="1"/>
  <c r="BH86" i="60"/>
  <c r="BX86" i="60" s="1"/>
  <c r="BL86" i="60"/>
  <c r="CB86" i="60" s="1"/>
  <c r="BA86" i="60"/>
  <c r="BQ86" i="60" s="1"/>
  <c r="BE86" i="60"/>
  <c r="BU86" i="60" s="1"/>
  <c r="BI86" i="60"/>
  <c r="BY86" i="60" s="1"/>
  <c r="BD67" i="60"/>
  <c r="BH67" i="60"/>
  <c r="BL67" i="60"/>
  <c r="BA67" i="60"/>
  <c r="BE67" i="60"/>
  <c r="BI67" i="60"/>
  <c r="BB67" i="60"/>
  <c r="BF67" i="60"/>
  <c r="BJ67" i="60"/>
  <c r="BC67" i="60"/>
  <c r="BG67" i="60"/>
  <c r="BK67" i="60"/>
  <c r="BD58" i="60"/>
  <c r="BH58" i="60"/>
  <c r="BL58" i="60"/>
  <c r="BA58" i="60"/>
  <c r="BE58" i="60"/>
  <c r="BI58" i="60"/>
  <c r="BB58" i="60"/>
  <c r="BF58" i="60"/>
  <c r="BJ58" i="60"/>
  <c r="BC58" i="60"/>
  <c r="BG58" i="60"/>
  <c r="BK58" i="60"/>
  <c r="BD69" i="60"/>
  <c r="BH69" i="60"/>
  <c r="BX69" i="60" s="1"/>
  <c r="BL69" i="60"/>
  <c r="CB69" i="60" s="1"/>
  <c r="BA69" i="60"/>
  <c r="BQ69" i="60" s="1"/>
  <c r="BE69" i="60"/>
  <c r="BU69" i="60" s="1"/>
  <c r="BI69" i="60"/>
  <c r="BY69" i="60" s="1"/>
  <c r="BB69" i="60"/>
  <c r="BR69" i="60" s="1"/>
  <c r="BF69" i="60"/>
  <c r="BV69" i="60" s="1"/>
  <c r="BJ69" i="60"/>
  <c r="BZ69" i="60" s="1"/>
  <c r="BC69" i="60"/>
  <c r="BS69" i="60" s="1"/>
  <c r="BG69" i="60"/>
  <c r="BW69" i="60" s="1"/>
  <c r="BK69" i="60"/>
  <c r="CA69" i="60" s="1"/>
  <c r="BD80" i="60"/>
  <c r="BH80" i="60"/>
  <c r="BL80" i="60"/>
  <c r="BA80" i="60"/>
  <c r="BE80" i="60"/>
  <c r="BI80" i="60"/>
  <c r="BB80" i="60"/>
  <c r="BF80" i="60"/>
  <c r="BJ80" i="60"/>
  <c r="BC80" i="60"/>
  <c r="BG80" i="60"/>
  <c r="BK80" i="60"/>
  <c r="BD60" i="60"/>
  <c r="BH60" i="60"/>
  <c r="BX60" i="60" s="1"/>
  <c r="BL60" i="60"/>
  <c r="BA60" i="60"/>
  <c r="BE60" i="60"/>
  <c r="BI60" i="60"/>
  <c r="BY60" i="60" s="1"/>
  <c r="BB60" i="60"/>
  <c r="BR60" i="60" s="1"/>
  <c r="BF60" i="60"/>
  <c r="BV60" i="60" s="1"/>
  <c r="BJ60" i="60"/>
  <c r="BZ60" i="60" s="1"/>
  <c r="BC60" i="60"/>
  <c r="BS60" i="60" s="1"/>
  <c r="BG60" i="60"/>
  <c r="BK60" i="60"/>
  <c r="BD62" i="60"/>
  <c r="BH62" i="60"/>
  <c r="BL62" i="60"/>
  <c r="CB62" i="60" s="1"/>
  <c r="BA62" i="60"/>
  <c r="BE62" i="60"/>
  <c r="BU62" i="60" s="1"/>
  <c r="BI62" i="60"/>
  <c r="BY62" i="60" s="1"/>
  <c r="BB62" i="60"/>
  <c r="BR62" i="60" s="1"/>
  <c r="BF62" i="60"/>
  <c r="BV62" i="60" s="1"/>
  <c r="BJ62" i="60"/>
  <c r="BZ62" i="60" s="1"/>
  <c r="BC62" i="60"/>
  <c r="BG62" i="60"/>
  <c r="BW62" i="60" s="1"/>
  <c r="BK62" i="60"/>
  <c r="BD71" i="60"/>
  <c r="BH71" i="60"/>
  <c r="BL71" i="60"/>
  <c r="BA71" i="60"/>
  <c r="BE71" i="60"/>
  <c r="BI71" i="60"/>
  <c r="BB71" i="60"/>
  <c r="BF71" i="60"/>
  <c r="BJ71" i="60"/>
  <c r="BC71" i="60"/>
  <c r="BG71" i="60"/>
  <c r="BK71" i="60"/>
  <c r="BD73" i="60"/>
  <c r="BT73" i="60" s="1"/>
  <c r="BH73" i="60"/>
  <c r="BX73" i="60" s="1"/>
  <c r="BL73" i="60"/>
  <c r="CB73" i="60" s="1"/>
  <c r="BA73" i="60"/>
  <c r="BQ73" i="60" s="1"/>
  <c r="BE73" i="60"/>
  <c r="BU73" i="60" s="1"/>
  <c r="BI73" i="60"/>
  <c r="BY73" i="60" s="1"/>
  <c r="BB73" i="60"/>
  <c r="BR73" i="60" s="1"/>
  <c r="BF73" i="60"/>
  <c r="BV73" i="60" s="1"/>
  <c r="BJ73" i="60"/>
  <c r="BZ73" i="60" s="1"/>
  <c r="BC73" i="60"/>
  <c r="BS73" i="60" s="1"/>
  <c r="BG73" i="60"/>
  <c r="BW73" i="60" s="1"/>
  <c r="BK73" i="60"/>
  <c r="CA73" i="60" s="1"/>
  <c r="BD68" i="60"/>
  <c r="BH68" i="60"/>
  <c r="BL68" i="60"/>
  <c r="BA68" i="60"/>
  <c r="BE68" i="60"/>
  <c r="BI68" i="60"/>
  <c r="BB68" i="60"/>
  <c r="BF68" i="60"/>
  <c r="BJ68" i="60"/>
  <c r="BC68" i="60"/>
  <c r="BG68" i="60"/>
  <c r="BK68" i="60"/>
  <c r="BD65" i="60"/>
  <c r="BT65" i="60" s="1"/>
  <c r="BH65" i="60"/>
  <c r="BX65" i="60" s="1"/>
  <c r="BL65" i="60"/>
  <c r="CB65" i="60" s="1"/>
  <c r="BA65" i="60"/>
  <c r="BQ65" i="60" s="1"/>
  <c r="BE65" i="60"/>
  <c r="BU65" i="60" s="1"/>
  <c r="BI65" i="60"/>
  <c r="BY65" i="60" s="1"/>
  <c r="BB65" i="60"/>
  <c r="BR65" i="60" s="1"/>
  <c r="BF65" i="60"/>
  <c r="BJ65" i="60"/>
  <c r="BZ65" i="60" s="1"/>
  <c r="BC65" i="60"/>
  <c r="BS65" i="60" s="1"/>
  <c r="BG65" i="60"/>
  <c r="BW65" i="60" s="1"/>
  <c r="BK65" i="60"/>
  <c r="CA65" i="60" s="1"/>
  <c r="BB84" i="60"/>
  <c r="BR84" i="60" s="1"/>
  <c r="BF84" i="60"/>
  <c r="BV84" i="60" s="1"/>
  <c r="BJ84" i="60"/>
  <c r="BZ84" i="60" s="1"/>
  <c r="BC84" i="60"/>
  <c r="BS84" i="60" s="1"/>
  <c r="BG84" i="60"/>
  <c r="BW84" i="60" s="1"/>
  <c r="BK84" i="60"/>
  <c r="CA84" i="60" s="1"/>
  <c r="BD84" i="60"/>
  <c r="BT84" i="60" s="1"/>
  <c r="BH84" i="60"/>
  <c r="BL84" i="60"/>
  <c r="CB84" i="60" s="1"/>
  <c r="BA84" i="60"/>
  <c r="BQ84" i="60" s="1"/>
  <c r="BE84" i="60"/>
  <c r="BU84" i="60" s="1"/>
  <c r="BI84" i="60"/>
  <c r="BY84" i="60" s="1"/>
  <c r="BD75" i="60"/>
  <c r="BH75" i="60"/>
  <c r="BL75" i="60"/>
  <c r="BA75" i="60"/>
  <c r="BE75" i="60"/>
  <c r="BI75" i="60"/>
  <c r="BB75" i="60"/>
  <c r="BF75" i="60"/>
  <c r="BJ75" i="60"/>
  <c r="BC75" i="60"/>
  <c r="BG75" i="60"/>
  <c r="BK75" i="60"/>
  <c r="BD78" i="60"/>
  <c r="BH78" i="60"/>
  <c r="BL78" i="60"/>
  <c r="BA78" i="60"/>
  <c r="BE78" i="60"/>
  <c r="BI78" i="60"/>
  <c r="BB78" i="60"/>
  <c r="BF78" i="60"/>
  <c r="BJ78" i="60"/>
  <c r="BC78" i="60"/>
  <c r="BG78" i="60"/>
  <c r="BK78" i="60"/>
  <c r="BD77" i="60"/>
  <c r="BT77" i="60" s="1"/>
  <c r="BH77" i="60"/>
  <c r="BX77" i="60" s="1"/>
  <c r="BL77" i="60"/>
  <c r="CB77" i="60" s="1"/>
  <c r="BA77" i="60"/>
  <c r="BE77" i="60"/>
  <c r="BU77" i="60" s="1"/>
  <c r="BI77" i="60"/>
  <c r="BY77" i="60" s="1"/>
  <c r="BB77" i="60"/>
  <c r="BR77" i="60" s="1"/>
  <c r="BF77" i="60"/>
  <c r="BJ77" i="60"/>
  <c r="BZ77" i="60" s="1"/>
  <c r="BC77" i="60"/>
  <c r="BS77" i="60" s="1"/>
  <c r="BG77" i="60"/>
  <c r="BW77" i="60" s="1"/>
  <c r="BK77" i="60"/>
  <c r="BD76" i="60"/>
  <c r="BH76" i="60"/>
  <c r="BL76" i="60"/>
  <c r="BA76" i="60"/>
  <c r="BE76" i="60"/>
  <c r="BI76" i="60"/>
  <c r="BB76" i="60"/>
  <c r="BF76" i="60"/>
  <c r="BJ76" i="60"/>
  <c r="BC76" i="60"/>
  <c r="BG76" i="60"/>
  <c r="BK76" i="60"/>
  <c r="BD42" i="60"/>
  <c r="BT42" i="60" s="1"/>
  <c r="BH42" i="60"/>
  <c r="BX42" i="60" s="1"/>
  <c r="BL42" i="60"/>
  <c r="CB42" i="60" s="1"/>
  <c r="BB42" i="60"/>
  <c r="BG42" i="60"/>
  <c r="BW42" i="60" s="1"/>
  <c r="BC42" i="60"/>
  <c r="BI42" i="60"/>
  <c r="BE42" i="60"/>
  <c r="BJ42" i="60"/>
  <c r="BZ42" i="60" s="1"/>
  <c r="BA42" i="60"/>
  <c r="BQ42" i="60" s="1"/>
  <c r="BF42" i="60"/>
  <c r="BK42" i="60"/>
  <c r="BD50" i="60"/>
  <c r="BT50" i="60" s="1"/>
  <c r="BH50" i="60"/>
  <c r="BX50" i="60" s="1"/>
  <c r="BL50" i="60"/>
  <c r="CB50" i="60" s="1"/>
  <c r="BA50" i="60"/>
  <c r="BE50" i="60"/>
  <c r="BU50" i="60" s="1"/>
  <c r="BI50" i="60"/>
  <c r="BY50" i="60" s="1"/>
  <c r="BB50" i="60"/>
  <c r="BR50" i="60" s="1"/>
  <c r="BF50" i="60"/>
  <c r="BJ50" i="60"/>
  <c r="BZ50" i="60" s="1"/>
  <c r="BC50" i="60"/>
  <c r="BS50" i="60" s="1"/>
  <c r="BG50" i="60"/>
  <c r="BW50" i="60" s="1"/>
  <c r="BK50" i="60"/>
  <c r="CA50" i="60" s="1"/>
  <c r="BD52" i="60"/>
  <c r="BT52" i="60" s="1"/>
  <c r="BH52" i="60"/>
  <c r="BX52" i="60" s="1"/>
  <c r="BL52" i="60"/>
  <c r="CB52" i="60" s="1"/>
  <c r="BA52" i="60"/>
  <c r="BQ52" i="60" s="1"/>
  <c r="BE52" i="60"/>
  <c r="BU52" i="60" s="1"/>
  <c r="BI52" i="60"/>
  <c r="BY52" i="60" s="1"/>
  <c r="BB52" i="60"/>
  <c r="BR52" i="60" s="1"/>
  <c r="BF52" i="60"/>
  <c r="BJ52" i="60"/>
  <c r="BZ52" i="60" s="1"/>
  <c r="BC52" i="60"/>
  <c r="BS52" i="60" s="1"/>
  <c r="BG52" i="60"/>
  <c r="BW52" i="60" s="1"/>
  <c r="BK52" i="60"/>
  <c r="CA52" i="60" s="1"/>
  <c r="BB88" i="60"/>
  <c r="BR88" i="60" s="1"/>
  <c r="BF88" i="60"/>
  <c r="BV88" i="60" s="1"/>
  <c r="BJ88" i="60"/>
  <c r="BZ88" i="60" s="1"/>
  <c r="BC88" i="60"/>
  <c r="BG88" i="60"/>
  <c r="BW88" i="60" s="1"/>
  <c r="BK88" i="60"/>
  <c r="CA88" i="60" s="1"/>
  <c r="BD88" i="60"/>
  <c r="BT88" i="60" s="1"/>
  <c r="BH88" i="60"/>
  <c r="BX88" i="60" s="1"/>
  <c r="BL88" i="60"/>
  <c r="CB88" i="60" s="1"/>
  <c r="BA88" i="60"/>
  <c r="BQ88" i="60" s="1"/>
  <c r="BE88" i="60"/>
  <c r="BU88" i="60" s="1"/>
  <c r="BI88" i="60"/>
  <c r="BY88" i="60" s="1"/>
  <c r="BB89" i="60"/>
  <c r="BF89" i="60"/>
  <c r="BJ89" i="60"/>
  <c r="BC89" i="60"/>
  <c r="BG89" i="60"/>
  <c r="BK89" i="60"/>
  <c r="BD89" i="60"/>
  <c r="BH89" i="60"/>
  <c r="BL89" i="60"/>
  <c r="BA89" i="60"/>
  <c r="BE89" i="60"/>
  <c r="BI89" i="60"/>
  <c r="BD82" i="60"/>
  <c r="BT82" i="60" s="1"/>
  <c r="BC82" i="60"/>
  <c r="BS82" i="60" s="1"/>
  <c r="BF82" i="60"/>
  <c r="BJ82" i="60"/>
  <c r="BA82" i="60"/>
  <c r="BQ82" i="60" s="1"/>
  <c r="BG82" i="60"/>
  <c r="BW82" i="60" s="1"/>
  <c r="BK82" i="60"/>
  <c r="CA82" i="60" s="1"/>
  <c r="BB82" i="60"/>
  <c r="BH82" i="60"/>
  <c r="BX82" i="60" s="1"/>
  <c r="BL82" i="60"/>
  <c r="CB82" i="60" s="1"/>
  <c r="BE82" i="60"/>
  <c r="BU82" i="60" s="1"/>
  <c r="BI82" i="60"/>
  <c r="BY82" i="60" s="1"/>
  <c r="BD81" i="60"/>
  <c r="BH81" i="60"/>
  <c r="BL81" i="60"/>
  <c r="BA81" i="60"/>
  <c r="BE81" i="60"/>
  <c r="BI81" i="60"/>
  <c r="BB81" i="60"/>
  <c r="BF81" i="60"/>
  <c r="BJ81" i="60"/>
  <c r="BC81" i="60"/>
  <c r="BG81" i="60"/>
  <c r="BK81" i="60"/>
  <c r="BX49" i="60"/>
  <c r="CB48" i="60"/>
  <c r="BT69" i="60"/>
  <c r="BT48" i="60"/>
  <c r="BX48" i="60"/>
  <c r="BR86" i="60"/>
  <c r="BO48" i="60" l="1"/>
  <c r="BO49" i="60"/>
  <c r="BO50" i="60"/>
  <c r="BM69" i="60"/>
  <c r="BM49" i="60"/>
  <c r="BM77" i="60"/>
  <c r="BM84" i="60"/>
  <c r="BM73" i="60"/>
  <c r="BM62" i="60"/>
  <c r="BM60" i="60"/>
  <c r="BM86" i="60"/>
  <c r="BM48" i="60"/>
  <c r="BQ77" i="60"/>
  <c r="C67" i="89" s="1"/>
  <c r="BS86" i="60"/>
  <c r="I76" i="96" s="1"/>
  <c r="K76" i="96" s="1"/>
  <c r="BQ48" i="60"/>
  <c r="C38" i="89" s="1"/>
  <c r="C78" i="89"/>
  <c r="C78" i="96"/>
  <c r="E78" i="96" s="1"/>
  <c r="O55" i="89"/>
  <c r="O55" i="96"/>
  <c r="Q55" i="96" s="1"/>
  <c r="I74" i="89"/>
  <c r="I74" i="96"/>
  <c r="K74" i="96" s="1"/>
  <c r="O42" i="89"/>
  <c r="O42" i="96"/>
  <c r="Q42" i="96" s="1"/>
  <c r="O40" i="89"/>
  <c r="O40" i="96"/>
  <c r="Q40" i="96" s="1"/>
  <c r="L72" i="89"/>
  <c r="L72" i="96"/>
  <c r="N72" i="96" s="1"/>
  <c r="U59" i="89"/>
  <c r="U59" i="96"/>
  <c r="W59" i="96" s="1"/>
  <c r="AD74" i="89"/>
  <c r="AD74" i="96"/>
  <c r="AF74" i="96" s="1"/>
  <c r="AJ40" i="89"/>
  <c r="AJ40" i="96"/>
  <c r="AL40" i="96" s="1"/>
  <c r="AD76" i="89"/>
  <c r="AD76" i="96"/>
  <c r="AF76" i="96" s="1"/>
  <c r="L32" i="89"/>
  <c r="L32" i="96"/>
  <c r="N32" i="96" s="1"/>
  <c r="F74" i="89"/>
  <c r="F74" i="96"/>
  <c r="H74" i="96" s="1"/>
  <c r="AJ78" i="89"/>
  <c r="AJ78" i="96"/>
  <c r="AL78" i="96" s="1"/>
  <c r="U76" i="96"/>
  <c r="W76" i="96" s="1"/>
  <c r="U76" i="89"/>
  <c r="I63" i="96"/>
  <c r="K63" i="96" s="1"/>
  <c r="I63" i="89"/>
  <c r="L74" i="89"/>
  <c r="L74" i="96"/>
  <c r="N74" i="96" s="1"/>
  <c r="U78" i="89"/>
  <c r="U78" i="96"/>
  <c r="W78" i="96" s="1"/>
  <c r="R50" i="89"/>
  <c r="R50" i="96"/>
  <c r="T50" i="96" s="1"/>
  <c r="X55" i="89"/>
  <c r="X55" i="96"/>
  <c r="Z55" i="96" s="1"/>
  <c r="F63" i="89"/>
  <c r="F63" i="96"/>
  <c r="H63" i="96" s="1"/>
  <c r="AG78" i="89"/>
  <c r="AG78" i="96"/>
  <c r="AI78" i="96" s="1"/>
  <c r="F67" i="89"/>
  <c r="F67" i="96"/>
  <c r="H67" i="96" s="1"/>
  <c r="I55" i="96"/>
  <c r="K55" i="96" s="1"/>
  <c r="I55" i="89"/>
  <c r="AA76" i="89"/>
  <c r="AA76" i="96"/>
  <c r="AC76" i="96" s="1"/>
  <c r="AA52" i="89"/>
  <c r="AA52" i="96"/>
  <c r="AC52" i="96" s="1"/>
  <c r="X63" i="89"/>
  <c r="X63" i="96"/>
  <c r="Z63" i="96" s="1"/>
  <c r="U32" i="89"/>
  <c r="U32" i="96"/>
  <c r="W32" i="96" s="1"/>
  <c r="R38" i="89"/>
  <c r="R38" i="96"/>
  <c r="T38" i="96" s="1"/>
  <c r="AA40" i="89"/>
  <c r="AA40" i="96"/>
  <c r="AC40" i="96" s="1"/>
  <c r="C32" i="89"/>
  <c r="C32" i="96"/>
  <c r="E32" i="96" s="1"/>
  <c r="F39" i="89"/>
  <c r="F39" i="96"/>
  <c r="H39" i="96" s="1"/>
  <c r="X39" i="89"/>
  <c r="X39" i="96"/>
  <c r="Z39" i="96" s="1"/>
  <c r="CA81" i="60"/>
  <c r="AH71" i="89"/>
  <c r="AH71" i="96"/>
  <c r="BV81" i="60"/>
  <c r="S71" i="89"/>
  <c r="S71" i="96"/>
  <c r="D71" i="89"/>
  <c r="D71" i="96"/>
  <c r="AB72" i="89"/>
  <c r="AB72" i="96"/>
  <c r="BR82" i="60"/>
  <c r="G72" i="89"/>
  <c r="G72" i="96"/>
  <c r="BZ82" i="60"/>
  <c r="AE72" i="89"/>
  <c r="AE72" i="96"/>
  <c r="BY89" i="60"/>
  <c r="AB79" i="89"/>
  <c r="AB79" i="96"/>
  <c r="BX89" i="60"/>
  <c r="Y79" i="89"/>
  <c r="Y79" i="96"/>
  <c r="BS89" i="60"/>
  <c r="J79" i="96"/>
  <c r="J79" i="89"/>
  <c r="AB78" i="89"/>
  <c r="AB78" i="96"/>
  <c r="Y78" i="89"/>
  <c r="Y78" i="96"/>
  <c r="BS88" i="60"/>
  <c r="CC88" i="60" s="1"/>
  <c r="J78" i="96"/>
  <c r="J78" i="89"/>
  <c r="AH42" i="89"/>
  <c r="AH42" i="96"/>
  <c r="BV52" i="60"/>
  <c r="S42" i="89"/>
  <c r="S42" i="96"/>
  <c r="D42" i="89"/>
  <c r="D42" i="96"/>
  <c r="AH40" i="89"/>
  <c r="AH40" i="96"/>
  <c r="BV50" i="60"/>
  <c r="S40" i="89"/>
  <c r="S40" i="96"/>
  <c r="D40" i="89"/>
  <c r="D40" i="96"/>
  <c r="AH32" i="89"/>
  <c r="AH32" i="96"/>
  <c r="BU42" i="60"/>
  <c r="P32" i="89"/>
  <c r="P32" i="96"/>
  <c r="G32" i="89"/>
  <c r="G32" i="96"/>
  <c r="CA76" i="60"/>
  <c r="AH66" i="89"/>
  <c r="AH66" i="96"/>
  <c r="BV76" i="60"/>
  <c r="S66" i="96"/>
  <c r="S66" i="89"/>
  <c r="D66" i="89"/>
  <c r="D66" i="96"/>
  <c r="CA77" i="60"/>
  <c r="AH67" i="89"/>
  <c r="AH67" i="96"/>
  <c r="BV77" i="60"/>
  <c r="S67" i="89"/>
  <c r="S67" i="96"/>
  <c r="D67" i="89"/>
  <c r="D67" i="96"/>
  <c r="CA78" i="60"/>
  <c r="AH68" i="89"/>
  <c r="AH68" i="96"/>
  <c r="BV78" i="60"/>
  <c r="S68" i="96"/>
  <c r="S68" i="89"/>
  <c r="D68" i="89"/>
  <c r="D68" i="96"/>
  <c r="CA75" i="60"/>
  <c r="AH65" i="89"/>
  <c r="AH65" i="96"/>
  <c r="BV75" i="60"/>
  <c r="S65" i="89"/>
  <c r="S65" i="96"/>
  <c r="D65" i="89"/>
  <c r="D65" i="96"/>
  <c r="AB74" i="89"/>
  <c r="AB74" i="96"/>
  <c r="BX84" i="60"/>
  <c r="CC84" i="60" s="1"/>
  <c r="Y74" i="89"/>
  <c r="Y74" i="96"/>
  <c r="J74" i="96"/>
  <c r="J74" i="89"/>
  <c r="AH55" i="89"/>
  <c r="AH55" i="96"/>
  <c r="BV65" i="60"/>
  <c r="CC65" i="60" s="1"/>
  <c r="S55" i="89"/>
  <c r="S55" i="96"/>
  <c r="D55" i="89"/>
  <c r="D55" i="96"/>
  <c r="AH58" i="89"/>
  <c r="AH58" i="96"/>
  <c r="S58" i="89"/>
  <c r="S58" i="96"/>
  <c r="D58" i="89"/>
  <c r="D58" i="96"/>
  <c r="AH63" i="89"/>
  <c r="AH63" i="96"/>
  <c r="S63" i="89"/>
  <c r="S63" i="96"/>
  <c r="D63" i="89"/>
  <c r="D63" i="96"/>
  <c r="AH61" i="89"/>
  <c r="AH61" i="96"/>
  <c r="S61" i="89"/>
  <c r="S61" i="96"/>
  <c r="D61" i="89"/>
  <c r="D61" i="96"/>
  <c r="AH52" i="89"/>
  <c r="AH52" i="96"/>
  <c r="S52" i="89"/>
  <c r="S52" i="96"/>
  <c r="D52" i="89"/>
  <c r="D52" i="96"/>
  <c r="AH50" i="89"/>
  <c r="AH50" i="96"/>
  <c r="S50" i="89"/>
  <c r="S50" i="96"/>
  <c r="D50" i="89"/>
  <c r="D50" i="96"/>
  <c r="CA80" i="60"/>
  <c r="AH70" i="89"/>
  <c r="AH70" i="96"/>
  <c r="BV80" i="60"/>
  <c r="S70" i="89"/>
  <c r="S70" i="96"/>
  <c r="D70" i="89"/>
  <c r="D70" i="96"/>
  <c r="AH59" i="89"/>
  <c r="AH59" i="96"/>
  <c r="S59" i="89"/>
  <c r="S59" i="96"/>
  <c r="D59" i="89"/>
  <c r="D59" i="96"/>
  <c r="AH48" i="89"/>
  <c r="AH48" i="96"/>
  <c r="S48" i="89"/>
  <c r="S48" i="96"/>
  <c r="D48" i="89"/>
  <c r="D48" i="96"/>
  <c r="AH57" i="89"/>
  <c r="AH57" i="96"/>
  <c r="S57" i="89"/>
  <c r="S57" i="96"/>
  <c r="D57" i="89"/>
  <c r="D57" i="96"/>
  <c r="AB76" i="89"/>
  <c r="AB76" i="96"/>
  <c r="Y76" i="89"/>
  <c r="Y76" i="96"/>
  <c r="J76" i="96"/>
  <c r="J76" i="89"/>
  <c r="AH44" i="89"/>
  <c r="AH44" i="96"/>
  <c r="S44" i="89"/>
  <c r="S44" i="96"/>
  <c r="D44" i="89"/>
  <c r="D44" i="96"/>
  <c r="AH46" i="89"/>
  <c r="AH46" i="96"/>
  <c r="S46" i="89"/>
  <c r="S46" i="96"/>
  <c r="D46" i="89"/>
  <c r="D46" i="96"/>
  <c r="AH62" i="89"/>
  <c r="AH62" i="96"/>
  <c r="S62" i="96"/>
  <c r="S62" i="89"/>
  <c r="D62" i="89"/>
  <c r="D62" i="96"/>
  <c r="AH54" i="89"/>
  <c r="AH54" i="96"/>
  <c r="S54" i="89"/>
  <c r="S54" i="96"/>
  <c r="D54" i="89"/>
  <c r="D54" i="96"/>
  <c r="AH38" i="89"/>
  <c r="AH38" i="96"/>
  <c r="S38" i="89"/>
  <c r="S38" i="96"/>
  <c r="D38" i="89"/>
  <c r="D38" i="96"/>
  <c r="AH39" i="89"/>
  <c r="AH39" i="96"/>
  <c r="S39" i="89"/>
  <c r="S39" i="96"/>
  <c r="D39" i="89"/>
  <c r="D39" i="96"/>
  <c r="C63" i="89"/>
  <c r="C63" i="96"/>
  <c r="E63" i="96" s="1"/>
  <c r="AG59" i="96"/>
  <c r="AI59" i="96" s="1"/>
  <c r="AG59" i="89"/>
  <c r="C74" i="89"/>
  <c r="C74" i="96"/>
  <c r="E74" i="96" s="1"/>
  <c r="F55" i="89"/>
  <c r="F55" i="96"/>
  <c r="H55" i="96" s="1"/>
  <c r="O59" i="89"/>
  <c r="O59" i="96"/>
  <c r="Q59" i="96" s="1"/>
  <c r="U63" i="89"/>
  <c r="U63" i="96"/>
  <c r="W63" i="96" s="1"/>
  <c r="O74" i="89"/>
  <c r="O74" i="96"/>
  <c r="Q74" i="96" s="1"/>
  <c r="I38" i="89"/>
  <c r="I38" i="96"/>
  <c r="K38" i="96" s="1"/>
  <c r="AD78" i="89"/>
  <c r="AD78" i="96"/>
  <c r="AF78" i="96" s="1"/>
  <c r="AA55" i="89"/>
  <c r="AA55" i="96"/>
  <c r="AC55" i="96" s="1"/>
  <c r="AJ59" i="89"/>
  <c r="AJ59" i="96"/>
  <c r="AL59" i="96" s="1"/>
  <c r="AJ74" i="89"/>
  <c r="AJ74" i="96"/>
  <c r="AL74" i="96" s="1"/>
  <c r="F78" i="89"/>
  <c r="F78" i="96"/>
  <c r="H78" i="96" s="1"/>
  <c r="O76" i="89"/>
  <c r="O76" i="96"/>
  <c r="Q76" i="96" s="1"/>
  <c r="AG63" i="96"/>
  <c r="AI63" i="96" s="1"/>
  <c r="AG63" i="89"/>
  <c r="AD42" i="89"/>
  <c r="AD42" i="96"/>
  <c r="AF42" i="96" s="1"/>
  <c r="AD67" i="89"/>
  <c r="AD67" i="96"/>
  <c r="AF67" i="96" s="1"/>
  <c r="AJ76" i="89"/>
  <c r="AJ76" i="96"/>
  <c r="AL76" i="96" s="1"/>
  <c r="L63" i="89"/>
  <c r="L63" i="96"/>
  <c r="N63" i="96" s="1"/>
  <c r="U42" i="89"/>
  <c r="U42" i="96"/>
  <c r="W42" i="96" s="1"/>
  <c r="L78" i="89"/>
  <c r="L78" i="96"/>
  <c r="N78" i="96" s="1"/>
  <c r="U72" i="96"/>
  <c r="W72" i="96" s="1"/>
  <c r="U72" i="89"/>
  <c r="L76" i="89"/>
  <c r="L76" i="96"/>
  <c r="N76" i="96" s="1"/>
  <c r="AA74" i="89"/>
  <c r="AA74" i="96"/>
  <c r="AC74" i="96" s="1"/>
  <c r="R78" i="89"/>
  <c r="R78" i="96"/>
  <c r="T78" i="96" s="1"/>
  <c r="AA50" i="89"/>
  <c r="AA50" i="96"/>
  <c r="AC50" i="96" s="1"/>
  <c r="L55" i="89"/>
  <c r="L55" i="96"/>
  <c r="N55" i="96" s="1"/>
  <c r="I59" i="96"/>
  <c r="K59" i="96" s="1"/>
  <c r="I59" i="89"/>
  <c r="O52" i="89"/>
  <c r="O52" i="96"/>
  <c r="Q52" i="96" s="1"/>
  <c r="AJ39" i="96"/>
  <c r="AL39" i="96" s="1"/>
  <c r="AJ39" i="89"/>
  <c r="X42" i="96"/>
  <c r="Z42" i="96" s="1"/>
  <c r="X42" i="89"/>
  <c r="AJ38" i="89"/>
  <c r="AJ38" i="96"/>
  <c r="AL38" i="96" s="1"/>
  <c r="AD32" i="89"/>
  <c r="AD32" i="96"/>
  <c r="AF32" i="96" s="1"/>
  <c r="AA38" i="89"/>
  <c r="AA38" i="96"/>
  <c r="AC38" i="96" s="1"/>
  <c r="AA39" i="89"/>
  <c r="AA39" i="96"/>
  <c r="AC39" i="96" s="1"/>
  <c r="AD39" i="89"/>
  <c r="AD39" i="96"/>
  <c r="AF39" i="96" s="1"/>
  <c r="BW81" i="60"/>
  <c r="V71" i="89"/>
  <c r="V71" i="96"/>
  <c r="BR81" i="60"/>
  <c r="G71" i="89"/>
  <c r="G71" i="96"/>
  <c r="CB81" i="60"/>
  <c r="AK71" i="89"/>
  <c r="AK71" i="96"/>
  <c r="P72" i="89"/>
  <c r="P72" i="96"/>
  <c r="AH72" i="89"/>
  <c r="AH72" i="96"/>
  <c r="BV82" i="60"/>
  <c r="S72" i="89"/>
  <c r="S72" i="96"/>
  <c r="BU89" i="60"/>
  <c r="P79" i="89"/>
  <c r="P79" i="96"/>
  <c r="BT89" i="60"/>
  <c r="M79" i="89"/>
  <c r="M79" i="96"/>
  <c r="BZ89" i="60"/>
  <c r="AE79" i="89"/>
  <c r="AE79" i="96"/>
  <c r="P78" i="89"/>
  <c r="P78" i="96"/>
  <c r="M78" i="89"/>
  <c r="M78" i="96"/>
  <c r="AE78" i="89"/>
  <c r="AE78" i="96"/>
  <c r="V42" i="89"/>
  <c r="V42" i="96"/>
  <c r="G42" i="89"/>
  <c r="G42" i="96"/>
  <c r="AK42" i="89"/>
  <c r="AK42" i="96"/>
  <c r="V40" i="89"/>
  <c r="V40" i="96"/>
  <c r="G40" i="89"/>
  <c r="G40" i="96"/>
  <c r="AK40" i="89"/>
  <c r="AK40" i="96"/>
  <c r="S32" i="89"/>
  <c r="S32" i="96"/>
  <c r="AB32" i="89"/>
  <c r="AB32" i="96"/>
  <c r="AK32" i="89"/>
  <c r="AK32" i="96"/>
  <c r="BW76" i="60"/>
  <c r="V66" i="89"/>
  <c r="V66" i="96"/>
  <c r="BR76" i="60"/>
  <c r="G66" i="89"/>
  <c r="G66" i="96"/>
  <c r="CB76" i="60"/>
  <c r="AK66" i="89"/>
  <c r="AK66" i="96"/>
  <c r="V67" i="89"/>
  <c r="V67" i="96"/>
  <c r="G67" i="96"/>
  <c r="G67" i="89"/>
  <c r="AK67" i="89"/>
  <c r="AK67" i="96"/>
  <c r="BW78" i="60"/>
  <c r="V68" i="89"/>
  <c r="V68" i="96"/>
  <c r="BR78" i="60"/>
  <c r="G68" i="89"/>
  <c r="G68" i="96"/>
  <c r="CB78" i="60"/>
  <c r="AK68" i="89"/>
  <c r="AK68" i="96"/>
  <c r="BW75" i="60"/>
  <c r="V65" i="89"/>
  <c r="V65" i="96"/>
  <c r="BR75" i="60"/>
  <c r="G65" i="96"/>
  <c r="G65" i="89"/>
  <c r="CB75" i="60"/>
  <c r="AK65" i="89"/>
  <c r="AK65" i="96"/>
  <c r="P74" i="89"/>
  <c r="P74" i="96"/>
  <c r="M74" i="89"/>
  <c r="M74" i="96"/>
  <c r="AE74" i="89"/>
  <c r="AE74" i="96"/>
  <c r="V55" i="89"/>
  <c r="V55" i="96"/>
  <c r="G55" i="96"/>
  <c r="G55" i="89"/>
  <c r="AK55" i="89"/>
  <c r="AK55" i="96"/>
  <c r="V58" i="89"/>
  <c r="V58" i="96"/>
  <c r="G58" i="89"/>
  <c r="G58" i="96"/>
  <c r="AK58" i="89"/>
  <c r="AK58" i="96"/>
  <c r="V63" i="89"/>
  <c r="V63" i="96"/>
  <c r="G63" i="96"/>
  <c r="G63" i="89"/>
  <c r="AK63" i="89"/>
  <c r="AK63" i="96"/>
  <c r="V61" i="89"/>
  <c r="V61" i="96"/>
  <c r="G61" i="89"/>
  <c r="G61" i="96"/>
  <c r="AK61" i="89"/>
  <c r="AK61" i="96"/>
  <c r="V52" i="89"/>
  <c r="V52" i="96"/>
  <c r="G52" i="89"/>
  <c r="G52" i="96"/>
  <c r="AK52" i="89"/>
  <c r="AK52" i="96"/>
  <c r="V50" i="89"/>
  <c r="V50" i="96"/>
  <c r="G50" i="89"/>
  <c r="G50" i="96"/>
  <c r="AK50" i="96"/>
  <c r="AK50" i="89"/>
  <c r="BW80" i="60"/>
  <c r="V70" i="89"/>
  <c r="V70" i="96"/>
  <c r="BR80" i="60"/>
  <c r="G70" i="89"/>
  <c r="G70" i="96"/>
  <c r="CB80" i="60"/>
  <c r="AK70" i="89"/>
  <c r="AK70" i="96"/>
  <c r="V59" i="89"/>
  <c r="V59" i="96"/>
  <c r="G59" i="96"/>
  <c r="G59" i="89"/>
  <c r="AK59" i="89"/>
  <c r="AK59" i="96"/>
  <c r="V48" i="89"/>
  <c r="V48" i="96"/>
  <c r="G48" i="89"/>
  <c r="G48" i="96"/>
  <c r="AK48" i="89"/>
  <c r="AK48" i="96"/>
  <c r="V57" i="89"/>
  <c r="V57" i="96"/>
  <c r="G57" i="89"/>
  <c r="G57" i="96"/>
  <c r="AK57" i="89"/>
  <c r="AK57" i="96"/>
  <c r="P76" i="89"/>
  <c r="P76" i="96"/>
  <c r="M76" i="89"/>
  <c r="M76" i="96"/>
  <c r="AE76" i="89"/>
  <c r="AE76" i="96"/>
  <c r="V44" i="89"/>
  <c r="V44" i="96"/>
  <c r="G44" i="89"/>
  <c r="G44" i="96"/>
  <c r="AK44" i="89"/>
  <c r="AK44" i="96"/>
  <c r="V46" i="89"/>
  <c r="V46" i="96"/>
  <c r="G46" i="89"/>
  <c r="G46" i="96"/>
  <c r="AK46" i="96"/>
  <c r="AK46" i="89"/>
  <c r="V62" i="89"/>
  <c r="V62" i="96"/>
  <c r="G62" i="89"/>
  <c r="G62" i="96"/>
  <c r="AK62" i="89"/>
  <c r="AK62" i="96"/>
  <c r="V54" i="89"/>
  <c r="V54" i="96"/>
  <c r="G54" i="89"/>
  <c r="G54" i="96"/>
  <c r="AK54" i="89"/>
  <c r="AK54" i="96"/>
  <c r="V38" i="89"/>
  <c r="V38" i="96"/>
  <c r="G38" i="89"/>
  <c r="G38" i="96"/>
  <c r="AK38" i="89"/>
  <c r="AK38" i="96"/>
  <c r="V39" i="89"/>
  <c r="V39" i="96"/>
  <c r="G39" i="89"/>
  <c r="G39" i="96"/>
  <c r="AK39" i="89"/>
  <c r="AK39" i="96"/>
  <c r="I72" i="89"/>
  <c r="I72" i="96"/>
  <c r="K72" i="96" s="1"/>
  <c r="C76" i="89"/>
  <c r="C76" i="96"/>
  <c r="E76" i="96" s="1"/>
  <c r="X72" i="89"/>
  <c r="X72" i="96"/>
  <c r="Z72" i="96" s="1"/>
  <c r="L67" i="89"/>
  <c r="L67" i="96"/>
  <c r="N67" i="96" s="1"/>
  <c r="F59" i="89"/>
  <c r="F59" i="96"/>
  <c r="H59" i="96" s="1"/>
  <c r="AG42" i="89"/>
  <c r="AG42" i="96"/>
  <c r="AI42" i="96" s="1"/>
  <c r="X67" i="89"/>
  <c r="X67" i="96"/>
  <c r="Z67" i="96" s="1"/>
  <c r="R52" i="89"/>
  <c r="R52" i="96"/>
  <c r="T52" i="96" s="1"/>
  <c r="AJ42" i="89"/>
  <c r="AJ42" i="96"/>
  <c r="AL42" i="96" s="1"/>
  <c r="AA67" i="89"/>
  <c r="AA67" i="96"/>
  <c r="AC67" i="96" s="1"/>
  <c r="AD59" i="89"/>
  <c r="AD59" i="96"/>
  <c r="AF59" i="96" s="1"/>
  <c r="O63" i="89"/>
  <c r="O63" i="96"/>
  <c r="Q63" i="96" s="1"/>
  <c r="L40" i="89"/>
  <c r="L40" i="96"/>
  <c r="N40" i="96" s="1"/>
  <c r="AJ72" i="89"/>
  <c r="AJ72" i="96"/>
  <c r="AL72" i="96" s="1"/>
  <c r="AA59" i="89"/>
  <c r="AA59" i="96"/>
  <c r="AC59" i="96" s="1"/>
  <c r="R63" i="89"/>
  <c r="R63" i="96"/>
  <c r="T63" i="96" s="1"/>
  <c r="AG38" i="89"/>
  <c r="AG38" i="96"/>
  <c r="AI38" i="96" s="1"/>
  <c r="U67" i="89"/>
  <c r="U67" i="96"/>
  <c r="W67" i="96" s="1"/>
  <c r="AA72" i="89"/>
  <c r="AA72" i="96"/>
  <c r="AC72" i="96" s="1"/>
  <c r="X59" i="89"/>
  <c r="X59" i="96"/>
  <c r="Z59" i="96" s="1"/>
  <c r="L42" i="89"/>
  <c r="L42" i="96"/>
  <c r="N42" i="96" s="1"/>
  <c r="AA78" i="89"/>
  <c r="AA78" i="96"/>
  <c r="AC78" i="96" s="1"/>
  <c r="AG72" i="89"/>
  <c r="AG72" i="96"/>
  <c r="AI72" i="96" s="1"/>
  <c r="L59" i="89"/>
  <c r="L59" i="96"/>
  <c r="N59" i="96" s="1"/>
  <c r="I50" i="89"/>
  <c r="I50" i="96"/>
  <c r="K50" i="96" s="1"/>
  <c r="AG74" i="89"/>
  <c r="AG74" i="96"/>
  <c r="AI74" i="96" s="1"/>
  <c r="I42" i="89"/>
  <c r="I42" i="96"/>
  <c r="K42" i="96" s="1"/>
  <c r="X40" i="89"/>
  <c r="X40" i="96"/>
  <c r="Z40" i="96" s="1"/>
  <c r="O39" i="89"/>
  <c r="O39" i="96"/>
  <c r="Q39" i="96" s="1"/>
  <c r="O38" i="89"/>
  <c r="O38" i="96"/>
  <c r="Q38" i="96" s="1"/>
  <c r="BS81" i="60"/>
  <c r="J71" i="89"/>
  <c r="J71" i="96"/>
  <c r="BY81" i="60"/>
  <c r="AB71" i="89"/>
  <c r="AB71" i="96"/>
  <c r="BX81" i="60"/>
  <c r="Y71" i="89"/>
  <c r="Y71" i="96"/>
  <c r="AK72" i="89"/>
  <c r="AK72" i="96"/>
  <c r="V72" i="89"/>
  <c r="V72" i="96"/>
  <c r="J72" i="89"/>
  <c r="J72" i="96"/>
  <c r="D79" i="89"/>
  <c r="D79" i="96"/>
  <c r="CA89" i="60"/>
  <c r="AH79" i="96"/>
  <c r="AH79" i="89"/>
  <c r="BV89" i="60"/>
  <c r="S79" i="89"/>
  <c r="S79" i="96"/>
  <c r="D78" i="89"/>
  <c r="D78" i="96"/>
  <c r="AH78" i="89"/>
  <c r="AH78" i="96"/>
  <c r="S78" i="89"/>
  <c r="S78" i="96"/>
  <c r="J42" i="89"/>
  <c r="J42" i="96"/>
  <c r="AB42" i="89"/>
  <c r="AB42" i="96"/>
  <c r="Y42" i="96"/>
  <c r="Y42" i="89"/>
  <c r="J40" i="89"/>
  <c r="J40" i="96"/>
  <c r="AB40" i="89"/>
  <c r="AB40" i="96"/>
  <c r="Y40" i="89"/>
  <c r="Y40" i="96"/>
  <c r="D32" i="89"/>
  <c r="D32" i="96"/>
  <c r="J32" i="89"/>
  <c r="J32" i="96"/>
  <c r="Y32" i="89"/>
  <c r="Y32" i="96"/>
  <c r="BS76" i="60"/>
  <c r="J66" i="89"/>
  <c r="J66" i="96"/>
  <c r="BY76" i="60"/>
  <c r="AB66" i="89"/>
  <c r="AB66" i="96"/>
  <c r="BX76" i="60"/>
  <c r="Y66" i="89"/>
  <c r="Y66" i="96"/>
  <c r="J67" i="89"/>
  <c r="J67" i="96"/>
  <c r="AB67" i="89"/>
  <c r="AB67" i="96"/>
  <c r="Y67" i="89"/>
  <c r="Y67" i="96"/>
  <c r="BS78" i="60"/>
  <c r="J68" i="89"/>
  <c r="J68" i="96"/>
  <c r="BY78" i="60"/>
  <c r="AB68" i="89"/>
  <c r="AB68" i="96"/>
  <c r="BX78" i="60"/>
  <c r="Y68" i="89"/>
  <c r="Y68" i="96"/>
  <c r="BS75" i="60"/>
  <c r="J65" i="89"/>
  <c r="J65" i="96"/>
  <c r="BY75" i="60"/>
  <c r="AB65" i="89"/>
  <c r="AB65" i="96"/>
  <c r="BX75" i="60"/>
  <c r="Y65" i="89"/>
  <c r="Y65" i="96"/>
  <c r="D74" i="89"/>
  <c r="D74" i="96"/>
  <c r="AH74" i="96"/>
  <c r="AH74" i="89"/>
  <c r="S74" i="89"/>
  <c r="S74" i="96"/>
  <c r="J55" i="89"/>
  <c r="J55" i="96"/>
  <c r="AB55" i="89"/>
  <c r="AB55" i="96"/>
  <c r="Y55" i="89"/>
  <c r="Y55" i="96"/>
  <c r="J58" i="89"/>
  <c r="J58" i="96"/>
  <c r="AB58" i="89"/>
  <c r="AB58" i="96"/>
  <c r="Y58" i="89"/>
  <c r="Y58" i="96"/>
  <c r="J63" i="89"/>
  <c r="J63" i="96"/>
  <c r="AB63" i="89"/>
  <c r="AB63" i="96"/>
  <c r="Y63" i="89"/>
  <c r="Y63" i="96"/>
  <c r="J61" i="89"/>
  <c r="J61" i="96"/>
  <c r="AB61" i="89"/>
  <c r="AB61" i="96"/>
  <c r="Y61" i="89"/>
  <c r="Y61" i="96"/>
  <c r="J52" i="89"/>
  <c r="J52" i="96"/>
  <c r="AB52" i="89"/>
  <c r="AB52" i="96"/>
  <c r="Y52" i="89"/>
  <c r="Y52" i="96"/>
  <c r="J50" i="89"/>
  <c r="J50" i="96"/>
  <c r="AB50" i="89"/>
  <c r="AB50" i="96"/>
  <c r="Y50" i="89"/>
  <c r="Y50" i="96"/>
  <c r="BS80" i="60"/>
  <c r="J70" i="89"/>
  <c r="J70" i="96"/>
  <c r="BY80" i="60"/>
  <c r="AB70" i="89"/>
  <c r="AB70" i="96"/>
  <c r="BX80" i="60"/>
  <c r="Y70" i="89"/>
  <c r="Y70" i="96"/>
  <c r="J59" i="89"/>
  <c r="J59" i="96"/>
  <c r="AB59" i="89"/>
  <c r="AB59" i="96"/>
  <c r="Y59" i="89"/>
  <c r="Y59" i="96"/>
  <c r="J48" i="89"/>
  <c r="J48" i="96"/>
  <c r="AB48" i="89"/>
  <c r="AB48" i="96"/>
  <c r="Y48" i="89"/>
  <c r="Y48" i="96"/>
  <c r="J57" i="89"/>
  <c r="J57" i="96"/>
  <c r="AB57" i="89"/>
  <c r="AB57" i="96"/>
  <c r="Y57" i="89"/>
  <c r="Y57" i="96"/>
  <c r="D76" i="89"/>
  <c r="D76" i="96"/>
  <c r="AH76" i="96"/>
  <c r="AH76" i="89"/>
  <c r="S76" i="89"/>
  <c r="S76" i="96"/>
  <c r="J44" i="89"/>
  <c r="J44" i="96"/>
  <c r="AB44" i="89"/>
  <c r="AB44" i="96"/>
  <c r="Y44" i="89"/>
  <c r="Y44" i="96"/>
  <c r="J46" i="89"/>
  <c r="J46" i="96"/>
  <c r="AB46" i="89"/>
  <c r="AB46" i="96"/>
  <c r="Y46" i="89"/>
  <c r="Y46" i="96"/>
  <c r="J62" i="89"/>
  <c r="J62" i="96"/>
  <c r="AB62" i="89"/>
  <c r="AB62" i="96"/>
  <c r="Y62" i="89"/>
  <c r="Y62" i="96"/>
  <c r="J54" i="89"/>
  <c r="J54" i="96"/>
  <c r="AB54" i="89"/>
  <c r="AB54" i="96"/>
  <c r="Y54" i="89"/>
  <c r="Y54" i="96"/>
  <c r="J38" i="89"/>
  <c r="J38" i="96"/>
  <c r="AB38" i="89"/>
  <c r="AB38" i="96"/>
  <c r="Y38" i="89"/>
  <c r="Y38" i="96"/>
  <c r="J39" i="89"/>
  <c r="J39" i="96"/>
  <c r="AB39" i="89"/>
  <c r="AB39" i="96"/>
  <c r="Y39" i="89"/>
  <c r="Y39" i="96"/>
  <c r="X78" i="89"/>
  <c r="X78" i="96"/>
  <c r="Z78" i="96" s="1"/>
  <c r="X50" i="89"/>
  <c r="X50" i="96"/>
  <c r="Z50" i="96" s="1"/>
  <c r="I67" i="96"/>
  <c r="K67" i="96" s="1"/>
  <c r="I67" i="89"/>
  <c r="C42" i="89"/>
  <c r="C42" i="96"/>
  <c r="E42" i="96" s="1"/>
  <c r="C55" i="89"/>
  <c r="C55" i="96"/>
  <c r="E55" i="96" s="1"/>
  <c r="O72" i="89"/>
  <c r="O72" i="96"/>
  <c r="Q72" i="96" s="1"/>
  <c r="AG76" i="89"/>
  <c r="AG76" i="96"/>
  <c r="AI76" i="96" s="1"/>
  <c r="AA63" i="89"/>
  <c r="AA63" i="96"/>
  <c r="AC63" i="96" s="1"/>
  <c r="AG40" i="89"/>
  <c r="AG40" i="96"/>
  <c r="AI40" i="96" s="1"/>
  <c r="AJ55" i="89"/>
  <c r="AJ55" i="96"/>
  <c r="AL55" i="96" s="1"/>
  <c r="C72" i="89"/>
  <c r="C72" i="96"/>
  <c r="E72" i="96" s="1"/>
  <c r="C59" i="89"/>
  <c r="C59" i="96"/>
  <c r="E59" i="96" s="1"/>
  <c r="F50" i="89"/>
  <c r="F50" i="96"/>
  <c r="H50" i="96" s="1"/>
  <c r="AG55" i="96"/>
  <c r="AI55" i="96" s="1"/>
  <c r="AG55" i="89"/>
  <c r="R76" i="89"/>
  <c r="R76" i="96"/>
  <c r="T76" i="96" s="1"/>
  <c r="AD52" i="89"/>
  <c r="AD52" i="96"/>
  <c r="AF52" i="96" s="1"/>
  <c r="AJ63" i="89"/>
  <c r="AJ63" i="96"/>
  <c r="AL63" i="96" s="1"/>
  <c r="F42" i="89"/>
  <c r="F42" i="96"/>
  <c r="H42" i="96" s="1"/>
  <c r="F40" i="89"/>
  <c r="F40" i="96"/>
  <c r="H40" i="96" s="1"/>
  <c r="AD50" i="89"/>
  <c r="AD50" i="96"/>
  <c r="AF50" i="96" s="1"/>
  <c r="F76" i="89"/>
  <c r="F76" i="96"/>
  <c r="H76" i="96" s="1"/>
  <c r="U39" i="89"/>
  <c r="U39" i="96"/>
  <c r="W39" i="96" s="1"/>
  <c r="U38" i="89"/>
  <c r="U38" i="96"/>
  <c r="W38" i="96" s="1"/>
  <c r="AD55" i="89"/>
  <c r="AD55" i="96"/>
  <c r="AF55" i="96" s="1"/>
  <c r="AJ52" i="89"/>
  <c r="AJ52" i="96"/>
  <c r="AL52" i="96" s="1"/>
  <c r="U74" i="96"/>
  <c r="W74" i="96" s="1"/>
  <c r="U74" i="89"/>
  <c r="O78" i="89"/>
  <c r="O78" i="96"/>
  <c r="Q78" i="96" s="1"/>
  <c r="U55" i="89"/>
  <c r="U55" i="96"/>
  <c r="W55" i="96" s="1"/>
  <c r="U52" i="89"/>
  <c r="U52" i="96"/>
  <c r="W52" i="96" s="1"/>
  <c r="I39" i="89"/>
  <c r="I39" i="96"/>
  <c r="K39" i="96" s="1"/>
  <c r="U40" i="89"/>
  <c r="U40" i="96"/>
  <c r="W40" i="96" s="1"/>
  <c r="AJ67" i="89"/>
  <c r="AJ67" i="96"/>
  <c r="AL67" i="96" s="1"/>
  <c r="X38" i="89"/>
  <c r="X38" i="96"/>
  <c r="Z38" i="96" s="1"/>
  <c r="F52" i="89"/>
  <c r="F52" i="96"/>
  <c r="H52" i="96" s="1"/>
  <c r="AD40" i="89"/>
  <c r="AD40" i="96"/>
  <c r="AF40" i="96" s="1"/>
  <c r="O67" i="89"/>
  <c r="O67" i="96"/>
  <c r="Q67" i="96" s="1"/>
  <c r="L38" i="89"/>
  <c r="L38" i="96"/>
  <c r="N38" i="96" s="1"/>
  <c r="X76" i="89"/>
  <c r="X76" i="96"/>
  <c r="Z76" i="96" s="1"/>
  <c r="R59" i="89"/>
  <c r="R59" i="96"/>
  <c r="T59" i="96" s="1"/>
  <c r="AD63" i="89"/>
  <c r="AD63" i="96"/>
  <c r="AF63" i="96" s="1"/>
  <c r="R74" i="89"/>
  <c r="R74" i="96"/>
  <c r="T74" i="96" s="1"/>
  <c r="AA42" i="89"/>
  <c r="AA42" i="96"/>
  <c r="AC42" i="96" s="1"/>
  <c r="I40" i="89"/>
  <c r="I40" i="96"/>
  <c r="K40" i="96" s="1"/>
  <c r="X32" i="89"/>
  <c r="X32" i="96"/>
  <c r="Z32" i="96" s="1"/>
  <c r="AJ32" i="89"/>
  <c r="AJ32" i="96"/>
  <c r="AL32" i="96" s="1"/>
  <c r="BZ81" i="60"/>
  <c r="AE71" i="89"/>
  <c r="AE71" i="96"/>
  <c r="BU81" i="60"/>
  <c r="P71" i="89"/>
  <c r="P71" i="96"/>
  <c r="BT81" i="60"/>
  <c r="M71" i="89"/>
  <c r="M71" i="96"/>
  <c r="Y72" i="89"/>
  <c r="Y72" i="96"/>
  <c r="D72" i="89"/>
  <c r="D72" i="96"/>
  <c r="M72" i="89"/>
  <c r="M72" i="96"/>
  <c r="CB89" i="60"/>
  <c r="AK79" i="89"/>
  <c r="AK79" i="96"/>
  <c r="BW89" i="60"/>
  <c r="V79" i="96"/>
  <c r="V79" i="89"/>
  <c r="BR89" i="60"/>
  <c r="G79" i="89"/>
  <c r="G79" i="96"/>
  <c r="AK78" i="89"/>
  <c r="AK78" i="96"/>
  <c r="V78" i="96"/>
  <c r="V78" i="89"/>
  <c r="G78" i="89"/>
  <c r="G78" i="96"/>
  <c r="AE42" i="89"/>
  <c r="AE42" i="96"/>
  <c r="P42" i="89"/>
  <c r="P42" i="96"/>
  <c r="M42" i="89"/>
  <c r="M42" i="96"/>
  <c r="AE40" i="89"/>
  <c r="AE40" i="96"/>
  <c r="P40" i="89"/>
  <c r="P40" i="96"/>
  <c r="M40" i="89"/>
  <c r="M40" i="96"/>
  <c r="AE32" i="89"/>
  <c r="AE32" i="96"/>
  <c r="V32" i="89"/>
  <c r="V32" i="96"/>
  <c r="M32" i="89"/>
  <c r="M32" i="96"/>
  <c r="BZ76" i="60"/>
  <c r="AE66" i="89"/>
  <c r="AE66" i="96"/>
  <c r="BU76" i="60"/>
  <c r="P66" i="89"/>
  <c r="P66" i="96"/>
  <c r="BT76" i="60"/>
  <c r="M66" i="89"/>
  <c r="M66" i="96"/>
  <c r="AE67" i="96"/>
  <c r="AE67" i="89"/>
  <c r="P67" i="89"/>
  <c r="P67" i="96"/>
  <c r="M67" i="89"/>
  <c r="M67" i="96"/>
  <c r="BZ78" i="60"/>
  <c r="AE68" i="89"/>
  <c r="AE68" i="96"/>
  <c r="BU78" i="60"/>
  <c r="P68" i="89"/>
  <c r="P68" i="96"/>
  <c r="BT78" i="60"/>
  <c r="M68" i="89"/>
  <c r="M68" i="96"/>
  <c r="BZ75" i="60"/>
  <c r="AE65" i="96"/>
  <c r="AE65" i="89"/>
  <c r="BU75" i="60"/>
  <c r="P65" i="89"/>
  <c r="P65" i="96"/>
  <c r="BT75" i="60"/>
  <c r="M65" i="89"/>
  <c r="M65" i="96"/>
  <c r="AK74" i="89"/>
  <c r="AK74" i="96"/>
  <c r="V74" i="96"/>
  <c r="V74" i="89"/>
  <c r="G74" i="89"/>
  <c r="G74" i="96"/>
  <c r="AE55" i="89"/>
  <c r="AE55" i="96"/>
  <c r="P55" i="89"/>
  <c r="P55" i="96"/>
  <c r="M55" i="89"/>
  <c r="M55" i="96"/>
  <c r="AE58" i="89"/>
  <c r="AE58" i="96"/>
  <c r="P58" i="89"/>
  <c r="P58" i="96"/>
  <c r="M58" i="89"/>
  <c r="M58" i="96"/>
  <c r="AE63" i="96"/>
  <c r="AE63" i="89"/>
  <c r="P63" i="89"/>
  <c r="P63" i="96"/>
  <c r="M63" i="89"/>
  <c r="M63" i="96"/>
  <c r="AE61" i="96"/>
  <c r="AE61" i="89"/>
  <c r="P61" i="89"/>
  <c r="P61" i="96"/>
  <c r="M61" i="89"/>
  <c r="M61" i="96"/>
  <c r="AE52" i="89"/>
  <c r="AE52" i="96"/>
  <c r="P52" i="89"/>
  <c r="P52" i="96"/>
  <c r="M52" i="96"/>
  <c r="M52" i="89"/>
  <c r="AE50" i="89"/>
  <c r="AE50" i="96"/>
  <c r="P50" i="89"/>
  <c r="P50" i="96"/>
  <c r="M50" i="89"/>
  <c r="M50" i="96"/>
  <c r="BZ80" i="60"/>
  <c r="AE70" i="89"/>
  <c r="AE70" i="96"/>
  <c r="BU80" i="60"/>
  <c r="P70" i="89"/>
  <c r="P70" i="96"/>
  <c r="BT80" i="60"/>
  <c r="M70" i="89"/>
  <c r="M70" i="96"/>
  <c r="AE59" i="89"/>
  <c r="AE59" i="96"/>
  <c r="P59" i="89"/>
  <c r="P59" i="96"/>
  <c r="M59" i="89"/>
  <c r="M59" i="96"/>
  <c r="AE48" i="89"/>
  <c r="AE48" i="96"/>
  <c r="P48" i="89"/>
  <c r="P48" i="96"/>
  <c r="M48" i="96"/>
  <c r="M48" i="89"/>
  <c r="AE57" i="96"/>
  <c r="AE57" i="89"/>
  <c r="P57" i="89"/>
  <c r="P57" i="96"/>
  <c r="M57" i="89"/>
  <c r="M57" i="96"/>
  <c r="AK76" i="89"/>
  <c r="AK76" i="96"/>
  <c r="V76" i="96"/>
  <c r="V76" i="89"/>
  <c r="G76" i="89"/>
  <c r="G76" i="96"/>
  <c r="AE44" i="89"/>
  <c r="AE44" i="96"/>
  <c r="P44" i="89"/>
  <c r="P44" i="96"/>
  <c r="M44" i="89"/>
  <c r="M44" i="96"/>
  <c r="AE46" i="89"/>
  <c r="AE46" i="96"/>
  <c r="P46" i="89"/>
  <c r="P46" i="96"/>
  <c r="M46" i="89"/>
  <c r="M46" i="96"/>
  <c r="AE62" i="89"/>
  <c r="AE62" i="96"/>
  <c r="P62" i="89"/>
  <c r="P62" i="96"/>
  <c r="M62" i="89"/>
  <c r="M62" i="96"/>
  <c r="AE54" i="89"/>
  <c r="AE54" i="96"/>
  <c r="P54" i="89"/>
  <c r="P54" i="96"/>
  <c r="M54" i="89"/>
  <c r="M54" i="96"/>
  <c r="AE38" i="89"/>
  <c r="AE38" i="96"/>
  <c r="P38" i="89"/>
  <c r="P38" i="96"/>
  <c r="M38" i="89"/>
  <c r="M38" i="96"/>
  <c r="AE39" i="89"/>
  <c r="AE39" i="96"/>
  <c r="P39" i="89"/>
  <c r="P39" i="96"/>
  <c r="M39" i="89"/>
  <c r="M39" i="96"/>
  <c r="BM82" i="60"/>
  <c r="BM52" i="60"/>
  <c r="BM50" i="60"/>
  <c r="BM42" i="60"/>
  <c r="BM65" i="60"/>
  <c r="BQ50" i="60"/>
  <c r="BM88" i="60"/>
  <c r="BM81" i="60"/>
  <c r="BQ81" i="60"/>
  <c r="CA42" i="60"/>
  <c r="BR42" i="60"/>
  <c r="BM76" i="60"/>
  <c r="BQ76" i="60"/>
  <c r="BM78" i="60"/>
  <c r="BQ78" i="60"/>
  <c r="BM75" i="60"/>
  <c r="BQ75" i="60"/>
  <c r="CA68" i="60"/>
  <c r="BV68" i="60"/>
  <c r="BM68" i="60"/>
  <c r="BQ68" i="60"/>
  <c r="CA71" i="60"/>
  <c r="BV71" i="60"/>
  <c r="BM71" i="60"/>
  <c r="BQ71" i="60"/>
  <c r="CA62" i="60"/>
  <c r="BQ62" i="60"/>
  <c r="CA60" i="60"/>
  <c r="BQ60" i="60"/>
  <c r="BQ80" i="60"/>
  <c r="BM80" i="60"/>
  <c r="CA58" i="60"/>
  <c r="BV58" i="60"/>
  <c r="BM58" i="60"/>
  <c r="BQ58" i="60"/>
  <c r="CA67" i="60"/>
  <c r="BV67" i="60"/>
  <c r="BM67" i="60"/>
  <c r="BQ67" i="60"/>
  <c r="CA54" i="60"/>
  <c r="BV54" i="60"/>
  <c r="BM54" i="60"/>
  <c r="BQ54" i="60"/>
  <c r="CA56" i="60"/>
  <c r="BV56" i="60"/>
  <c r="BM56" i="60"/>
  <c r="BQ56" i="60"/>
  <c r="CA72" i="60"/>
  <c r="BV72" i="60"/>
  <c r="BM72" i="60"/>
  <c r="BQ72" i="60"/>
  <c r="CA64" i="60"/>
  <c r="BV64" i="60"/>
  <c r="BM64" i="60"/>
  <c r="BQ64" i="60"/>
  <c r="CA49" i="60"/>
  <c r="BV49" i="60"/>
  <c r="BQ49" i="60"/>
  <c r="BV42" i="60"/>
  <c r="BY42" i="60"/>
  <c r="BW68" i="60"/>
  <c r="BR68" i="60"/>
  <c r="CB68" i="60"/>
  <c r="BW71" i="60"/>
  <c r="BR71" i="60"/>
  <c r="CB71" i="60"/>
  <c r="BW60" i="60"/>
  <c r="CB60" i="60"/>
  <c r="BW58" i="60"/>
  <c r="BR58" i="60"/>
  <c r="CB58" i="60"/>
  <c r="BW67" i="60"/>
  <c r="BR67" i="60"/>
  <c r="CB67" i="60"/>
  <c r="BW54" i="60"/>
  <c r="BR54" i="60"/>
  <c r="CB54" i="60"/>
  <c r="BW56" i="60"/>
  <c r="BR56" i="60"/>
  <c r="CB56" i="60"/>
  <c r="BW72" i="60"/>
  <c r="BR72" i="60"/>
  <c r="CB72" i="60"/>
  <c r="BW64" i="60"/>
  <c r="BR64" i="60"/>
  <c r="CB64" i="60"/>
  <c r="BR48" i="60"/>
  <c r="BQ89" i="60"/>
  <c r="BM89" i="60"/>
  <c r="BS42" i="60"/>
  <c r="BS68" i="60"/>
  <c r="BY68" i="60"/>
  <c r="BX68" i="60"/>
  <c r="BS71" i="60"/>
  <c r="BY71" i="60"/>
  <c r="BX71" i="60"/>
  <c r="BS62" i="60"/>
  <c r="BX62" i="60"/>
  <c r="BS58" i="60"/>
  <c r="BY58" i="60"/>
  <c r="BX58" i="60"/>
  <c r="BS67" i="60"/>
  <c r="BY67" i="60"/>
  <c r="BX67" i="60"/>
  <c r="BS54" i="60"/>
  <c r="BY54" i="60"/>
  <c r="BX54" i="60"/>
  <c r="BS56" i="60"/>
  <c r="BY56" i="60"/>
  <c r="BX56" i="60"/>
  <c r="BS72" i="60"/>
  <c r="BY72" i="60"/>
  <c r="BX72" i="60"/>
  <c r="BS64" i="60"/>
  <c r="BY64" i="60"/>
  <c r="BX64" i="60"/>
  <c r="BZ68" i="60"/>
  <c r="BU68" i="60"/>
  <c r="BT68" i="60"/>
  <c r="BZ71" i="60"/>
  <c r="BU71" i="60"/>
  <c r="BT71" i="60"/>
  <c r="BT62" i="60"/>
  <c r="BU60" i="60"/>
  <c r="BT60" i="60"/>
  <c r="BZ58" i="60"/>
  <c r="BU58" i="60"/>
  <c r="BT58" i="60"/>
  <c r="BZ67" i="60"/>
  <c r="BU67" i="60"/>
  <c r="BT67" i="60"/>
  <c r="BZ54" i="60"/>
  <c r="BU54" i="60"/>
  <c r="BT54" i="60"/>
  <c r="BZ56" i="60"/>
  <c r="BU56" i="60"/>
  <c r="BT56" i="60"/>
  <c r="BZ72" i="60"/>
  <c r="BU72" i="60"/>
  <c r="BT72" i="60"/>
  <c r="BZ64" i="60"/>
  <c r="BU64" i="60"/>
  <c r="BT64" i="60"/>
  <c r="BZ48" i="60"/>
  <c r="BT49" i="60"/>
  <c r="BD70" i="60"/>
  <c r="BH70" i="60"/>
  <c r="BL70" i="60"/>
  <c r="BA70" i="60"/>
  <c r="BE70" i="60"/>
  <c r="BI70" i="60"/>
  <c r="BB70" i="60"/>
  <c r="BF70" i="60"/>
  <c r="BJ70" i="60"/>
  <c r="BC70" i="60"/>
  <c r="BG70" i="60"/>
  <c r="BK70" i="60"/>
  <c r="BD44" i="60"/>
  <c r="BH44" i="60"/>
  <c r="BL44" i="60"/>
  <c r="BE44" i="60"/>
  <c r="BJ44" i="60"/>
  <c r="BA44" i="60"/>
  <c r="BF44" i="60"/>
  <c r="BK44" i="60"/>
  <c r="BB44" i="60"/>
  <c r="BG44" i="60"/>
  <c r="BC44" i="60"/>
  <c r="BI44" i="60"/>
  <c r="BD55" i="60"/>
  <c r="BH55" i="60"/>
  <c r="BL55" i="60"/>
  <c r="BA55" i="60"/>
  <c r="BE55" i="60"/>
  <c r="BI55" i="60"/>
  <c r="BB55" i="60"/>
  <c r="BF55" i="60"/>
  <c r="BJ55" i="60"/>
  <c r="BC55" i="60"/>
  <c r="BG55" i="60"/>
  <c r="BK55" i="60"/>
  <c r="BB87" i="60"/>
  <c r="BF87" i="60"/>
  <c r="BJ87" i="60"/>
  <c r="BC87" i="60"/>
  <c r="BG87" i="60"/>
  <c r="BK87" i="60"/>
  <c r="BD87" i="60"/>
  <c r="BH87" i="60"/>
  <c r="BL87" i="60"/>
  <c r="BA87" i="60"/>
  <c r="BE87" i="60"/>
  <c r="BI87" i="60"/>
  <c r="BD51" i="60"/>
  <c r="BH51" i="60"/>
  <c r="BL51" i="60"/>
  <c r="BA51" i="60"/>
  <c r="BE51" i="60"/>
  <c r="BI51" i="60"/>
  <c r="BB51" i="60"/>
  <c r="BF51" i="60"/>
  <c r="BJ51" i="60"/>
  <c r="BC51" i="60"/>
  <c r="BG51" i="60"/>
  <c r="BK51" i="60"/>
  <c r="BD74" i="60"/>
  <c r="BH74" i="60"/>
  <c r="BL74" i="60"/>
  <c r="BA74" i="60"/>
  <c r="BE74" i="60"/>
  <c r="BI74" i="60"/>
  <c r="BB74" i="60"/>
  <c r="BF74" i="60"/>
  <c r="BJ74" i="60"/>
  <c r="BC74" i="60"/>
  <c r="BG74" i="60"/>
  <c r="BK74" i="60"/>
  <c r="BD63" i="60"/>
  <c r="BH63" i="60"/>
  <c r="BL63" i="60"/>
  <c r="BA63" i="60"/>
  <c r="BE63" i="60"/>
  <c r="BI63" i="60"/>
  <c r="BB63" i="60"/>
  <c r="BF63" i="60"/>
  <c r="BJ63" i="60"/>
  <c r="BC63" i="60"/>
  <c r="BG63" i="60"/>
  <c r="BK63" i="60"/>
  <c r="BD45" i="60"/>
  <c r="BC45" i="60"/>
  <c r="BH45" i="60"/>
  <c r="BL45" i="60"/>
  <c r="BE45" i="60"/>
  <c r="BI45" i="60"/>
  <c r="BA45" i="60"/>
  <c r="BF45" i="60"/>
  <c r="BJ45" i="60"/>
  <c r="BB45" i="60"/>
  <c r="BG45" i="60"/>
  <c r="BK45" i="60"/>
  <c r="BD53" i="60"/>
  <c r="BH53" i="60"/>
  <c r="BA53" i="60"/>
  <c r="BE53" i="60"/>
  <c r="BB53" i="60"/>
  <c r="BF53" i="60"/>
  <c r="BC53" i="60"/>
  <c r="BG53" i="60"/>
  <c r="BL53" i="60"/>
  <c r="BI53" i="60"/>
  <c r="BJ53" i="60"/>
  <c r="BK53" i="60"/>
  <c r="BB83" i="60"/>
  <c r="BF83" i="60"/>
  <c r="BJ83" i="60"/>
  <c r="BC83" i="60"/>
  <c r="BG83" i="60"/>
  <c r="BK83" i="60"/>
  <c r="BD83" i="60"/>
  <c r="BH83" i="60"/>
  <c r="BL83" i="60"/>
  <c r="BA83" i="60"/>
  <c r="BE83" i="60"/>
  <c r="BI83" i="60"/>
  <c r="BD59" i="60"/>
  <c r="BH59" i="60"/>
  <c r="BL59" i="60"/>
  <c r="BA59" i="60"/>
  <c r="BE59" i="60"/>
  <c r="BI59" i="60"/>
  <c r="BB59" i="60"/>
  <c r="BF59" i="60"/>
  <c r="BJ59" i="60"/>
  <c r="BC59" i="60"/>
  <c r="BG59" i="60"/>
  <c r="BK59" i="60"/>
  <c r="BD47" i="60"/>
  <c r="BH47" i="60"/>
  <c r="BL47" i="60"/>
  <c r="BA47" i="60"/>
  <c r="BE47" i="60"/>
  <c r="BI47" i="60"/>
  <c r="BB47" i="60"/>
  <c r="BF47" i="60"/>
  <c r="BJ47" i="60"/>
  <c r="BC47" i="60"/>
  <c r="BG47" i="60"/>
  <c r="BK47" i="60"/>
  <c r="BD43" i="60"/>
  <c r="BH43" i="60"/>
  <c r="BL43" i="60"/>
  <c r="BA43" i="60"/>
  <c r="BF43" i="60"/>
  <c r="BK43" i="60"/>
  <c r="BB43" i="60"/>
  <c r="BG43" i="60"/>
  <c r="BC43" i="60"/>
  <c r="BI43" i="60"/>
  <c r="BE43" i="60"/>
  <c r="BJ43" i="60"/>
  <c r="BD79" i="60"/>
  <c r="BH79" i="60"/>
  <c r="BL79" i="60"/>
  <c r="BA79" i="60"/>
  <c r="BE79" i="60"/>
  <c r="BI79" i="60"/>
  <c r="BB79" i="60"/>
  <c r="BF79" i="60"/>
  <c r="BJ79" i="60"/>
  <c r="BC79" i="60"/>
  <c r="BG79" i="60"/>
  <c r="BK79" i="60"/>
  <c r="BD61" i="60"/>
  <c r="BH61" i="60"/>
  <c r="BL61" i="60"/>
  <c r="BA61" i="60"/>
  <c r="BE61" i="60"/>
  <c r="BI61" i="60"/>
  <c r="BB61" i="60"/>
  <c r="BF61" i="60"/>
  <c r="BJ61" i="60"/>
  <c r="BC61" i="60"/>
  <c r="BG61" i="60"/>
  <c r="BK61" i="60"/>
  <c r="BD46" i="60"/>
  <c r="BH46" i="60"/>
  <c r="BL46" i="60"/>
  <c r="BA46" i="60"/>
  <c r="BE46" i="60"/>
  <c r="BI46" i="60"/>
  <c r="BB46" i="60"/>
  <c r="BF46" i="60"/>
  <c r="BJ46" i="60"/>
  <c r="BC46" i="60"/>
  <c r="BG46" i="60"/>
  <c r="BK46" i="60"/>
  <c r="BD41" i="60"/>
  <c r="BH41" i="60"/>
  <c r="BL41" i="60"/>
  <c r="BC41" i="60"/>
  <c r="BI41" i="60"/>
  <c r="BE41" i="60"/>
  <c r="BJ41" i="60"/>
  <c r="BA41" i="60"/>
  <c r="BF41" i="60"/>
  <c r="BK41" i="60"/>
  <c r="BB41" i="60"/>
  <c r="BG41" i="60"/>
  <c r="BD57" i="60"/>
  <c r="BH57" i="60"/>
  <c r="BL57" i="60"/>
  <c r="BA57" i="60"/>
  <c r="BE57" i="60"/>
  <c r="BI57" i="60"/>
  <c r="BB57" i="60"/>
  <c r="BF57" i="60"/>
  <c r="BJ57" i="60"/>
  <c r="BC57" i="60"/>
  <c r="BG57" i="60"/>
  <c r="BK57" i="60"/>
  <c r="BB85" i="60"/>
  <c r="BF85" i="60"/>
  <c r="BJ85" i="60"/>
  <c r="BC85" i="60"/>
  <c r="BG85" i="60"/>
  <c r="BK85" i="60"/>
  <c r="BD85" i="60"/>
  <c r="BH85" i="60"/>
  <c r="BL85" i="60"/>
  <c r="BA85" i="60"/>
  <c r="BE85" i="60"/>
  <c r="BI85" i="60"/>
  <c r="BD66" i="60"/>
  <c r="BH66" i="60"/>
  <c r="BL66" i="60"/>
  <c r="BA66" i="60"/>
  <c r="BE66" i="60"/>
  <c r="BI66" i="60"/>
  <c r="BB66" i="60"/>
  <c r="BF66" i="60"/>
  <c r="BJ66" i="60"/>
  <c r="BC66" i="60"/>
  <c r="BG66" i="60"/>
  <c r="BK66" i="60"/>
  <c r="BD40" i="60"/>
  <c r="BH40" i="60"/>
  <c r="BL40" i="60"/>
  <c r="BE40" i="60"/>
  <c r="BJ40" i="60"/>
  <c r="BA40" i="60"/>
  <c r="BF40" i="60"/>
  <c r="BK40" i="60"/>
  <c r="BB40" i="60"/>
  <c r="BG40" i="60"/>
  <c r="BC40" i="60"/>
  <c r="BI40" i="60"/>
  <c r="CC69" i="60"/>
  <c r="CC73" i="60"/>
  <c r="CC52" i="60"/>
  <c r="BO47" i="60" l="1"/>
  <c r="BO45" i="60"/>
  <c r="BO40" i="60"/>
  <c r="BO44" i="60"/>
  <c r="CC86" i="60"/>
  <c r="CC82" i="60"/>
  <c r="I76" i="89"/>
  <c r="CC77" i="60"/>
  <c r="CC50" i="60"/>
  <c r="C67" i="96"/>
  <c r="E67" i="96" s="1"/>
  <c r="CC42" i="60"/>
  <c r="C38" i="96"/>
  <c r="E38" i="96" s="1"/>
  <c r="CC60" i="60"/>
  <c r="CC49" i="60"/>
  <c r="CC62" i="60"/>
  <c r="AH56" i="89"/>
  <c r="AH56" i="96"/>
  <c r="S56" i="96"/>
  <c r="S56" i="89"/>
  <c r="D56" i="89"/>
  <c r="D56" i="96"/>
  <c r="BY85" i="60"/>
  <c r="AB75" i="89"/>
  <c r="AB75" i="96"/>
  <c r="BX85" i="60"/>
  <c r="Y75" i="89"/>
  <c r="Y75" i="96"/>
  <c r="BS85" i="60"/>
  <c r="J75" i="96"/>
  <c r="J75" i="89"/>
  <c r="AH47" i="89"/>
  <c r="AH47" i="96"/>
  <c r="S47" i="89"/>
  <c r="S47" i="96"/>
  <c r="D47" i="89"/>
  <c r="D47" i="96"/>
  <c r="AH36" i="89"/>
  <c r="AH36" i="96"/>
  <c r="S36" i="89"/>
  <c r="S36" i="96"/>
  <c r="D36" i="89"/>
  <c r="D36" i="96"/>
  <c r="AH51" i="89"/>
  <c r="AH51" i="96"/>
  <c r="S51" i="89"/>
  <c r="S51" i="96"/>
  <c r="D51" i="89"/>
  <c r="D51" i="96"/>
  <c r="CA79" i="60"/>
  <c r="AH69" i="89"/>
  <c r="AH69" i="96"/>
  <c r="BV79" i="60"/>
  <c r="S69" i="89"/>
  <c r="S69" i="96"/>
  <c r="D69" i="89"/>
  <c r="D69" i="96"/>
  <c r="AE33" i="89"/>
  <c r="AE33" i="96"/>
  <c r="V33" i="89"/>
  <c r="V33" i="96"/>
  <c r="D33" i="89"/>
  <c r="D33" i="96"/>
  <c r="AH37" i="89"/>
  <c r="AH37" i="96"/>
  <c r="S37" i="89"/>
  <c r="S37" i="96"/>
  <c r="D37" i="89"/>
  <c r="D37" i="96"/>
  <c r="AH49" i="89"/>
  <c r="AH49" i="96"/>
  <c r="S49" i="89"/>
  <c r="S49" i="96"/>
  <c r="D49" i="89"/>
  <c r="D49" i="96"/>
  <c r="BY83" i="60"/>
  <c r="AB73" i="89"/>
  <c r="AB73" i="96"/>
  <c r="BX83" i="60"/>
  <c r="Y73" i="89"/>
  <c r="Y73" i="96"/>
  <c r="BS83" i="60"/>
  <c r="J73" i="89"/>
  <c r="J73" i="96"/>
  <c r="AH43" i="89"/>
  <c r="AH43" i="96"/>
  <c r="V43" i="89"/>
  <c r="V43" i="96"/>
  <c r="P43" i="89"/>
  <c r="P43" i="96"/>
  <c r="AH35" i="89"/>
  <c r="AH35" i="96"/>
  <c r="S35" i="89"/>
  <c r="S35" i="96"/>
  <c r="AK35" i="96"/>
  <c r="AK35" i="89"/>
  <c r="AH53" i="89"/>
  <c r="AH53" i="96"/>
  <c r="S53" i="89"/>
  <c r="S53" i="96"/>
  <c r="D53" i="89"/>
  <c r="D53" i="96"/>
  <c r="AH64" i="89"/>
  <c r="AH64" i="96"/>
  <c r="S64" i="96"/>
  <c r="S64" i="89"/>
  <c r="D64" i="89"/>
  <c r="D64" i="96"/>
  <c r="AH41" i="89"/>
  <c r="AH41" i="96"/>
  <c r="S41" i="89"/>
  <c r="S41" i="96"/>
  <c r="D41" i="89"/>
  <c r="D41" i="96"/>
  <c r="BY87" i="60"/>
  <c r="AB77" i="89"/>
  <c r="AB77" i="96"/>
  <c r="BX87" i="60"/>
  <c r="Y77" i="89"/>
  <c r="Y77" i="96"/>
  <c r="BS87" i="60"/>
  <c r="J77" i="96"/>
  <c r="J77" i="89"/>
  <c r="AH45" i="89"/>
  <c r="AH45" i="96"/>
  <c r="S45" i="89"/>
  <c r="S45" i="96"/>
  <c r="D45" i="89"/>
  <c r="D45" i="96"/>
  <c r="AB34" i="89"/>
  <c r="AB34" i="96"/>
  <c r="AH34" i="89"/>
  <c r="AH34" i="96"/>
  <c r="P34" i="89"/>
  <c r="P34" i="96"/>
  <c r="AH60" i="89"/>
  <c r="AH60" i="96"/>
  <c r="S60" i="96"/>
  <c r="S60" i="89"/>
  <c r="D60" i="89"/>
  <c r="D60" i="96"/>
  <c r="L39" i="89"/>
  <c r="L39" i="96"/>
  <c r="N39" i="96" s="1"/>
  <c r="AD54" i="89"/>
  <c r="AD54" i="96"/>
  <c r="AF54" i="96" s="1"/>
  <c r="L46" i="89"/>
  <c r="L46" i="96"/>
  <c r="N46" i="96" s="1"/>
  <c r="O44" i="89"/>
  <c r="O44" i="96"/>
  <c r="Q44" i="96" s="1"/>
  <c r="AD57" i="89"/>
  <c r="AD57" i="96"/>
  <c r="AF57" i="96" s="1"/>
  <c r="L50" i="89"/>
  <c r="L50" i="96"/>
  <c r="N50" i="96" s="1"/>
  <c r="O61" i="89"/>
  <c r="O61" i="96"/>
  <c r="Q61" i="96" s="1"/>
  <c r="AD58" i="89"/>
  <c r="AD58" i="96"/>
  <c r="AF58" i="96" s="1"/>
  <c r="X62" i="89"/>
  <c r="X62" i="96"/>
  <c r="Z62" i="96" s="1"/>
  <c r="AA46" i="89"/>
  <c r="AA46" i="96"/>
  <c r="AC46" i="96" s="1"/>
  <c r="I44" i="89"/>
  <c r="I44" i="96"/>
  <c r="K44" i="96" s="1"/>
  <c r="X48" i="89"/>
  <c r="X48" i="96"/>
  <c r="Z48" i="96" s="1"/>
  <c r="I52" i="89"/>
  <c r="I52" i="96"/>
  <c r="K52" i="96" s="1"/>
  <c r="X58" i="89"/>
  <c r="X58" i="96"/>
  <c r="Z58" i="96" s="1"/>
  <c r="F54" i="89"/>
  <c r="F54" i="96"/>
  <c r="H54" i="96" s="1"/>
  <c r="U62" i="96"/>
  <c r="W62" i="96" s="1"/>
  <c r="U62" i="89"/>
  <c r="AJ44" i="89"/>
  <c r="AJ44" i="96"/>
  <c r="AL44" i="96" s="1"/>
  <c r="F57" i="89"/>
  <c r="F57" i="96"/>
  <c r="H57" i="96" s="1"/>
  <c r="U48" i="89"/>
  <c r="U48" i="96"/>
  <c r="W48" i="96" s="1"/>
  <c r="F61" i="89"/>
  <c r="F61" i="96"/>
  <c r="H61" i="96" s="1"/>
  <c r="U58" i="96"/>
  <c r="W58" i="96" s="1"/>
  <c r="U58" i="89"/>
  <c r="R39" i="89"/>
  <c r="R39" i="96"/>
  <c r="T39" i="96" s="1"/>
  <c r="R54" i="89"/>
  <c r="R54" i="96"/>
  <c r="T54" i="96" s="1"/>
  <c r="R62" i="89"/>
  <c r="R62" i="96"/>
  <c r="T62" i="96" s="1"/>
  <c r="R46" i="89"/>
  <c r="R46" i="96"/>
  <c r="T46" i="96" s="1"/>
  <c r="R44" i="89"/>
  <c r="R44" i="96"/>
  <c r="T44" i="96" s="1"/>
  <c r="R57" i="89"/>
  <c r="R57" i="96"/>
  <c r="T57" i="96" s="1"/>
  <c r="R48" i="89"/>
  <c r="R48" i="96"/>
  <c r="T48" i="96" s="1"/>
  <c r="C50" i="89"/>
  <c r="C50" i="96"/>
  <c r="E50" i="96" s="1"/>
  <c r="C61" i="89"/>
  <c r="C61" i="96"/>
  <c r="E61" i="96" s="1"/>
  <c r="C58" i="89"/>
  <c r="C58" i="96"/>
  <c r="E58" i="96" s="1"/>
  <c r="CC75" i="60"/>
  <c r="C65" i="89"/>
  <c r="C65" i="96"/>
  <c r="E65" i="96" s="1"/>
  <c r="CC76" i="60"/>
  <c r="C66" i="89"/>
  <c r="C66" i="96"/>
  <c r="E66" i="96" s="1"/>
  <c r="CC81" i="60"/>
  <c r="C71" i="89"/>
  <c r="C71" i="96"/>
  <c r="E71" i="96" s="1"/>
  <c r="AD65" i="89"/>
  <c r="AD65" i="96"/>
  <c r="AF65" i="96" s="1"/>
  <c r="AD66" i="89"/>
  <c r="AD66" i="96"/>
  <c r="AF66" i="96" s="1"/>
  <c r="AD71" i="89"/>
  <c r="AD71" i="96"/>
  <c r="AF71" i="96" s="1"/>
  <c r="X70" i="89"/>
  <c r="X70" i="96"/>
  <c r="Z70" i="96" s="1"/>
  <c r="X68" i="89"/>
  <c r="X68" i="96"/>
  <c r="Z68" i="96" s="1"/>
  <c r="AG79" i="89"/>
  <c r="AG79" i="96"/>
  <c r="AI79" i="96" s="1"/>
  <c r="AJ70" i="89"/>
  <c r="AJ70" i="96"/>
  <c r="AL70" i="96" s="1"/>
  <c r="AJ68" i="89"/>
  <c r="AJ68" i="96"/>
  <c r="AL68" i="96" s="1"/>
  <c r="AD79" i="89"/>
  <c r="AD79" i="96"/>
  <c r="AF79" i="96" s="1"/>
  <c r="AJ71" i="89"/>
  <c r="AJ71" i="96"/>
  <c r="AL71" i="96" s="1"/>
  <c r="R55" i="89"/>
  <c r="R55" i="96"/>
  <c r="T55" i="96" s="1"/>
  <c r="X79" i="89"/>
  <c r="X79" i="96"/>
  <c r="Z79" i="96" s="1"/>
  <c r="R71" i="89"/>
  <c r="R71" i="96"/>
  <c r="T71" i="96" s="1"/>
  <c r="V56" i="89"/>
  <c r="V56" i="96"/>
  <c r="G56" i="89"/>
  <c r="G56" i="96"/>
  <c r="AK56" i="89"/>
  <c r="AK56" i="96"/>
  <c r="BU85" i="60"/>
  <c r="P75" i="89"/>
  <c r="P75" i="96"/>
  <c r="BT85" i="60"/>
  <c r="M75" i="89"/>
  <c r="M75" i="96"/>
  <c r="BZ85" i="60"/>
  <c r="AE75" i="89"/>
  <c r="AE75" i="96"/>
  <c r="V47" i="89"/>
  <c r="V47" i="96"/>
  <c r="G47" i="89"/>
  <c r="G47" i="96"/>
  <c r="AK47" i="89"/>
  <c r="AK47" i="96"/>
  <c r="V36" i="89"/>
  <c r="V36" i="96"/>
  <c r="G36" i="89"/>
  <c r="G36" i="96"/>
  <c r="AK36" i="89"/>
  <c r="AK36" i="96"/>
  <c r="V51" i="89"/>
  <c r="V51" i="96"/>
  <c r="G51" i="89"/>
  <c r="G51" i="96"/>
  <c r="AK51" i="89"/>
  <c r="AK51" i="96"/>
  <c r="BW79" i="60"/>
  <c r="V69" i="89"/>
  <c r="V69" i="96"/>
  <c r="BR79" i="60"/>
  <c r="G69" i="96"/>
  <c r="G69" i="89"/>
  <c r="CB79" i="60"/>
  <c r="AK69" i="89"/>
  <c r="AK69" i="96"/>
  <c r="P33" i="89"/>
  <c r="P33" i="96"/>
  <c r="G33" i="89"/>
  <c r="G33" i="96"/>
  <c r="AK33" i="89"/>
  <c r="AK33" i="96"/>
  <c r="V37" i="89"/>
  <c r="V37" i="96"/>
  <c r="G37" i="89"/>
  <c r="G37" i="96"/>
  <c r="AK37" i="89"/>
  <c r="AK37" i="96"/>
  <c r="V49" i="89"/>
  <c r="V49" i="96"/>
  <c r="G49" i="89"/>
  <c r="G49" i="96"/>
  <c r="AK49" i="89"/>
  <c r="AK49" i="96"/>
  <c r="BU83" i="60"/>
  <c r="P73" i="89"/>
  <c r="P73" i="96"/>
  <c r="BT83" i="60"/>
  <c r="M73" i="89"/>
  <c r="M73" i="96"/>
  <c r="BZ83" i="60"/>
  <c r="AE73" i="89"/>
  <c r="AE73" i="96"/>
  <c r="AE43" i="89"/>
  <c r="AE43" i="96"/>
  <c r="J43" i="89"/>
  <c r="J43" i="96"/>
  <c r="D43" i="89"/>
  <c r="D43" i="96"/>
  <c r="V35" i="89"/>
  <c r="V35" i="96"/>
  <c r="D35" i="89"/>
  <c r="D35" i="96"/>
  <c r="Y35" i="89"/>
  <c r="Y35" i="96"/>
  <c r="V53" i="89"/>
  <c r="V53" i="96"/>
  <c r="G53" i="89"/>
  <c r="G53" i="96"/>
  <c r="AK53" i="89"/>
  <c r="AK53" i="96"/>
  <c r="V64" i="89"/>
  <c r="V64" i="96"/>
  <c r="G64" i="89"/>
  <c r="G64" i="96"/>
  <c r="AK64" i="89"/>
  <c r="AK64" i="96"/>
  <c r="V41" i="89"/>
  <c r="V41" i="96"/>
  <c r="G41" i="89"/>
  <c r="G41" i="96"/>
  <c r="AK41" i="89"/>
  <c r="AK41" i="96"/>
  <c r="BU87" i="60"/>
  <c r="P77" i="89"/>
  <c r="P77" i="96"/>
  <c r="BT87" i="60"/>
  <c r="M77" i="89"/>
  <c r="M77" i="96"/>
  <c r="BZ87" i="60"/>
  <c r="AE77" i="89"/>
  <c r="AE77" i="96"/>
  <c r="V45" i="89"/>
  <c r="V45" i="96"/>
  <c r="G45" i="89"/>
  <c r="G45" i="96"/>
  <c r="AK45" i="89"/>
  <c r="AK45" i="96"/>
  <c r="J34" i="89"/>
  <c r="J34" i="96"/>
  <c r="S34" i="89"/>
  <c r="S34" i="96"/>
  <c r="AK34" i="89"/>
  <c r="AK34" i="96"/>
  <c r="V60" i="89"/>
  <c r="V60" i="96"/>
  <c r="G60" i="89"/>
  <c r="G60" i="96"/>
  <c r="AK60" i="89"/>
  <c r="AK60" i="96"/>
  <c r="AD38" i="89"/>
  <c r="AD38" i="96"/>
  <c r="AF38" i="96" s="1"/>
  <c r="L62" i="89"/>
  <c r="L62" i="96"/>
  <c r="N62" i="96" s="1"/>
  <c r="O46" i="89"/>
  <c r="O46" i="96"/>
  <c r="Q46" i="96" s="1"/>
  <c r="AD44" i="89"/>
  <c r="AD44" i="96"/>
  <c r="AF44" i="96" s="1"/>
  <c r="L48" i="89"/>
  <c r="L48" i="96"/>
  <c r="N48" i="96" s="1"/>
  <c r="O50" i="89"/>
  <c r="O50" i="96"/>
  <c r="Q50" i="96" s="1"/>
  <c r="AD61" i="89"/>
  <c r="AD61" i="96"/>
  <c r="AF61" i="96" s="1"/>
  <c r="X54" i="89"/>
  <c r="X54" i="96"/>
  <c r="Z54" i="96" s="1"/>
  <c r="AA62" i="89"/>
  <c r="AA62" i="96"/>
  <c r="AC62" i="96" s="1"/>
  <c r="I46" i="89"/>
  <c r="I46" i="96"/>
  <c r="K46" i="96" s="1"/>
  <c r="X57" i="89"/>
  <c r="X57" i="96"/>
  <c r="Z57" i="96" s="1"/>
  <c r="AA48" i="89"/>
  <c r="AA48" i="96"/>
  <c r="AC48" i="96" s="1"/>
  <c r="X61" i="89"/>
  <c r="X61" i="96"/>
  <c r="Z61" i="96" s="1"/>
  <c r="AA58" i="89"/>
  <c r="AA58" i="96"/>
  <c r="AC58" i="96" s="1"/>
  <c r="CC89" i="60"/>
  <c r="C79" i="89"/>
  <c r="C79" i="96"/>
  <c r="E79" i="96" s="1"/>
  <c r="U54" i="96"/>
  <c r="W54" i="96" s="1"/>
  <c r="U54" i="89"/>
  <c r="AJ46" i="89"/>
  <c r="AJ46" i="96"/>
  <c r="AL46" i="96" s="1"/>
  <c r="F44" i="89"/>
  <c r="F44" i="96"/>
  <c r="H44" i="96" s="1"/>
  <c r="U57" i="89"/>
  <c r="U57" i="96"/>
  <c r="W57" i="96" s="1"/>
  <c r="AJ50" i="89"/>
  <c r="AJ50" i="96"/>
  <c r="AL50" i="96" s="1"/>
  <c r="U61" i="89"/>
  <c r="U61" i="96"/>
  <c r="W61" i="96" s="1"/>
  <c r="AA32" i="89"/>
  <c r="AA32" i="96"/>
  <c r="AC32" i="96" s="1"/>
  <c r="AG39" i="89"/>
  <c r="AG39" i="96"/>
  <c r="AI39" i="96" s="1"/>
  <c r="AG54" i="89"/>
  <c r="AG54" i="96"/>
  <c r="AI54" i="96" s="1"/>
  <c r="AG62" i="89"/>
  <c r="AG62" i="96"/>
  <c r="AI62" i="96" s="1"/>
  <c r="AG46" i="89"/>
  <c r="AG46" i="96"/>
  <c r="AI46" i="96" s="1"/>
  <c r="AG44" i="89"/>
  <c r="AG44" i="96"/>
  <c r="AI44" i="96" s="1"/>
  <c r="AG57" i="96"/>
  <c r="AI57" i="96" s="1"/>
  <c r="AG57" i="89"/>
  <c r="AG48" i="89"/>
  <c r="AG48" i="96"/>
  <c r="AI48" i="96" s="1"/>
  <c r="AG50" i="89"/>
  <c r="AG50" i="96"/>
  <c r="AI50" i="96" s="1"/>
  <c r="AD70" i="89"/>
  <c r="AD70" i="96"/>
  <c r="AF70" i="96" s="1"/>
  <c r="O65" i="89"/>
  <c r="O65" i="96"/>
  <c r="Q65" i="96" s="1"/>
  <c r="AD68" i="89"/>
  <c r="AD68" i="96"/>
  <c r="AF68" i="96" s="1"/>
  <c r="O66" i="89"/>
  <c r="O66" i="96"/>
  <c r="Q66" i="96" s="1"/>
  <c r="AJ79" i="89"/>
  <c r="AJ79" i="96"/>
  <c r="AL79" i="96" s="1"/>
  <c r="O71" i="89"/>
  <c r="O71" i="96"/>
  <c r="Q71" i="96" s="1"/>
  <c r="I65" i="96"/>
  <c r="K65" i="96" s="1"/>
  <c r="I65" i="89"/>
  <c r="I66" i="89"/>
  <c r="I66" i="96"/>
  <c r="K66" i="96" s="1"/>
  <c r="R79" i="89"/>
  <c r="R79" i="96"/>
  <c r="T79" i="96" s="1"/>
  <c r="I71" i="96"/>
  <c r="K71" i="96" s="1"/>
  <c r="I71" i="89"/>
  <c r="U65" i="89"/>
  <c r="U65" i="96"/>
  <c r="W65" i="96" s="1"/>
  <c r="U66" i="96"/>
  <c r="W66" i="96" s="1"/>
  <c r="U66" i="89"/>
  <c r="R72" i="89"/>
  <c r="R72" i="96"/>
  <c r="T72" i="96" s="1"/>
  <c r="AG70" i="89"/>
  <c r="AG70" i="96"/>
  <c r="AI70" i="96" s="1"/>
  <c r="AG65" i="96"/>
  <c r="AI65" i="96" s="1"/>
  <c r="AG65" i="89"/>
  <c r="AG68" i="89"/>
  <c r="AG68" i="96"/>
  <c r="AI68" i="96" s="1"/>
  <c r="AG67" i="96"/>
  <c r="AI67" i="96" s="1"/>
  <c r="AG67" i="89"/>
  <c r="AG66" i="89"/>
  <c r="AG66" i="96"/>
  <c r="AI66" i="96" s="1"/>
  <c r="R40" i="89"/>
  <c r="R40" i="96"/>
  <c r="T40" i="96" s="1"/>
  <c r="R42" i="89"/>
  <c r="R42" i="96"/>
  <c r="T42" i="96" s="1"/>
  <c r="I79" i="96"/>
  <c r="K79" i="96" s="1"/>
  <c r="I79" i="89"/>
  <c r="F72" i="89"/>
  <c r="F72" i="96"/>
  <c r="H72" i="96" s="1"/>
  <c r="J56" i="89"/>
  <c r="J56" i="96"/>
  <c r="AB56" i="89"/>
  <c r="AB56" i="96"/>
  <c r="Y56" i="89"/>
  <c r="Y56" i="96"/>
  <c r="D75" i="89"/>
  <c r="D75" i="96"/>
  <c r="CA85" i="60"/>
  <c r="AH75" i="96"/>
  <c r="AH75" i="89"/>
  <c r="BV85" i="60"/>
  <c r="S75" i="89"/>
  <c r="S75" i="96"/>
  <c r="J47" i="89"/>
  <c r="J47" i="96"/>
  <c r="AB47" i="89"/>
  <c r="AB47" i="96"/>
  <c r="Y47" i="89"/>
  <c r="Y47" i="96"/>
  <c r="J36" i="89"/>
  <c r="J36" i="96"/>
  <c r="AB36" i="89"/>
  <c r="AB36" i="96"/>
  <c r="Y36" i="89"/>
  <c r="Y36" i="96"/>
  <c r="J51" i="89"/>
  <c r="J51" i="96"/>
  <c r="AB51" i="89"/>
  <c r="AB51" i="96"/>
  <c r="Y51" i="89"/>
  <c r="Y51" i="96"/>
  <c r="BS79" i="60"/>
  <c r="J69" i="89"/>
  <c r="J69" i="96"/>
  <c r="BY79" i="60"/>
  <c r="AB69" i="89"/>
  <c r="AB69" i="96"/>
  <c r="BX79" i="60"/>
  <c r="Y69" i="89"/>
  <c r="Y69" i="96"/>
  <c r="AB33" i="89"/>
  <c r="AB33" i="96"/>
  <c r="AH33" i="89"/>
  <c r="AH33" i="96"/>
  <c r="Y33" i="89"/>
  <c r="Y33" i="96"/>
  <c r="J37" i="89"/>
  <c r="J37" i="96"/>
  <c r="AB37" i="89"/>
  <c r="AB37" i="96"/>
  <c r="Y37" i="89"/>
  <c r="Y37" i="96"/>
  <c r="J49" i="89"/>
  <c r="J49" i="96"/>
  <c r="AB49" i="89"/>
  <c r="AB49" i="96"/>
  <c r="Y49" i="96"/>
  <c r="Y49" i="89"/>
  <c r="D73" i="89"/>
  <c r="D73" i="96"/>
  <c r="CA83" i="60"/>
  <c r="AH73" i="89"/>
  <c r="AH73" i="96"/>
  <c r="BV83" i="60"/>
  <c r="S73" i="89"/>
  <c r="S73" i="96"/>
  <c r="AB43" i="89"/>
  <c r="AB43" i="96"/>
  <c r="S43" i="89"/>
  <c r="S43" i="96"/>
  <c r="Y43" i="89"/>
  <c r="Y43" i="96"/>
  <c r="G35" i="89"/>
  <c r="G35" i="96"/>
  <c r="AB35" i="89"/>
  <c r="AB35" i="96"/>
  <c r="J35" i="89"/>
  <c r="J35" i="96"/>
  <c r="J53" i="89"/>
  <c r="J53" i="96"/>
  <c r="AB53" i="89"/>
  <c r="AB53" i="96"/>
  <c r="Y53" i="89"/>
  <c r="Y53" i="96"/>
  <c r="J64" i="89"/>
  <c r="J64" i="96"/>
  <c r="AB64" i="89"/>
  <c r="AB64" i="96"/>
  <c r="Y64" i="89"/>
  <c r="Y64" i="96"/>
  <c r="J41" i="89"/>
  <c r="J41" i="96"/>
  <c r="AB41" i="89"/>
  <c r="AB41" i="96"/>
  <c r="Y41" i="89"/>
  <c r="Y41" i="96"/>
  <c r="D77" i="89"/>
  <c r="D77" i="96"/>
  <c r="CA87" i="60"/>
  <c r="AH77" i="96"/>
  <c r="AH77" i="89"/>
  <c r="BV87" i="60"/>
  <c r="S77" i="89"/>
  <c r="S77" i="96"/>
  <c r="J45" i="89"/>
  <c r="J45" i="96"/>
  <c r="AB45" i="89"/>
  <c r="AB45" i="96"/>
  <c r="Y45" i="89"/>
  <c r="Y45" i="96"/>
  <c r="V34" i="89"/>
  <c r="V34" i="96"/>
  <c r="D34" i="89"/>
  <c r="D34" i="96"/>
  <c r="Y34" i="96"/>
  <c r="Y34" i="89"/>
  <c r="J60" i="89"/>
  <c r="J60" i="96"/>
  <c r="AB60" i="89"/>
  <c r="AB60" i="96"/>
  <c r="Y60" i="89"/>
  <c r="Y60" i="96"/>
  <c r="L54" i="89"/>
  <c r="L54" i="96"/>
  <c r="N54" i="96" s="1"/>
  <c r="O62" i="89"/>
  <c r="O62" i="96"/>
  <c r="Q62" i="96" s="1"/>
  <c r="AD46" i="89"/>
  <c r="AD46" i="96"/>
  <c r="AF46" i="96" s="1"/>
  <c r="L57" i="89"/>
  <c r="L57" i="96"/>
  <c r="N57" i="96" s="1"/>
  <c r="O48" i="89"/>
  <c r="O48" i="96"/>
  <c r="Q48" i="96" s="1"/>
  <c r="L52" i="89"/>
  <c r="L52" i="96"/>
  <c r="N52" i="96" s="1"/>
  <c r="L58" i="89"/>
  <c r="L58" i="96"/>
  <c r="N58" i="96" s="1"/>
  <c r="AA54" i="89"/>
  <c r="AA54" i="96"/>
  <c r="AC54" i="96" s="1"/>
  <c r="I62" i="89"/>
  <c r="I62" i="96"/>
  <c r="K62" i="96" s="1"/>
  <c r="X44" i="89"/>
  <c r="X44" i="96"/>
  <c r="Z44" i="96" s="1"/>
  <c r="AA57" i="89"/>
  <c r="AA57" i="96"/>
  <c r="AC57" i="96" s="1"/>
  <c r="I48" i="89"/>
  <c r="I48" i="96"/>
  <c r="K48" i="96" s="1"/>
  <c r="AA61" i="89"/>
  <c r="AA61" i="96"/>
  <c r="AC61" i="96" s="1"/>
  <c r="I58" i="89"/>
  <c r="I58" i="96"/>
  <c r="K58" i="96" s="1"/>
  <c r="F38" i="89"/>
  <c r="F38" i="96"/>
  <c r="H38" i="96" s="1"/>
  <c r="AJ62" i="89"/>
  <c r="AJ62" i="96"/>
  <c r="AL62" i="96" s="1"/>
  <c r="F46" i="89"/>
  <c r="F46" i="96"/>
  <c r="H46" i="96" s="1"/>
  <c r="U44" i="89"/>
  <c r="U44" i="96"/>
  <c r="W44" i="96" s="1"/>
  <c r="AJ48" i="89"/>
  <c r="AJ48" i="96"/>
  <c r="AL48" i="96" s="1"/>
  <c r="U50" i="89"/>
  <c r="U50" i="96"/>
  <c r="W50" i="96" s="1"/>
  <c r="AJ58" i="89"/>
  <c r="AJ58" i="96"/>
  <c r="AL58" i="96" s="1"/>
  <c r="R32" i="89"/>
  <c r="R32" i="96"/>
  <c r="T32" i="96" s="1"/>
  <c r="C54" i="89"/>
  <c r="C54" i="96"/>
  <c r="E54" i="96" s="1"/>
  <c r="C62" i="89"/>
  <c r="C62" i="96"/>
  <c r="E62" i="96" s="1"/>
  <c r="C46" i="89"/>
  <c r="C46" i="96"/>
  <c r="E46" i="96" s="1"/>
  <c r="C44" i="89"/>
  <c r="C44" i="96"/>
  <c r="E44" i="96" s="1"/>
  <c r="C57" i="89"/>
  <c r="C57" i="96"/>
  <c r="E57" i="96" s="1"/>
  <c r="C48" i="89"/>
  <c r="C48" i="96"/>
  <c r="E48" i="96" s="1"/>
  <c r="C52" i="89"/>
  <c r="C52" i="96"/>
  <c r="E52" i="96" s="1"/>
  <c r="R61" i="89"/>
  <c r="R61" i="96"/>
  <c r="T61" i="96" s="1"/>
  <c r="R58" i="89"/>
  <c r="R58" i="96"/>
  <c r="T58" i="96" s="1"/>
  <c r="CC78" i="60"/>
  <c r="C68" i="89"/>
  <c r="C68" i="96"/>
  <c r="E68" i="96" s="1"/>
  <c r="F32" i="89"/>
  <c r="F32" i="96"/>
  <c r="H32" i="96" s="1"/>
  <c r="O70" i="89"/>
  <c r="O70" i="96"/>
  <c r="Q70" i="96" s="1"/>
  <c r="L65" i="89"/>
  <c r="L65" i="96"/>
  <c r="N65" i="96" s="1"/>
  <c r="O68" i="89"/>
  <c r="O68" i="96"/>
  <c r="Q68" i="96" s="1"/>
  <c r="L66" i="89"/>
  <c r="L66" i="96"/>
  <c r="N66" i="96" s="1"/>
  <c r="U79" i="89"/>
  <c r="U79" i="96"/>
  <c r="W79" i="96" s="1"/>
  <c r="L71" i="89"/>
  <c r="L71" i="96"/>
  <c r="N71" i="96" s="1"/>
  <c r="I70" i="89"/>
  <c r="I70" i="96"/>
  <c r="K70" i="96" s="1"/>
  <c r="AA65" i="89"/>
  <c r="AA65" i="96"/>
  <c r="AC65" i="96" s="1"/>
  <c r="I68" i="89"/>
  <c r="I68" i="96"/>
  <c r="K68" i="96" s="1"/>
  <c r="AA66" i="89"/>
  <c r="AA66" i="96"/>
  <c r="AC66" i="96" s="1"/>
  <c r="AA71" i="89"/>
  <c r="AA71" i="96"/>
  <c r="AC71" i="96" s="1"/>
  <c r="U70" i="89"/>
  <c r="U70" i="96"/>
  <c r="W70" i="96" s="1"/>
  <c r="F65" i="89"/>
  <c r="F65" i="96"/>
  <c r="H65" i="96" s="1"/>
  <c r="U68" i="89"/>
  <c r="U68" i="96"/>
  <c r="W68" i="96" s="1"/>
  <c r="F66" i="89"/>
  <c r="F66" i="96"/>
  <c r="H66" i="96" s="1"/>
  <c r="O79" i="89"/>
  <c r="O79" i="96"/>
  <c r="Q79" i="96" s="1"/>
  <c r="U71" i="89"/>
  <c r="U71" i="96"/>
  <c r="W71" i="96" s="1"/>
  <c r="R70" i="89"/>
  <c r="R70" i="96"/>
  <c r="T70" i="96" s="1"/>
  <c r="R65" i="89"/>
  <c r="R65" i="96"/>
  <c r="T65" i="96" s="1"/>
  <c r="R68" i="89"/>
  <c r="R68" i="96"/>
  <c r="T68" i="96" s="1"/>
  <c r="R67" i="89"/>
  <c r="R67" i="96"/>
  <c r="T67" i="96" s="1"/>
  <c r="R66" i="89"/>
  <c r="R66" i="96"/>
  <c r="T66" i="96" s="1"/>
  <c r="O32" i="89"/>
  <c r="O32" i="96"/>
  <c r="Q32" i="96" s="1"/>
  <c r="I78" i="89"/>
  <c r="I78" i="96"/>
  <c r="K78" i="96" s="1"/>
  <c r="AD72" i="89"/>
  <c r="AD72" i="96"/>
  <c r="AF72" i="96" s="1"/>
  <c r="AE56" i="89"/>
  <c r="AE56" i="96"/>
  <c r="P56" i="89"/>
  <c r="P56" i="96"/>
  <c r="M56" i="89"/>
  <c r="M56" i="96"/>
  <c r="CB85" i="60"/>
  <c r="AK75" i="89"/>
  <c r="AK75" i="96"/>
  <c r="BW85" i="60"/>
  <c r="V75" i="96"/>
  <c r="V75" i="89"/>
  <c r="BR85" i="60"/>
  <c r="G75" i="89"/>
  <c r="G75" i="96"/>
  <c r="AE47" i="89"/>
  <c r="AE47" i="96"/>
  <c r="P47" i="89"/>
  <c r="P47" i="96"/>
  <c r="M47" i="89"/>
  <c r="M47" i="96"/>
  <c r="AE36" i="89"/>
  <c r="AE36" i="96"/>
  <c r="P36" i="89"/>
  <c r="P36" i="96"/>
  <c r="M36" i="89"/>
  <c r="M36" i="96"/>
  <c r="AE51" i="89"/>
  <c r="AE51" i="96"/>
  <c r="P51" i="89"/>
  <c r="P51" i="96"/>
  <c r="M51" i="89"/>
  <c r="M51" i="96"/>
  <c r="BZ79" i="60"/>
  <c r="AE69" i="96"/>
  <c r="AE69" i="89"/>
  <c r="BU79" i="60"/>
  <c r="P69" i="89"/>
  <c r="P69" i="96"/>
  <c r="BT79" i="60"/>
  <c r="M69" i="89"/>
  <c r="M69" i="96"/>
  <c r="J33" i="89"/>
  <c r="J33" i="96"/>
  <c r="S33" i="89"/>
  <c r="S33" i="96"/>
  <c r="M33" i="96"/>
  <c r="M33" i="89"/>
  <c r="AE37" i="89"/>
  <c r="AE37" i="96"/>
  <c r="P37" i="89"/>
  <c r="P37" i="96"/>
  <c r="M37" i="96"/>
  <c r="M37" i="89"/>
  <c r="AE49" i="89"/>
  <c r="AE49" i="96"/>
  <c r="P49" i="89"/>
  <c r="P49" i="96"/>
  <c r="M49" i="89"/>
  <c r="M49" i="96"/>
  <c r="CB83" i="60"/>
  <c r="AK73" i="89"/>
  <c r="AK73" i="96"/>
  <c r="BW83" i="60"/>
  <c r="V73" i="89"/>
  <c r="V73" i="96"/>
  <c r="BR83" i="60"/>
  <c r="G73" i="89"/>
  <c r="G73" i="96"/>
  <c r="AK43" i="89"/>
  <c r="AK43" i="96"/>
  <c r="G43" i="89"/>
  <c r="G43" i="96"/>
  <c r="M43" i="89"/>
  <c r="M43" i="96"/>
  <c r="AE35" i="89"/>
  <c r="AE35" i="96"/>
  <c r="P35" i="89"/>
  <c r="P35" i="96"/>
  <c r="M35" i="89"/>
  <c r="M35" i="96"/>
  <c r="AE53" i="96"/>
  <c r="AE53" i="89"/>
  <c r="P53" i="89"/>
  <c r="P53" i="96"/>
  <c r="M53" i="89"/>
  <c r="M53" i="96"/>
  <c r="AE64" i="89"/>
  <c r="AE64" i="96"/>
  <c r="P64" i="89"/>
  <c r="P64" i="96"/>
  <c r="M64" i="89"/>
  <c r="M64" i="96"/>
  <c r="AE41" i="89"/>
  <c r="AE41" i="96"/>
  <c r="P41" i="89"/>
  <c r="P41" i="96"/>
  <c r="M41" i="89"/>
  <c r="M41" i="96"/>
  <c r="CB87" i="60"/>
  <c r="AK77" i="89"/>
  <c r="AK77" i="96"/>
  <c r="BW87" i="60"/>
  <c r="V77" i="89"/>
  <c r="V77" i="96"/>
  <c r="BR87" i="60"/>
  <c r="G77" i="89"/>
  <c r="G77" i="96"/>
  <c r="AE45" i="89"/>
  <c r="AE45" i="96"/>
  <c r="P45" i="89"/>
  <c r="P45" i="96"/>
  <c r="M45" i="89"/>
  <c r="M45" i="96"/>
  <c r="G34" i="89"/>
  <c r="G34" i="96"/>
  <c r="AE34" i="89"/>
  <c r="AE34" i="96"/>
  <c r="M34" i="89"/>
  <c r="M34" i="96"/>
  <c r="AE60" i="89"/>
  <c r="AE60" i="96"/>
  <c r="P60" i="89"/>
  <c r="P60" i="96"/>
  <c r="M60" i="89"/>
  <c r="M60" i="96"/>
  <c r="O54" i="89"/>
  <c r="O54" i="96"/>
  <c r="Q54" i="96" s="1"/>
  <c r="AD62" i="89"/>
  <c r="AD62" i="96"/>
  <c r="AF62" i="96" s="1"/>
  <c r="L44" i="89"/>
  <c r="L44" i="96"/>
  <c r="N44" i="96" s="1"/>
  <c r="O57" i="89"/>
  <c r="O57" i="96"/>
  <c r="Q57" i="96" s="1"/>
  <c r="AD48" i="89"/>
  <c r="AD48" i="96"/>
  <c r="AF48" i="96" s="1"/>
  <c r="L61" i="89"/>
  <c r="L61" i="96"/>
  <c r="N61" i="96" s="1"/>
  <c r="O58" i="89"/>
  <c r="O58" i="96"/>
  <c r="Q58" i="96" s="1"/>
  <c r="I54" i="89"/>
  <c r="I54" i="96"/>
  <c r="K54" i="96" s="1"/>
  <c r="X46" i="89"/>
  <c r="X46" i="96"/>
  <c r="Z46" i="96" s="1"/>
  <c r="AA44" i="89"/>
  <c r="AA44" i="96"/>
  <c r="AC44" i="96" s="1"/>
  <c r="I57" i="96"/>
  <c r="K57" i="96" s="1"/>
  <c r="I57" i="89"/>
  <c r="X52" i="89"/>
  <c r="X52" i="96"/>
  <c r="Z52" i="96" s="1"/>
  <c r="I61" i="96"/>
  <c r="K61" i="96" s="1"/>
  <c r="I61" i="89"/>
  <c r="I32" i="89"/>
  <c r="I32" i="96"/>
  <c r="K32" i="96" s="1"/>
  <c r="AJ54" i="89"/>
  <c r="AJ54" i="96"/>
  <c r="AL54" i="96" s="1"/>
  <c r="F62" i="89"/>
  <c r="F62" i="96"/>
  <c r="H62" i="96" s="1"/>
  <c r="U46" i="89"/>
  <c r="U46" i="96"/>
  <c r="W46" i="96" s="1"/>
  <c r="AJ57" i="89"/>
  <c r="AJ57" i="96"/>
  <c r="AL57" i="96" s="1"/>
  <c r="F48" i="89"/>
  <c r="F48" i="96"/>
  <c r="H48" i="96" s="1"/>
  <c r="AJ61" i="89"/>
  <c r="AJ61" i="96"/>
  <c r="AL61" i="96" s="1"/>
  <c r="F58" i="89"/>
  <c r="F58" i="96"/>
  <c r="H58" i="96" s="1"/>
  <c r="C39" i="89"/>
  <c r="C39" i="96"/>
  <c r="E39" i="96" s="1"/>
  <c r="CC80" i="60"/>
  <c r="C70" i="89"/>
  <c r="C70" i="96"/>
  <c r="E70" i="96" s="1"/>
  <c r="AG52" i="89"/>
  <c r="AG52" i="96"/>
  <c r="AI52" i="96" s="1"/>
  <c r="AG61" i="96"/>
  <c r="AI61" i="96" s="1"/>
  <c r="AG61" i="89"/>
  <c r="AG58" i="89"/>
  <c r="AG58" i="96"/>
  <c r="AI58" i="96" s="1"/>
  <c r="AG32" i="89"/>
  <c r="AG32" i="96"/>
  <c r="AI32" i="96" s="1"/>
  <c r="C40" i="89"/>
  <c r="C40" i="96"/>
  <c r="E40" i="96" s="1"/>
  <c r="L70" i="89"/>
  <c r="L70" i="96"/>
  <c r="N70" i="96" s="1"/>
  <c r="L68" i="89"/>
  <c r="L68" i="96"/>
  <c r="N68" i="96" s="1"/>
  <c r="F79" i="89"/>
  <c r="F79" i="96"/>
  <c r="H79" i="96" s="1"/>
  <c r="AA70" i="89"/>
  <c r="AA70" i="96"/>
  <c r="AC70" i="96" s="1"/>
  <c r="X65" i="89"/>
  <c r="X65" i="96"/>
  <c r="Z65" i="96" s="1"/>
  <c r="AA68" i="89"/>
  <c r="AA68" i="96"/>
  <c r="AC68" i="96" s="1"/>
  <c r="X66" i="89"/>
  <c r="X66" i="96"/>
  <c r="Z66" i="96" s="1"/>
  <c r="X71" i="89"/>
  <c r="X71" i="96"/>
  <c r="Z71" i="96" s="1"/>
  <c r="F70" i="89"/>
  <c r="F70" i="96"/>
  <c r="H70" i="96" s="1"/>
  <c r="AJ65" i="89"/>
  <c r="AJ65" i="96"/>
  <c r="AL65" i="96" s="1"/>
  <c r="F68" i="89"/>
  <c r="F68" i="96"/>
  <c r="H68" i="96" s="1"/>
  <c r="AJ66" i="89"/>
  <c r="AJ66" i="96"/>
  <c r="AL66" i="96" s="1"/>
  <c r="L79" i="89"/>
  <c r="L79" i="96"/>
  <c r="N79" i="96" s="1"/>
  <c r="F71" i="89"/>
  <c r="F71" i="96"/>
  <c r="H71" i="96" s="1"/>
  <c r="X74" i="89"/>
  <c r="X74" i="96"/>
  <c r="Z74" i="96" s="1"/>
  <c r="AA79" i="89"/>
  <c r="AA79" i="96"/>
  <c r="AC79" i="96" s="1"/>
  <c r="AG71" i="89"/>
  <c r="AG71" i="96"/>
  <c r="AI71" i="96" s="1"/>
  <c r="G31" i="89"/>
  <c r="G31" i="96"/>
  <c r="AE31" i="89"/>
  <c r="AE31" i="96"/>
  <c r="AK31" i="89"/>
  <c r="AK31" i="96"/>
  <c r="S30" i="89"/>
  <c r="S30" i="96"/>
  <c r="V30" i="89"/>
  <c r="V30" i="96"/>
  <c r="D30" i="89"/>
  <c r="D30" i="96"/>
  <c r="Y30" i="89"/>
  <c r="Y30" i="96"/>
  <c r="AH31" i="89"/>
  <c r="AH31" i="96"/>
  <c r="P31" i="89"/>
  <c r="P31" i="96"/>
  <c r="Y31" i="89"/>
  <c r="Y31" i="96"/>
  <c r="J30" i="89"/>
  <c r="J30" i="96"/>
  <c r="AE30" i="89"/>
  <c r="AE30" i="96"/>
  <c r="M30" i="89"/>
  <c r="M30" i="96"/>
  <c r="S31" i="89"/>
  <c r="S31" i="96"/>
  <c r="AB31" i="89"/>
  <c r="AB31" i="96"/>
  <c r="M31" i="89"/>
  <c r="M31" i="96"/>
  <c r="AK30" i="89"/>
  <c r="AK30" i="96"/>
  <c r="G30" i="89"/>
  <c r="G30" i="96"/>
  <c r="AB30" i="89"/>
  <c r="AB30" i="96"/>
  <c r="AH30" i="89"/>
  <c r="AH30" i="96"/>
  <c r="P30" i="89"/>
  <c r="P30" i="96"/>
  <c r="V31" i="89"/>
  <c r="V31" i="96"/>
  <c r="D31" i="89"/>
  <c r="D31" i="96"/>
  <c r="J31" i="89"/>
  <c r="J31" i="96"/>
  <c r="CB40" i="60"/>
  <c r="BR57" i="60"/>
  <c r="BZ41" i="60"/>
  <c r="CB46" i="60"/>
  <c r="CB61" i="60"/>
  <c r="BU43" i="60"/>
  <c r="BR47" i="60"/>
  <c r="BR59" i="60"/>
  <c r="BM53" i="60"/>
  <c r="BQ53" i="60"/>
  <c r="BW63" i="60"/>
  <c r="BR74" i="60"/>
  <c r="BR55" i="60"/>
  <c r="BV44" i="60"/>
  <c r="BR70" i="60"/>
  <c r="BW40" i="60"/>
  <c r="BQ40" i="60"/>
  <c r="BM40" i="60"/>
  <c r="BX40" i="60"/>
  <c r="BS66" i="60"/>
  <c r="BY66" i="60"/>
  <c r="BX66" i="60"/>
  <c r="BM85" i="60"/>
  <c r="BQ85" i="60"/>
  <c r="BS57" i="60"/>
  <c r="BY57" i="60"/>
  <c r="BX57" i="60"/>
  <c r="CA41" i="60"/>
  <c r="BU41" i="60"/>
  <c r="BX41" i="60"/>
  <c r="BS46" i="60"/>
  <c r="BY46" i="60"/>
  <c r="BX46" i="60"/>
  <c r="BS61" i="60"/>
  <c r="BY61" i="60"/>
  <c r="BX61" i="60"/>
  <c r="BY43" i="60"/>
  <c r="CA43" i="60"/>
  <c r="BX43" i="60"/>
  <c r="BS47" i="60"/>
  <c r="BY47" i="60"/>
  <c r="BX47" i="60"/>
  <c r="BS59" i="60"/>
  <c r="BY59" i="60"/>
  <c r="BX59" i="60"/>
  <c r="BM83" i="60"/>
  <c r="BQ83" i="60"/>
  <c r="BY53" i="60"/>
  <c r="BV53" i="60"/>
  <c r="BX53" i="60"/>
  <c r="BR45" i="60"/>
  <c r="BY45" i="60"/>
  <c r="BS45" i="60"/>
  <c r="BS63" i="60"/>
  <c r="BY63" i="60"/>
  <c r="BX63" i="60"/>
  <c r="BS74" i="60"/>
  <c r="BY74" i="60"/>
  <c r="BX74" i="60"/>
  <c r="BS51" i="60"/>
  <c r="BY51" i="60"/>
  <c r="BX51" i="60"/>
  <c r="BQ87" i="60"/>
  <c r="BM87" i="60"/>
  <c r="BS55" i="60"/>
  <c r="BY55" i="60"/>
  <c r="BX55" i="60"/>
  <c r="BW44" i="60"/>
  <c r="BM44" i="60"/>
  <c r="BQ44" i="60"/>
  <c r="BX44" i="60"/>
  <c r="BS70" i="60"/>
  <c r="BY70" i="60"/>
  <c r="BX70" i="60"/>
  <c r="CC56" i="60"/>
  <c r="CC54" i="60"/>
  <c r="CC67" i="60"/>
  <c r="BV40" i="60"/>
  <c r="CB66" i="60"/>
  <c r="BW57" i="60"/>
  <c r="CB41" i="60"/>
  <c r="BW61" i="60"/>
  <c r="BW47" i="60"/>
  <c r="CB59" i="60"/>
  <c r="BZ53" i="60"/>
  <c r="BQ45" i="60"/>
  <c r="BM45" i="60"/>
  <c r="CB63" i="60"/>
  <c r="BR51" i="60"/>
  <c r="CB44" i="60"/>
  <c r="BR40" i="60"/>
  <c r="BZ40" i="60"/>
  <c r="BT40" i="60"/>
  <c r="BZ66" i="60"/>
  <c r="BU66" i="60"/>
  <c r="BT66" i="60"/>
  <c r="BZ57" i="60"/>
  <c r="BU57" i="60"/>
  <c r="BT57" i="60"/>
  <c r="BV41" i="60"/>
  <c r="BY41" i="60"/>
  <c r="BT41" i="60"/>
  <c r="BZ46" i="60"/>
  <c r="BU46" i="60"/>
  <c r="BT46" i="60"/>
  <c r="BZ61" i="60"/>
  <c r="BU61" i="60"/>
  <c r="BT61" i="60"/>
  <c r="BS43" i="60"/>
  <c r="BV43" i="60"/>
  <c r="BT43" i="60"/>
  <c r="BZ47" i="60"/>
  <c r="BU47" i="60"/>
  <c r="BT47" i="60"/>
  <c r="BZ59" i="60"/>
  <c r="BU59" i="60"/>
  <c r="BT59" i="60"/>
  <c r="CB53" i="60"/>
  <c r="BR53" i="60"/>
  <c r="BT53" i="60"/>
  <c r="BZ45" i="60"/>
  <c r="BU45" i="60"/>
  <c r="BT45" i="60"/>
  <c r="BZ63" i="60"/>
  <c r="BU63" i="60"/>
  <c r="BT63" i="60"/>
  <c r="BZ74" i="60"/>
  <c r="BU74" i="60"/>
  <c r="BT74" i="60"/>
  <c r="BZ51" i="60"/>
  <c r="BU51" i="60"/>
  <c r="BT51" i="60"/>
  <c r="BZ55" i="60"/>
  <c r="BU55" i="60"/>
  <c r="BT55" i="60"/>
  <c r="BR44" i="60"/>
  <c r="BZ44" i="60"/>
  <c r="BT44" i="60"/>
  <c r="BZ70" i="60"/>
  <c r="BU70" i="60"/>
  <c r="BT70" i="60"/>
  <c r="BW66" i="60"/>
  <c r="CB57" i="60"/>
  <c r="BW46" i="60"/>
  <c r="BR61" i="60"/>
  <c r="BR43" i="60"/>
  <c r="CB47" i="60"/>
  <c r="BS53" i="60"/>
  <c r="BX45" i="60"/>
  <c r="BR63" i="60"/>
  <c r="CB74" i="60"/>
  <c r="CB51" i="60"/>
  <c r="BW55" i="60"/>
  <c r="BS44" i="60"/>
  <c r="CB70" i="60"/>
  <c r="CC48" i="60"/>
  <c r="BY40" i="60"/>
  <c r="CA40" i="60"/>
  <c r="BU40" i="60"/>
  <c r="CA66" i="60"/>
  <c r="BV66" i="60"/>
  <c r="BQ66" i="60"/>
  <c r="BM66" i="60"/>
  <c r="CA57" i="60"/>
  <c r="BV57" i="60"/>
  <c r="BQ57" i="60"/>
  <c r="BM57" i="60"/>
  <c r="BW41" i="60"/>
  <c r="BM41" i="60"/>
  <c r="BQ41" i="60"/>
  <c r="BS41" i="60"/>
  <c r="CA46" i="60"/>
  <c r="BV46" i="60"/>
  <c r="BQ46" i="60"/>
  <c r="BM46" i="60"/>
  <c r="CA61" i="60"/>
  <c r="BV61" i="60"/>
  <c r="BQ61" i="60"/>
  <c r="BM61" i="60"/>
  <c r="BQ79" i="60"/>
  <c r="BM79" i="60"/>
  <c r="BZ43" i="60"/>
  <c r="BW43" i="60"/>
  <c r="BQ43" i="60"/>
  <c r="BM43" i="60"/>
  <c r="CA47" i="60"/>
  <c r="BV47" i="60"/>
  <c r="BQ47" i="60"/>
  <c r="BM47" i="60"/>
  <c r="CA59" i="60"/>
  <c r="BV59" i="60"/>
  <c r="BM59" i="60"/>
  <c r="BQ59" i="60"/>
  <c r="CA53" i="60"/>
  <c r="BW53" i="60"/>
  <c r="BU53" i="60"/>
  <c r="CA45" i="60"/>
  <c r="BV45" i="60"/>
  <c r="CB45" i="60"/>
  <c r="CA63" i="60"/>
  <c r="BV63" i="60"/>
  <c r="BM63" i="60"/>
  <c r="BQ63" i="60"/>
  <c r="CA74" i="60"/>
  <c r="BV74" i="60"/>
  <c r="BQ74" i="60"/>
  <c r="BM74" i="60"/>
  <c r="CA51" i="60"/>
  <c r="BV51" i="60"/>
  <c r="BM51" i="60"/>
  <c r="BQ51" i="60"/>
  <c r="CA55" i="60"/>
  <c r="BV55" i="60"/>
  <c r="BQ55" i="60"/>
  <c r="BM55" i="60"/>
  <c r="BY44" i="60"/>
  <c r="CA44" i="60"/>
  <c r="BU44" i="60"/>
  <c r="CA70" i="60"/>
  <c r="BV70" i="60"/>
  <c r="BQ70" i="60"/>
  <c r="BM70" i="60"/>
  <c r="CC64" i="60"/>
  <c r="CC72" i="60"/>
  <c r="CC58" i="60"/>
  <c r="CC71" i="60"/>
  <c r="CC68" i="60"/>
  <c r="BS40" i="60"/>
  <c r="BR66" i="60"/>
  <c r="BR41" i="60"/>
  <c r="BR46" i="60"/>
  <c r="CB43" i="60"/>
  <c r="BW59" i="60"/>
  <c r="BW45" i="60"/>
  <c r="BW74" i="60"/>
  <c r="BW51" i="60"/>
  <c r="CB55" i="60"/>
  <c r="BW70" i="60"/>
  <c r="J12" i="67"/>
  <c r="H3" i="71"/>
  <c r="U49" i="89" l="1"/>
  <c r="U49" i="96"/>
  <c r="W49" i="96" s="1"/>
  <c r="AJ33" i="89"/>
  <c r="AJ33" i="96"/>
  <c r="AL33" i="96" s="1"/>
  <c r="R60" i="89"/>
  <c r="R60" i="96"/>
  <c r="T60" i="96" s="1"/>
  <c r="AG53" i="96"/>
  <c r="AI53" i="96" s="1"/>
  <c r="AG53" i="89"/>
  <c r="AJ41" i="89"/>
  <c r="AJ41" i="96"/>
  <c r="AL41" i="96" s="1"/>
  <c r="I43" i="89"/>
  <c r="I43" i="96"/>
  <c r="K43" i="96" s="1"/>
  <c r="U36" i="89"/>
  <c r="U36" i="96"/>
  <c r="W36" i="96" s="1"/>
  <c r="O60" i="89"/>
  <c r="O60" i="96"/>
  <c r="Q60" i="96" s="1"/>
  <c r="F34" i="89"/>
  <c r="F34" i="96"/>
  <c r="H34" i="96" s="1"/>
  <c r="L41" i="89"/>
  <c r="L41" i="96"/>
  <c r="N41" i="96" s="1"/>
  <c r="O64" i="89"/>
  <c r="O64" i="96"/>
  <c r="Q64" i="96" s="1"/>
  <c r="AD53" i="89"/>
  <c r="AD53" i="96"/>
  <c r="AF53" i="96" s="1"/>
  <c r="L43" i="89"/>
  <c r="L43" i="96"/>
  <c r="N43" i="96" s="1"/>
  <c r="O49" i="89"/>
  <c r="O49" i="96"/>
  <c r="Q49" i="96" s="1"/>
  <c r="AD37" i="89"/>
  <c r="AD37" i="96"/>
  <c r="AF37" i="96" s="1"/>
  <c r="L51" i="89"/>
  <c r="L51" i="96"/>
  <c r="N51" i="96" s="1"/>
  <c r="O36" i="89"/>
  <c r="O36" i="96"/>
  <c r="Q36" i="96" s="1"/>
  <c r="L56" i="89"/>
  <c r="L56" i="96"/>
  <c r="N56" i="96" s="1"/>
  <c r="AJ53" i="89"/>
  <c r="AJ53" i="96"/>
  <c r="AL53" i="96" s="1"/>
  <c r="AJ49" i="89"/>
  <c r="AJ49" i="96"/>
  <c r="AL49" i="96" s="1"/>
  <c r="U47" i="89"/>
  <c r="U47" i="96"/>
  <c r="W47" i="96" s="1"/>
  <c r="I60" i="89"/>
  <c r="I60" i="96"/>
  <c r="K60" i="96" s="1"/>
  <c r="U34" i="89"/>
  <c r="U34" i="96"/>
  <c r="W34" i="96" s="1"/>
  <c r="I41" i="89"/>
  <c r="I41" i="96"/>
  <c r="K41" i="96" s="1"/>
  <c r="X53" i="89"/>
  <c r="X53" i="96"/>
  <c r="Z53" i="96" s="1"/>
  <c r="AA35" i="89"/>
  <c r="AA35" i="96"/>
  <c r="AC35" i="96" s="1"/>
  <c r="AA43" i="89"/>
  <c r="AA43" i="96"/>
  <c r="AC43" i="96" s="1"/>
  <c r="AA49" i="89"/>
  <c r="AA49" i="96"/>
  <c r="AC49" i="96" s="1"/>
  <c r="I37" i="89"/>
  <c r="I37" i="96"/>
  <c r="K37" i="96" s="1"/>
  <c r="X51" i="89"/>
  <c r="X51" i="96"/>
  <c r="Z51" i="96" s="1"/>
  <c r="AA36" i="89"/>
  <c r="AA36" i="96"/>
  <c r="AC36" i="96" s="1"/>
  <c r="CC85" i="60"/>
  <c r="C75" i="89"/>
  <c r="C75" i="96"/>
  <c r="E75" i="96" s="1"/>
  <c r="I56" i="89"/>
  <c r="I56" i="96"/>
  <c r="K56" i="96" s="1"/>
  <c r="F64" i="89"/>
  <c r="F64" i="96"/>
  <c r="H64" i="96" s="1"/>
  <c r="F49" i="89"/>
  <c r="F49" i="96"/>
  <c r="H49" i="96" s="1"/>
  <c r="AJ36" i="89"/>
  <c r="AJ36" i="96"/>
  <c r="AL36" i="96" s="1"/>
  <c r="AJ73" i="89"/>
  <c r="AJ73" i="96"/>
  <c r="AL73" i="96" s="1"/>
  <c r="O69" i="89"/>
  <c r="O69" i="96"/>
  <c r="Q69" i="96" s="1"/>
  <c r="F75" i="89"/>
  <c r="F75" i="96"/>
  <c r="H75" i="96" s="1"/>
  <c r="X69" i="89"/>
  <c r="X69" i="96"/>
  <c r="Z69" i="96" s="1"/>
  <c r="AD77" i="89"/>
  <c r="AD77" i="96"/>
  <c r="AF77" i="96" s="1"/>
  <c r="L73" i="89"/>
  <c r="L73" i="96"/>
  <c r="N73" i="96" s="1"/>
  <c r="AJ69" i="89"/>
  <c r="AJ69" i="96"/>
  <c r="AL69" i="96" s="1"/>
  <c r="AA77" i="89"/>
  <c r="AA77" i="96"/>
  <c r="AC77" i="96" s="1"/>
  <c r="AA73" i="89"/>
  <c r="AA73" i="96"/>
  <c r="AC73" i="96" s="1"/>
  <c r="AG69" i="96"/>
  <c r="AI69" i="96" s="1"/>
  <c r="AG69" i="89"/>
  <c r="AJ45" i="89"/>
  <c r="AJ45" i="96"/>
  <c r="AL45" i="96" s="1"/>
  <c r="F56" i="89"/>
  <c r="F56" i="96"/>
  <c r="H56" i="96" s="1"/>
  <c r="U41" i="89"/>
  <c r="U41" i="96"/>
  <c r="W41" i="96" s="1"/>
  <c r="AA34" i="89"/>
  <c r="AA34" i="96"/>
  <c r="AC34" i="96" s="1"/>
  <c r="AG41" i="89"/>
  <c r="AG41" i="96"/>
  <c r="AI41" i="96" s="1"/>
  <c r="O43" i="89"/>
  <c r="O43" i="96"/>
  <c r="Q43" i="96" s="1"/>
  <c r="C37" i="89"/>
  <c r="C37" i="96"/>
  <c r="E37" i="96" s="1"/>
  <c r="CC79" i="60"/>
  <c r="C69" i="89"/>
  <c r="C69" i="96"/>
  <c r="E69" i="96" s="1"/>
  <c r="AG60" i="89"/>
  <c r="AG60" i="96"/>
  <c r="AI60" i="96" s="1"/>
  <c r="C41" i="89"/>
  <c r="C41" i="96"/>
  <c r="E41" i="96" s="1"/>
  <c r="C53" i="89"/>
  <c r="C53" i="96"/>
  <c r="E53" i="96" s="1"/>
  <c r="AJ35" i="89"/>
  <c r="AJ35" i="96"/>
  <c r="AL35" i="96" s="1"/>
  <c r="U43" i="89"/>
  <c r="U43" i="96"/>
  <c r="W43" i="96" s="1"/>
  <c r="R49" i="89"/>
  <c r="R49" i="96"/>
  <c r="T49" i="96" s="1"/>
  <c r="R37" i="89"/>
  <c r="R37" i="96"/>
  <c r="T37" i="96" s="1"/>
  <c r="U33" i="89"/>
  <c r="U33" i="96"/>
  <c r="W33" i="96" s="1"/>
  <c r="AJ60" i="89"/>
  <c r="AJ60" i="96"/>
  <c r="AL60" i="96" s="1"/>
  <c r="AJ64" i="89"/>
  <c r="AJ64" i="96"/>
  <c r="AL64" i="96" s="1"/>
  <c r="AJ37" i="89"/>
  <c r="AJ37" i="96"/>
  <c r="AL37" i="96" s="1"/>
  <c r="AJ47" i="89"/>
  <c r="AJ47" i="96"/>
  <c r="AL47" i="96" s="1"/>
  <c r="AD60" i="89"/>
  <c r="AD60" i="96"/>
  <c r="AF60" i="96" s="1"/>
  <c r="L45" i="96"/>
  <c r="N45" i="96" s="1"/>
  <c r="L45" i="89"/>
  <c r="O41" i="89"/>
  <c r="O41" i="96"/>
  <c r="Q41" i="96" s="1"/>
  <c r="AD64" i="89"/>
  <c r="AD64" i="96"/>
  <c r="AF64" i="96" s="1"/>
  <c r="L35" i="89"/>
  <c r="L35" i="96"/>
  <c r="N35" i="96" s="1"/>
  <c r="F43" i="89"/>
  <c r="F43" i="96"/>
  <c r="H43" i="96" s="1"/>
  <c r="AD49" i="89"/>
  <c r="AD49" i="96"/>
  <c r="AF49" i="96" s="1"/>
  <c r="L33" i="96"/>
  <c r="N33" i="96" s="1"/>
  <c r="L33" i="89"/>
  <c r="O51" i="89"/>
  <c r="O51" i="96"/>
  <c r="Q51" i="96" s="1"/>
  <c r="AD36" i="89"/>
  <c r="AD36" i="96"/>
  <c r="AF36" i="96" s="1"/>
  <c r="L47" i="89"/>
  <c r="L47" i="96"/>
  <c r="N47" i="96" s="1"/>
  <c r="O56" i="89"/>
  <c r="O56" i="96"/>
  <c r="Q56" i="96" s="1"/>
  <c r="U37" i="89"/>
  <c r="U37" i="96"/>
  <c r="W37" i="96" s="1"/>
  <c r="AJ56" i="89"/>
  <c r="AJ56" i="96"/>
  <c r="AL56" i="96" s="1"/>
  <c r="X34" i="89"/>
  <c r="X34" i="96"/>
  <c r="Z34" i="96" s="1"/>
  <c r="X45" i="89"/>
  <c r="X45" i="96"/>
  <c r="Z45" i="96" s="1"/>
  <c r="CC87" i="60"/>
  <c r="C77" i="89"/>
  <c r="C77" i="96"/>
  <c r="E77" i="96" s="1"/>
  <c r="X64" i="89"/>
  <c r="X64" i="96"/>
  <c r="Z64" i="96" s="1"/>
  <c r="AA53" i="89"/>
  <c r="AA53" i="96"/>
  <c r="AC53" i="96" s="1"/>
  <c r="F35" i="89"/>
  <c r="F35" i="96"/>
  <c r="H35" i="96" s="1"/>
  <c r="CC83" i="60"/>
  <c r="C73" i="89"/>
  <c r="C73" i="96"/>
  <c r="E73" i="96" s="1"/>
  <c r="I49" i="89"/>
  <c r="I49" i="96"/>
  <c r="K49" i="96" s="1"/>
  <c r="X33" i="89"/>
  <c r="X33" i="96"/>
  <c r="Z33" i="96" s="1"/>
  <c r="AA51" i="89"/>
  <c r="AA51" i="96"/>
  <c r="AC51" i="96" s="1"/>
  <c r="I36" i="89"/>
  <c r="I36" i="96"/>
  <c r="K36" i="96" s="1"/>
  <c r="X47" i="89"/>
  <c r="X47" i="96"/>
  <c r="Z47" i="96" s="1"/>
  <c r="F60" i="89"/>
  <c r="F60" i="96"/>
  <c r="H60" i="96" s="1"/>
  <c r="U53" i="89"/>
  <c r="U53" i="96"/>
  <c r="W53" i="96" s="1"/>
  <c r="F37" i="89"/>
  <c r="F37" i="96"/>
  <c r="H37" i="96" s="1"/>
  <c r="AJ77" i="89"/>
  <c r="AJ77" i="96"/>
  <c r="AL77" i="96" s="1"/>
  <c r="U73" i="89"/>
  <c r="U73" i="96"/>
  <c r="W73" i="96" s="1"/>
  <c r="L69" i="89"/>
  <c r="L69" i="96"/>
  <c r="N69" i="96" s="1"/>
  <c r="AG73" i="89"/>
  <c r="AG73" i="96"/>
  <c r="AI73" i="96" s="1"/>
  <c r="AD73" i="89"/>
  <c r="AD73" i="96"/>
  <c r="AF73" i="96" s="1"/>
  <c r="O75" i="89"/>
  <c r="O75" i="96"/>
  <c r="Q75" i="96" s="1"/>
  <c r="X77" i="89"/>
  <c r="X77" i="96"/>
  <c r="Z77" i="96" s="1"/>
  <c r="X73" i="89"/>
  <c r="X73" i="96"/>
  <c r="Z73" i="96" s="1"/>
  <c r="R69" i="89"/>
  <c r="R69" i="96"/>
  <c r="T69" i="96" s="1"/>
  <c r="AA75" i="89"/>
  <c r="AA75" i="96"/>
  <c r="AC75" i="96" s="1"/>
  <c r="AG45" i="89"/>
  <c r="AG45" i="96"/>
  <c r="AI45" i="96" s="1"/>
  <c r="AG64" i="89"/>
  <c r="AG64" i="96"/>
  <c r="AI64" i="96" s="1"/>
  <c r="C33" i="89"/>
  <c r="C33" i="96"/>
  <c r="E33" i="96" s="1"/>
  <c r="AG51" i="89"/>
  <c r="AG51" i="96"/>
  <c r="AI51" i="96" s="1"/>
  <c r="AG36" i="89"/>
  <c r="AG36" i="96"/>
  <c r="AI36" i="96" s="1"/>
  <c r="AG47" i="89"/>
  <c r="AG47" i="96"/>
  <c r="AI47" i="96" s="1"/>
  <c r="AG56" i="89"/>
  <c r="AG56" i="96"/>
  <c r="AI56" i="96" s="1"/>
  <c r="U64" i="96"/>
  <c r="W64" i="96" s="1"/>
  <c r="U64" i="89"/>
  <c r="F36" i="89"/>
  <c r="F36" i="96"/>
  <c r="H36" i="96" s="1"/>
  <c r="U60" i="96"/>
  <c r="W60" i="96" s="1"/>
  <c r="U60" i="89"/>
  <c r="U35" i="89"/>
  <c r="U35" i="96"/>
  <c r="W35" i="96" s="1"/>
  <c r="O34" i="89"/>
  <c r="O34" i="96"/>
  <c r="Q34" i="96" s="1"/>
  <c r="C45" i="89"/>
  <c r="C45" i="96"/>
  <c r="E45" i="96" s="1"/>
  <c r="C64" i="89"/>
  <c r="C64" i="96"/>
  <c r="E64" i="96" s="1"/>
  <c r="R35" i="89"/>
  <c r="R35" i="96"/>
  <c r="T35" i="96" s="1"/>
  <c r="AG43" i="89"/>
  <c r="AG43" i="96"/>
  <c r="AI43" i="96" s="1"/>
  <c r="AG49" i="89"/>
  <c r="AG49" i="96"/>
  <c r="AI49" i="96" s="1"/>
  <c r="AG37" i="89"/>
  <c r="AG37" i="96"/>
  <c r="AI37" i="96" s="1"/>
  <c r="AD33" i="89"/>
  <c r="AD33" i="96"/>
  <c r="AF33" i="96" s="1"/>
  <c r="C51" i="89"/>
  <c r="C51" i="96"/>
  <c r="E51" i="96" s="1"/>
  <c r="C36" i="89"/>
  <c r="C36" i="96"/>
  <c r="E36" i="96" s="1"/>
  <c r="C47" i="89"/>
  <c r="C47" i="96"/>
  <c r="E47" i="96" s="1"/>
  <c r="C56" i="89"/>
  <c r="C56" i="96"/>
  <c r="E56" i="96" s="1"/>
  <c r="I34" i="89"/>
  <c r="I34" i="96"/>
  <c r="K34" i="96" s="1"/>
  <c r="F53" i="89"/>
  <c r="F53" i="96"/>
  <c r="H53" i="96" s="1"/>
  <c r="F33" i="89"/>
  <c r="F33" i="96"/>
  <c r="H33" i="96" s="1"/>
  <c r="U56" i="96"/>
  <c r="W56" i="96" s="1"/>
  <c r="U56" i="89"/>
  <c r="L34" i="89"/>
  <c r="L34" i="96"/>
  <c r="N34" i="96" s="1"/>
  <c r="O45" i="89"/>
  <c r="O45" i="96"/>
  <c r="Q45" i="96" s="1"/>
  <c r="AD41" i="89"/>
  <c r="AD41" i="96"/>
  <c r="AF41" i="96" s="1"/>
  <c r="L53" i="89"/>
  <c r="L53" i="96"/>
  <c r="N53" i="96" s="1"/>
  <c r="O35" i="89"/>
  <c r="O35" i="96"/>
  <c r="Q35" i="96" s="1"/>
  <c r="AJ43" i="89"/>
  <c r="AJ43" i="96"/>
  <c r="AL43" i="96" s="1"/>
  <c r="L37" i="96"/>
  <c r="N37" i="96" s="1"/>
  <c r="L37" i="89"/>
  <c r="R33" i="89"/>
  <c r="R33" i="96"/>
  <c r="T33" i="96" s="1"/>
  <c r="AD51" i="89"/>
  <c r="AD51" i="96"/>
  <c r="AF51" i="96" s="1"/>
  <c r="O47" i="89"/>
  <c r="O47" i="96"/>
  <c r="Q47" i="96" s="1"/>
  <c r="AD56" i="89"/>
  <c r="AD56" i="96"/>
  <c r="AF56" i="96" s="1"/>
  <c r="AJ34" i="89"/>
  <c r="AJ34" i="96"/>
  <c r="AL34" i="96" s="1"/>
  <c r="C35" i="89"/>
  <c r="C35" i="96"/>
  <c r="E35" i="96" s="1"/>
  <c r="U51" i="89"/>
  <c r="U51" i="96"/>
  <c r="W51" i="96" s="1"/>
  <c r="X60" i="89"/>
  <c r="X60" i="96"/>
  <c r="Z60" i="96" s="1"/>
  <c r="C34" i="89"/>
  <c r="C34" i="96"/>
  <c r="E34" i="96" s="1"/>
  <c r="AA45" i="89"/>
  <c r="AA45" i="96"/>
  <c r="AC45" i="96" s="1"/>
  <c r="X41" i="89"/>
  <c r="X41" i="96"/>
  <c r="Z41" i="96" s="1"/>
  <c r="AA64" i="89"/>
  <c r="AA64" i="96"/>
  <c r="AC64" i="96" s="1"/>
  <c r="I53" i="96"/>
  <c r="K53" i="96" s="1"/>
  <c r="I53" i="89"/>
  <c r="X43" i="89"/>
  <c r="X43" i="96"/>
  <c r="Z43" i="96" s="1"/>
  <c r="X37" i="89"/>
  <c r="X37" i="96"/>
  <c r="Z37" i="96" s="1"/>
  <c r="AG33" i="89"/>
  <c r="AG33" i="96"/>
  <c r="AI33" i="96" s="1"/>
  <c r="I51" i="89"/>
  <c r="I51" i="96"/>
  <c r="K51" i="96" s="1"/>
  <c r="AA47" i="89"/>
  <c r="AA47" i="96"/>
  <c r="AC47" i="96" s="1"/>
  <c r="X56" i="89"/>
  <c r="X56" i="96"/>
  <c r="Z56" i="96" s="1"/>
  <c r="R34" i="89"/>
  <c r="R34" i="96"/>
  <c r="T34" i="96" s="1"/>
  <c r="C43" i="89"/>
  <c r="C43" i="96"/>
  <c r="E43" i="96" s="1"/>
  <c r="O33" i="89"/>
  <c r="O33" i="96"/>
  <c r="Q33" i="96" s="1"/>
  <c r="F47" i="89"/>
  <c r="F47" i="96"/>
  <c r="H47" i="96" s="1"/>
  <c r="U77" i="89"/>
  <c r="U77" i="96"/>
  <c r="W77" i="96" s="1"/>
  <c r="F73" i="89"/>
  <c r="F73" i="96"/>
  <c r="H73" i="96" s="1"/>
  <c r="AJ75" i="89"/>
  <c r="AJ75" i="96"/>
  <c r="AL75" i="96" s="1"/>
  <c r="AG77" i="96"/>
  <c r="AI77" i="96" s="1"/>
  <c r="AG77" i="89"/>
  <c r="R73" i="89"/>
  <c r="R73" i="96"/>
  <c r="T73" i="96" s="1"/>
  <c r="I69" i="96"/>
  <c r="K69" i="96" s="1"/>
  <c r="I69" i="89"/>
  <c r="AG75" i="96"/>
  <c r="AI75" i="96" s="1"/>
  <c r="AG75" i="89"/>
  <c r="O77" i="89"/>
  <c r="O77" i="96"/>
  <c r="Q77" i="96" s="1"/>
  <c r="U69" i="89"/>
  <c r="U69" i="96"/>
  <c r="W69" i="96" s="1"/>
  <c r="L75" i="89"/>
  <c r="L75" i="96"/>
  <c r="N75" i="96" s="1"/>
  <c r="I77" i="89"/>
  <c r="I77" i="96"/>
  <c r="K77" i="96" s="1"/>
  <c r="I73" i="89"/>
  <c r="I73" i="96"/>
  <c r="K73" i="96" s="1"/>
  <c r="X75" i="89"/>
  <c r="X75" i="96"/>
  <c r="Z75" i="96" s="1"/>
  <c r="C60" i="89"/>
  <c r="C60" i="96"/>
  <c r="E60" i="96" s="1"/>
  <c r="AG34" i="89"/>
  <c r="AG34" i="96"/>
  <c r="AI34" i="96" s="1"/>
  <c r="R45" i="89"/>
  <c r="R45" i="96"/>
  <c r="T45" i="96" s="1"/>
  <c r="R41" i="89"/>
  <c r="R41" i="96"/>
  <c r="T41" i="96" s="1"/>
  <c r="R64" i="89"/>
  <c r="R64" i="96"/>
  <c r="T64" i="96" s="1"/>
  <c r="R53" i="89"/>
  <c r="R53" i="96"/>
  <c r="T53" i="96" s="1"/>
  <c r="AG35" i="89"/>
  <c r="AG35" i="96"/>
  <c r="AI35" i="96" s="1"/>
  <c r="C49" i="89"/>
  <c r="C49" i="96"/>
  <c r="E49" i="96" s="1"/>
  <c r="R51" i="89"/>
  <c r="R51" i="96"/>
  <c r="T51" i="96" s="1"/>
  <c r="R36" i="89"/>
  <c r="R36" i="96"/>
  <c r="T36" i="96" s="1"/>
  <c r="R47" i="89"/>
  <c r="R47" i="96"/>
  <c r="T47" i="96" s="1"/>
  <c r="R56" i="89"/>
  <c r="R56" i="96"/>
  <c r="T56" i="96" s="1"/>
  <c r="U45" i="89"/>
  <c r="U45" i="96"/>
  <c r="W45" i="96" s="1"/>
  <c r="X35" i="89"/>
  <c r="X35" i="96"/>
  <c r="Z35" i="96" s="1"/>
  <c r="F51" i="89"/>
  <c r="F51" i="96"/>
  <c r="H51" i="96" s="1"/>
  <c r="L60" i="89"/>
  <c r="L60" i="96"/>
  <c r="N60" i="96" s="1"/>
  <c r="AD34" i="89"/>
  <c r="AD34" i="96"/>
  <c r="AF34" i="96" s="1"/>
  <c r="AD45" i="89"/>
  <c r="AD45" i="96"/>
  <c r="AF45" i="96" s="1"/>
  <c r="L64" i="89"/>
  <c r="L64" i="96"/>
  <c r="N64" i="96" s="1"/>
  <c r="O53" i="89"/>
  <c r="O53" i="96"/>
  <c r="Q53" i="96" s="1"/>
  <c r="AD35" i="89"/>
  <c r="AD35" i="96"/>
  <c r="AF35" i="96" s="1"/>
  <c r="L49" i="89"/>
  <c r="L49" i="96"/>
  <c r="N49" i="96" s="1"/>
  <c r="O37" i="89"/>
  <c r="O37" i="96"/>
  <c r="Q37" i="96" s="1"/>
  <c r="I33" i="89"/>
  <c r="I33" i="96"/>
  <c r="K33" i="96" s="1"/>
  <c r="L36" i="89"/>
  <c r="L36" i="96"/>
  <c r="N36" i="96" s="1"/>
  <c r="AD47" i="89"/>
  <c r="AD47" i="96"/>
  <c r="AF47" i="96" s="1"/>
  <c r="F41" i="89"/>
  <c r="F41" i="96"/>
  <c r="H41" i="96" s="1"/>
  <c r="AD43" i="89"/>
  <c r="AD43" i="96"/>
  <c r="AF43" i="96" s="1"/>
  <c r="AA60" i="89"/>
  <c r="AA60" i="96"/>
  <c r="AC60" i="96" s="1"/>
  <c r="I45" i="89"/>
  <c r="I45" i="96"/>
  <c r="K45" i="96" s="1"/>
  <c r="AA41" i="89"/>
  <c r="AA41" i="96"/>
  <c r="AC41" i="96" s="1"/>
  <c r="I64" i="89"/>
  <c r="I64" i="96"/>
  <c r="K64" i="96" s="1"/>
  <c r="I35" i="89"/>
  <c r="I35" i="96"/>
  <c r="K35" i="96" s="1"/>
  <c r="R43" i="89"/>
  <c r="R43" i="96"/>
  <c r="T43" i="96" s="1"/>
  <c r="X49" i="89"/>
  <c r="X49" i="96"/>
  <c r="Z49" i="96" s="1"/>
  <c r="AA37" i="89"/>
  <c r="AA37" i="96"/>
  <c r="AC37" i="96" s="1"/>
  <c r="AA33" i="89"/>
  <c r="AA33" i="96"/>
  <c r="AC33" i="96" s="1"/>
  <c r="X36" i="89"/>
  <c r="X36" i="96"/>
  <c r="Z36" i="96" s="1"/>
  <c r="I47" i="89"/>
  <c r="I47" i="96"/>
  <c r="K47" i="96" s="1"/>
  <c r="AA56" i="89"/>
  <c r="AA56" i="96"/>
  <c r="AC56" i="96" s="1"/>
  <c r="F45" i="89"/>
  <c r="F45" i="96"/>
  <c r="H45" i="96" s="1"/>
  <c r="AJ51" i="89"/>
  <c r="AJ51" i="96"/>
  <c r="AL51" i="96" s="1"/>
  <c r="F77" i="89"/>
  <c r="F77" i="96"/>
  <c r="H77" i="96" s="1"/>
  <c r="AD69" i="89"/>
  <c r="AD69" i="96"/>
  <c r="AF69" i="96" s="1"/>
  <c r="U75" i="89"/>
  <c r="U75" i="96"/>
  <c r="W75" i="96" s="1"/>
  <c r="R77" i="89"/>
  <c r="R77" i="96"/>
  <c r="T77" i="96" s="1"/>
  <c r="AA69" i="89"/>
  <c r="AA69" i="96"/>
  <c r="AC69" i="96" s="1"/>
  <c r="R75" i="89"/>
  <c r="R75" i="96"/>
  <c r="T75" i="96" s="1"/>
  <c r="L77" i="89"/>
  <c r="L77" i="96"/>
  <c r="N77" i="96" s="1"/>
  <c r="O73" i="89"/>
  <c r="O73" i="96"/>
  <c r="Q73" i="96" s="1"/>
  <c r="F69" i="89"/>
  <c r="F69" i="96"/>
  <c r="H69" i="96" s="1"/>
  <c r="AD75" i="89"/>
  <c r="AD75" i="96"/>
  <c r="AF75" i="96" s="1"/>
  <c r="I75" i="89"/>
  <c r="I75" i="96"/>
  <c r="K75" i="96" s="1"/>
  <c r="I30" i="89"/>
  <c r="I30" i="96"/>
  <c r="K30" i="96" s="1"/>
  <c r="U31" i="89"/>
  <c r="U31" i="96"/>
  <c r="W31" i="96" s="1"/>
  <c r="R31" i="96"/>
  <c r="T31" i="96" s="1"/>
  <c r="R31" i="89"/>
  <c r="AD30" i="96"/>
  <c r="AF30" i="96" s="1"/>
  <c r="AD30" i="89"/>
  <c r="AG31" i="89"/>
  <c r="AG31" i="96"/>
  <c r="AI31" i="96" s="1"/>
  <c r="U30" i="89"/>
  <c r="U30" i="96"/>
  <c r="W30" i="96" s="1"/>
  <c r="I31" i="89"/>
  <c r="I31" i="96"/>
  <c r="K31" i="96" s="1"/>
  <c r="O30" i="96"/>
  <c r="Q30" i="96" s="1"/>
  <c r="O30" i="89"/>
  <c r="F30" i="89"/>
  <c r="F30" i="96"/>
  <c r="H30" i="96" s="1"/>
  <c r="X30" i="89"/>
  <c r="X30" i="96"/>
  <c r="Z30" i="96" s="1"/>
  <c r="AD31" i="89"/>
  <c r="AD31" i="96"/>
  <c r="AF31" i="96" s="1"/>
  <c r="F31" i="89"/>
  <c r="F31" i="96"/>
  <c r="H31" i="96" s="1"/>
  <c r="C31" i="89"/>
  <c r="C31" i="96"/>
  <c r="E31" i="96" s="1"/>
  <c r="AG30" i="89"/>
  <c r="AG30" i="96"/>
  <c r="AI30" i="96" s="1"/>
  <c r="L31" i="89"/>
  <c r="L31" i="96"/>
  <c r="N31" i="96" s="1"/>
  <c r="R30" i="89"/>
  <c r="R30" i="96"/>
  <c r="T30" i="96" s="1"/>
  <c r="X31" i="96"/>
  <c r="Z31" i="96" s="1"/>
  <c r="X31" i="89"/>
  <c r="AA30" i="89"/>
  <c r="AA30" i="96"/>
  <c r="AC30" i="96" s="1"/>
  <c r="AA31" i="89"/>
  <c r="AA31" i="96"/>
  <c r="AC31" i="96" s="1"/>
  <c r="L30" i="89"/>
  <c r="L30" i="96"/>
  <c r="N30" i="96" s="1"/>
  <c r="AJ31" i="89"/>
  <c r="AJ31" i="96"/>
  <c r="AL31" i="96" s="1"/>
  <c r="O31" i="89"/>
  <c r="O31" i="96"/>
  <c r="Q31" i="96" s="1"/>
  <c r="C30" i="89"/>
  <c r="C30" i="96"/>
  <c r="E30" i="96" s="1"/>
  <c r="AJ30" i="89"/>
  <c r="AJ30" i="96"/>
  <c r="AL30" i="96" s="1"/>
  <c r="CC74" i="60"/>
  <c r="CC63" i="60"/>
  <c r="CC46" i="60"/>
  <c r="CC57" i="60"/>
  <c r="CC51" i="60"/>
  <c r="CC59" i="60"/>
  <c r="CC55" i="60"/>
  <c r="CC47" i="60"/>
  <c r="CC43" i="60"/>
  <c r="CC66" i="60"/>
  <c r="CC45" i="60"/>
  <c r="CC44" i="60"/>
  <c r="CC53" i="60"/>
  <c r="CC70" i="60"/>
  <c r="CC61" i="60"/>
  <c r="CC41" i="60"/>
  <c r="CC40" i="60"/>
  <c r="F56" i="71"/>
  <c r="C15" i="78" l="1"/>
  <c r="A18" i="78"/>
  <c r="J12" i="74" l="1"/>
  <c r="J12" i="73"/>
  <c r="G19" i="74" l="1"/>
  <c r="B23" i="78" s="1"/>
  <c r="I5" i="71"/>
  <c r="BD24" i="60" l="1"/>
  <c r="BH24" i="60"/>
  <c r="BX24" i="60" s="1"/>
  <c r="BL24" i="60"/>
  <c r="BE24" i="60"/>
  <c r="BJ24" i="60"/>
  <c r="BZ24" i="60" s="1"/>
  <c r="BA24" i="60"/>
  <c r="BF24" i="60"/>
  <c r="BV24" i="60" s="1"/>
  <c r="BK24" i="60"/>
  <c r="BB24" i="60"/>
  <c r="BG24" i="60"/>
  <c r="BW24" i="60" s="1"/>
  <c r="BC24" i="60"/>
  <c r="BI24" i="60"/>
  <c r="BD25" i="60"/>
  <c r="BH25" i="60"/>
  <c r="BX25" i="60" s="1"/>
  <c r="BL25" i="60"/>
  <c r="BC25" i="60"/>
  <c r="BI25" i="60"/>
  <c r="BY25" i="60" s="1"/>
  <c r="BE25" i="60"/>
  <c r="BU25" i="60" s="1"/>
  <c r="BJ25" i="60"/>
  <c r="BA25" i="60"/>
  <c r="BF25" i="60"/>
  <c r="BK25" i="60"/>
  <c r="CA25" i="60" s="1"/>
  <c r="BB25" i="60"/>
  <c r="BG25" i="60"/>
  <c r="BD37" i="60"/>
  <c r="BH37" i="60"/>
  <c r="BL37" i="60"/>
  <c r="BC37" i="60"/>
  <c r="BI37" i="60"/>
  <c r="BE37" i="60"/>
  <c r="BJ37" i="60"/>
  <c r="BA37" i="60"/>
  <c r="BF37" i="60"/>
  <c r="BK37" i="60"/>
  <c r="BB37" i="60"/>
  <c r="BG37" i="60"/>
  <c r="BD32" i="60"/>
  <c r="BH32" i="60"/>
  <c r="BL32" i="60"/>
  <c r="CB32" i="60" s="1"/>
  <c r="BE32" i="60"/>
  <c r="BJ32" i="60"/>
  <c r="BZ32" i="60" s="1"/>
  <c r="BA32" i="60"/>
  <c r="BF32" i="60"/>
  <c r="BV32" i="60" s="1"/>
  <c r="BK32" i="60"/>
  <c r="BB32" i="60"/>
  <c r="BG32" i="60"/>
  <c r="BW32" i="60" s="1"/>
  <c r="BC32" i="60"/>
  <c r="BI32" i="60"/>
  <c r="BO32" i="60" l="1"/>
  <c r="BO24" i="60"/>
  <c r="BO25" i="60"/>
  <c r="BO37" i="60"/>
  <c r="AJ22" i="89"/>
  <c r="AJ22" i="96"/>
  <c r="AL22" i="96" s="1"/>
  <c r="X15" i="89"/>
  <c r="X15" i="96"/>
  <c r="Z15" i="96" s="1"/>
  <c r="U14" i="89"/>
  <c r="U14" i="96"/>
  <c r="W14" i="96" s="1"/>
  <c r="BY32" i="60"/>
  <c r="AB22" i="89"/>
  <c r="AB22" i="96"/>
  <c r="CA32" i="60"/>
  <c r="AH22" i="89"/>
  <c r="AH22" i="96"/>
  <c r="P22" i="89"/>
  <c r="P22" i="96"/>
  <c r="V27" i="89"/>
  <c r="V27" i="96"/>
  <c r="D27" i="89"/>
  <c r="D27" i="96"/>
  <c r="J27" i="89"/>
  <c r="J27" i="96"/>
  <c r="BW25" i="60"/>
  <c r="V15" i="89"/>
  <c r="V15" i="96"/>
  <c r="D15" i="89"/>
  <c r="D15" i="96"/>
  <c r="J15" i="89"/>
  <c r="J15" i="96"/>
  <c r="BY24" i="60"/>
  <c r="AB14" i="89"/>
  <c r="AB14" i="96"/>
  <c r="CA24" i="60"/>
  <c r="AH14" i="89"/>
  <c r="AH14" i="96"/>
  <c r="P14" i="89"/>
  <c r="P14" i="96"/>
  <c r="R22" i="89"/>
  <c r="R22" i="96"/>
  <c r="T22" i="96" s="1"/>
  <c r="X14" i="89"/>
  <c r="X14" i="96"/>
  <c r="Z14" i="96" s="1"/>
  <c r="AG15" i="89"/>
  <c r="AG15" i="96"/>
  <c r="AI15" i="96" s="1"/>
  <c r="J22" i="89"/>
  <c r="J22" i="96"/>
  <c r="S22" i="89"/>
  <c r="S22" i="96"/>
  <c r="AK22" i="89"/>
  <c r="AK22" i="96"/>
  <c r="G27" i="89"/>
  <c r="G27" i="96"/>
  <c r="BZ37" i="60"/>
  <c r="AE27" i="89"/>
  <c r="AE27" i="96"/>
  <c r="AK27" i="89"/>
  <c r="AK27" i="96"/>
  <c r="G15" i="96"/>
  <c r="G15" i="89"/>
  <c r="AE15" i="89"/>
  <c r="AE15" i="96"/>
  <c r="CB25" i="60"/>
  <c r="AK15" i="89"/>
  <c r="AK15" i="96"/>
  <c r="J14" i="89"/>
  <c r="J14" i="96"/>
  <c r="S14" i="89"/>
  <c r="S14" i="96"/>
  <c r="AK14" i="89"/>
  <c r="AK14" i="96"/>
  <c r="AD22" i="89"/>
  <c r="AD22" i="96"/>
  <c r="AF22" i="96" s="1"/>
  <c r="U22" i="89"/>
  <c r="U22" i="96"/>
  <c r="W22" i="96" s="1"/>
  <c r="AA15" i="89"/>
  <c r="AA15" i="96"/>
  <c r="AC15" i="96" s="1"/>
  <c r="AD14" i="89"/>
  <c r="AD14" i="96"/>
  <c r="AF14" i="96" s="1"/>
  <c r="V22" i="89"/>
  <c r="V22" i="96"/>
  <c r="D22" i="89"/>
  <c r="D22" i="96"/>
  <c r="Y22" i="89"/>
  <c r="Y22" i="96"/>
  <c r="AH27" i="89"/>
  <c r="AH27" i="96"/>
  <c r="P27" i="89"/>
  <c r="P27" i="96"/>
  <c r="Y27" i="89"/>
  <c r="Y27" i="96"/>
  <c r="AH15" i="89"/>
  <c r="AH15" i="96"/>
  <c r="P15" i="89"/>
  <c r="P15" i="96"/>
  <c r="Y15" i="89"/>
  <c r="Y15" i="96"/>
  <c r="V14" i="89"/>
  <c r="V14" i="96"/>
  <c r="D14" i="89"/>
  <c r="D14" i="96"/>
  <c r="Y14" i="89"/>
  <c r="Y14" i="96"/>
  <c r="R14" i="89"/>
  <c r="R14" i="96"/>
  <c r="T14" i="96" s="1"/>
  <c r="O15" i="89"/>
  <c r="O15" i="96"/>
  <c r="Q15" i="96" s="1"/>
  <c r="G22" i="89"/>
  <c r="G22" i="96"/>
  <c r="AE22" i="89"/>
  <c r="AE22" i="96"/>
  <c r="M22" i="89"/>
  <c r="M22" i="96"/>
  <c r="S27" i="89"/>
  <c r="S27" i="96"/>
  <c r="AB27" i="89"/>
  <c r="AB27" i="96"/>
  <c r="M27" i="89"/>
  <c r="M27" i="96"/>
  <c r="BV25" i="60"/>
  <c r="S15" i="89"/>
  <c r="S15" i="96"/>
  <c r="AB15" i="89"/>
  <c r="AB15" i="96"/>
  <c r="M15" i="89"/>
  <c r="M15" i="96"/>
  <c r="G14" i="89"/>
  <c r="G14" i="96"/>
  <c r="AE14" i="89"/>
  <c r="AE14" i="96"/>
  <c r="M14" i="89"/>
  <c r="M14" i="96"/>
  <c r="BM24" i="60"/>
  <c r="BM37" i="60"/>
  <c r="BM25" i="60"/>
  <c r="BU24" i="60"/>
  <c r="BU32" i="60"/>
  <c r="BM32" i="60"/>
  <c r="BW37" i="60"/>
  <c r="CB37" i="60"/>
  <c r="BZ25" i="60"/>
  <c r="CB24" i="60"/>
  <c r="BX32" i="60"/>
  <c r="CA37" i="60"/>
  <c r="BU37" i="60"/>
  <c r="BX37" i="60"/>
  <c r="BV37" i="60"/>
  <c r="BY37" i="60"/>
  <c r="BD18" i="60"/>
  <c r="BH18" i="60"/>
  <c r="BL18" i="60"/>
  <c r="BA18" i="60"/>
  <c r="BE18" i="60"/>
  <c r="BI18" i="60"/>
  <c r="BG18" i="60"/>
  <c r="BB18" i="60"/>
  <c r="BJ18" i="60"/>
  <c r="BC18" i="60"/>
  <c r="BK18" i="60"/>
  <c r="BF18" i="60"/>
  <c r="BD28" i="60"/>
  <c r="BH28" i="60"/>
  <c r="BL28" i="60"/>
  <c r="BE28" i="60"/>
  <c r="BJ28" i="60"/>
  <c r="BA28" i="60"/>
  <c r="BF28" i="60"/>
  <c r="BK28" i="60"/>
  <c r="BB28" i="60"/>
  <c r="BG28" i="60"/>
  <c r="BC28" i="60"/>
  <c r="BI28" i="60"/>
  <c r="BD33" i="60"/>
  <c r="BH33" i="60"/>
  <c r="BL33" i="60"/>
  <c r="BC33" i="60"/>
  <c r="BI33" i="60"/>
  <c r="BE33" i="60"/>
  <c r="BJ33" i="60"/>
  <c r="BA33" i="60"/>
  <c r="BF33" i="60"/>
  <c r="BK33" i="60"/>
  <c r="BB33" i="60"/>
  <c r="BG33" i="60"/>
  <c r="BD35" i="60"/>
  <c r="BH35" i="60"/>
  <c r="BL35" i="60"/>
  <c r="BA35" i="60"/>
  <c r="BF35" i="60"/>
  <c r="BK35" i="60"/>
  <c r="BB35" i="60"/>
  <c r="BG35" i="60"/>
  <c r="BC35" i="60"/>
  <c r="BI35" i="60"/>
  <c r="BE35" i="60"/>
  <c r="BJ35" i="60"/>
  <c r="BD23" i="60"/>
  <c r="BH23" i="60"/>
  <c r="BL23" i="60"/>
  <c r="BA23" i="60"/>
  <c r="BF23" i="60"/>
  <c r="BK23" i="60"/>
  <c r="BB23" i="60"/>
  <c r="BG23" i="60"/>
  <c r="BC23" i="60"/>
  <c r="BI23" i="60"/>
  <c r="BE23" i="60"/>
  <c r="BJ23" i="60"/>
  <c r="BD39" i="60"/>
  <c r="BH39" i="60"/>
  <c r="BL39" i="60"/>
  <c r="BA39" i="60"/>
  <c r="BF39" i="60"/>
  <c r="BK39" i="60"/>
  <c r="BB39" i="60"/>
  <c r="BG39" i="60"/>
  <c r="BC39" i="60"/>
  <c r="BI39" i="60"/>
  <c r="BE39" i="60"/>
  <c r="BJ39" i="60"/>
  <c r="BD17" i="60"/>
  <c r="BH17" i="60"/>
  <c r="BL17" i="60"/>
  <c r="BA17" i="60"/>
  <c r="BE17" i="60"/>
  <c r="BI17" i="60"/>
  <c r="BC17" i="60"/>
  <c r="BK17" i="60"/>
  <c r="BF17" i="60"/>
  <c r="BG17" i="60"/>
  <c r="BB17" i="60"/>
  <c r="BJ17" i="60"/>
  <c r="BD27" i="60"/>
  <c r="BH27" i="60"/>
  <c r="BL27" i="60"/>
  <c r="BA27" i="60"/>
  <c r="BF27" i="60"/>
  <c r="BK27" i="60"/>
  <c r="BB27" i="60"/>
  <c r="BG27" i="60"/>
  <c r="BC27" i="60"/>
  <c r="BI27" i="60"/>
  <c r="BE27" i="60"/>
  <c r="BJ27" i="60"/>
  <c r="BD22" i="60"/>
  <c r="BH22" i="60"/>
  <c r="BL22" i="60"/>
  <c r="BB22" i="60"/>
  <c r="BG22" i="60"/>
  <c r="BC22" i="60"/>
  <c r="BI22" i="60"/>
  <c r="BE22" i="60"/>
  <c r="BJ22" i="60"/>
  <c r="BA22" i="60"/>
  <c r="BF22" i="60"/>
  <c r="BK22" i="60"/>
  <c r="BD34" i="60"/>
  <c r="BH34" i="60"/>
  <c r="BL34" i="60"/>
  <c r="BB34" i="60"/>
  <c r="BG34" i="60"/>
  <c r="BC34" i="60"/>
  <c r="BI34" i="60"/>
  <c r="BE34" i="60"/>
  <c r="BJ34" i="60"/>
  <c r="BA34" i="60"/>
  <c r="BF34" i="60"/>
  <c r="BK34" i="60"/>
  <c r="BD31" i="60"/>
  <c r="BH31" i="60"/>
  <c r="BL31" i="60"/>
  <c r="BA31" i="60"/>
  <c r="BF31" i="60"/>
  <c r="BK31" i="60"/>
  <c r="BB31" i="60"/>
  <c r="BG31" i="60"/>
  <c r="BC31" i="60"/>
  <c r="BI31" i="60"/>
  <c r="BE31" i="60"/>
  <c r="BJ31" i="60"/>
  <c r="BD29" i="60"/>
  <c r="BH29" i="60"/>
  <c r="BL29" i="60"/>
  <c r="BC29" i="60"/>
  <c r="BI29" i="60"/>
  <c r="BE29" i="60"/>
  <c r="BJ29" i="60"/>
  <c r="BA29" i="60"/>
  <c r="BF29" i="60"/>
  <c r="BK29" i="60"/>
  <c r="BB29" i="60"/>
  <c r="BG29" i="60"/>
  <c r="BD19" i="60"/>
  <c r="BH19" i="60"/>
  <c r="BL19" i="60"/>
  <c r="BA19" i="60"/>
  <c r="BE19" i="60"/>
  <c r="BI19" i="60"/>
  <c r="BC19" i="60"/>
  <c r="BK19" i="60"/>
  <c r="BF19" i="60"/>
  <c r="BG19" i="60"/>
  <c r="BB19" i="60"/>
  <c r="BJ19" i="60"/>
  <c r="BD26" i="60"/>
  <c r="BH26" i="60"/>
  <c r="BL26" i="60"/>
  <c r="BB26" i="60"/>
  <c r="BG26" i="60"/>
  <c r="BC26" i="60"/>
  <c r="BI26" i="60"/>
  <c r="BE26" i="60"/>
  <c r="BJ26" i="60"/>
  <c r="BA26" i="60"/>
  <c r="BF26" i="60"/>
  <c r="BK26" i="60"/>
  <c r="BD30" i="60"/>
  <c r="BH30" i="60"/>
  <c r="BL30" i="60"/>
  <c r="BB30" i="60"/>
  <c r="BG30" i="60"/>
  <c r="BC30" i="60"/>
  <c r="BI30" i="60"/>
  <c r="BE30" i="60"/>
  <c r="BJ30" i="60"/>
  <c r="BA30" i="60"/>
  <c r="BF30" i="60"/>
  <c r="BK30" i="60"/>
  <c r="BD38" i="60"/>
  <c r="BH38" i="60"/>
  <c r="BL38" i="60"/>
  <c r="BB38" i="60"/>
  <c r="BG38" i="60"/>
  <c r="BC38" i="60"/>
  <c r="BI38" i="60"/>
  <c r="BE38" i="60"/>
  <c r="BJ38" i="60"/>
  <c r="BA38" i="60"/>
  <c r="BF38" i="60"/>
  <c r="BK38" i="60"/>
  <c r="BD16" i="60"/>
  <c r="BH16" i="60"/>
  <c r="BL16" i="60"/>
  <c r="BA16" i="60"/>
  <c r="BE16" i="60"/>
  <c r="BI16" i="60"/>
  <c r="BG16" i="60"/>
  <c r="BB16" i="60"/>
  <c r="BJ16" i="60"/>
  <c r="BC16" i="60"/>
  <c r="BK16" i="60"/>
  <c r="BF16" i="60"/>
  <c r="BD20" i="60"/>
  <c r="BH20" i="60"/>
  <c r="BL20" i="60"/>
  <c r="BA20" i="60"/>
  <c r="BE20" i="60"/>
  <c r="BI20" i="60"/>
  <c r="BG20" i="60"/>
  <c r="BB20" i="60"/>
  <c r="BJ20" i="60"/>
  <c r="BC20" i="60"/>
  <c r="BK20" i="60"/>
  <c r="BF20" i="60"/>
  <c r="BD36" i="60"/>
  <c r="BH36" i="60"/>
  <c r="BL36" i="60"/>
  <c r="BE36" i="60"/>
  <c r="BJ36" i="60"/>
  <c r="BA36" i="60"/>
  <c r="BF36" i="60"/>
  <c r="BK36" i="60"/>
  <c r="BB36" i="60"/>
  <c r="BG36" i="60"/>
  <c r="BC36" i="60"/>
  <c r="BI36" i="60"/>
  <c r="BO29" i="60" l="1"/>
  <c r="BO33" i="60"/>
  <c r="BO38" i="60"/>
  <c r="BO28" i="60"/>
  <c r="BO16" i="60"/>
  <c r="BO19" i="60"/>
  <c r="BO31" i="60"/>
  <c r="BO27" i="60"/>
  <c r="BO17" i="60"/>
  <c r="BO39" i="60"/>
  <c r="BO23" i="60"/>
  <c r="BO18" i="60"/>
  <c r="BO20" i="60"/>
  <c r="BO30" i="60"/>
  <c r="BO26" i="60"/>
  <c r="BO22" i="60"/>
  <c r="G26" i="89"/>
  <c r="G26" i="96"/>
  <c r="AE26" i="89"/>
  <c r="AE26" i="96"/>
  <c r="M26" i="89"/>
  <c r="M26" i="96"/>
  <c r="AE10" i="89"/>
  <c r="AE10" i="96"/>
  <c r="P10" i="89"/>
  <c r="P10" i="96"/>
  <c r="M10" i="89"/>
  <c r="M10" i="96"/>
  <c r="AE6" i="89"/>
  <c r="AE6" i="96"/>
  <c r="P6" i="89"/>
  <c r="P6" i="96"/>
  <c r="M6" i="89"/>
  <c r="M6" i="96"/>
  <c r="AE28" i="89"/>
  <c r="AE28" i="96"/>
  <c r="V28" i="89"/>
  <c r="V28" i="96"/>
  <c r="M28" i="89"/>
  <c r="M28" i="96"/>
  <c r="AE20" i="89"/>
  <c r="AE20" i="96"/>
  <c r="V20" i="89"/>
  <c r="V20" i="96"/>
  <c r="M20" i="89"/>
  <c r="M20" i="96"/>
  <c r="AE16" i="89"/>
  <c r="AE16" i="96"/>
  <c r="V16" i="89"/>
  <c r="V16" i="96"/>
  <c r="M16" i="89"/>
  <c r="M16" i="96"/>
  <c r="S9" i="89"/>
  <c r="S9" i="96"/>
  <c r="P9" i="89"/>
  <c r="P9" i="96"/>
  <c r="M9" i="89"/>
  <c r="M9" i="96"/>
  <c r="S19" i="89"/>
  <c r="S19" i="96"/>
  <c r="AB19" i="89"/>
  <c r="AB19" i="96"/>
  <c r="M19" i="89"/>
  <c r="M19" i="96"/>
  <c r="J21" i="89"/>
  <c r="J21" i="96"/>
  <c r="S21" i="89"/>
  <c r="S21" i="96"/>
  <c r="M21" i="89"/>
  <c r="M21" i="96"/>
  <c r="AE24" i="96"/>
  <c r="AE24" i="89"/>
  <c r="V24" i="89"/>
  <c r="V24" i="96"/>
  <c r="M24" i="89"/>
  <c r="M24" i="96"/>
  <c r="AE12" i="89"/>
  <c r="AE12" i="96"/>
  <c r="V12" i="89"/>
  <c r="V12" i="96"/>
  <c r="M12" i="89"/>
  <c r="M12" i="96"/>
  <c r="J17" i="89"/>
  <c r="J17" i="96"/>
  <c r="S17" i="89"/>
  <c r="S17" i="96"/>
  <c r="M17" i="89"/>
  <c r="M17" i="96"/>
  <c r="S7" i="89"/>
  <c r="S7" i="96"/>
  <c r="P7" i="89"/>
  <c r="P7" i="96"/>
  <c r="M7" i="89"/>
  <c r="M7" i="96"/>
  <c r="J29" i="89"/>
  <c r="J29" i="96"/>
  <c r="S29" i="96"/>
  <c r="S29" i="89"/>
  <c r="M29" i="89"/>
  <c r="M29" i="96"/>
  <c r="J13" i="89"/>
  <c r="J13" i="96"/>
  <c r="S13" i="89"/>
  <c r="S13" i="96"/>
  <c r="M13" i="89"/>
  <c r="M13" i="96"/>
  <c r="J25" i="89"/>
  <c r="J25" i="96"/>
  <c r="S25" i="89"/>
  <c r="S25" i="96"/>
  <c r="M25" i="89"/>
  <c r="M25" i="96"/>
  <c r="S23" i="89"/>
  <c r="S23" i="96"/>
  <c r="AB23" i="89"/>
  <c r="AB23" i="96"/>
  <c r="M23" i="89"/>
  <c r="M23" i="96"/>
  <c r="G18" i="89"/>
  <c r="G18" i="96"/>
  <c r="AE18" i="89"/>
  <c r="AE18" i="96"/>
  <c r="M18" i="89"/>
  <c r="M18" i="96"/>
  <c r="AE8" i="89"/>
  <c r="AE8" i="96"/>
  <c r="P8" i="89"/>
  <c r="P8" i="96"/>
  <c r="M8" i="89"/>
  <c r="M8" i="96"/>
  <c r="O27" i="89"/>
  <c r="O27" i="96"/>
  <c r="Q27" i="96" s="1"/>
  <c r="AD15" i="89"/>
  <c r="AD15" i="96"/>
  <c r="AF15" i="96" s="1"/>
  <c r="O22" i="89"/>
  <c r="O22" i="96"/>
  <c r="Q22" i="96" s="1"/>
  <c r="R15" i="89"/>
  <c r="R15" i="96"/>
  <c r="T15" i="96" s="1"/>
  <c r="AA14" i="89"/>
  <c r="AA14" i="96"/>
  <c r="AC14" i="96" s="1"/>
  <c r="AB26" i="89"/>
  <c r="AB26" i="96"/>
  <c r="AH26" i="89"/>
  <c r="AH26" i="96"/>
  <c r="P26" i="89"/>
  <c r="P26" i="96"/>
  <c r="S10" i="89"/>
  <c r="S10" i="96"/>
  <c r="G10" i="89"/>
  <c r="G10" i="96"/>
  <c r="D10" i="89"/>
  <c r="D10" i="96"/>
  <c r="S6" i="89"/>
  <c r="S6" i="96"/>
  <c r="G6" i="89"/>
  <c r="G6" i="96"/>
  <c r="D6" i="89"/>
  <c r="D6" i="96"/>
  <c r="AH28" i="89"/>
  <c r="AH28" i="96"/>
  <c r="P28" i="89"/>
  <c r="P28" i="96"/>
  <c r="G28" i="89"/>
  <c r="G28" i="96"/>
  <c r="AH20" i="89"/>
  <c r="AH20" i="96"/>
  <c r="P20" i="89"/>
  <c r="P20" i="96"/>
  <c r="G20" i="96"/>
  <c r="G20" i="89"/>
  <c r="AH16" i="89"/>
  <c r="AH16" i="96"/>
  <c r="P16" i="89"/>
  <c r="P16" i="96"/>
  <c r="G16" i="89"/>
  <c r="G16" i="96"/>
  <c r="AE9" i="96"/>
  <c r="AE9" i="89"/>
  <c r="AH9" i="89"/>
  <c r="AH9" i="96"/>
  <c r="D9" i="89"/>
  <c r="D9" i="96"/>
  <c r="V19" i="89"/>
  <c r="V19" i="96"/>
  <c r="D19" i="89"/>
  <c r="D19" i="96"/>
  <c r="J19" i="89"/>
  <c r="J19" i="96"/>
  <c r="AE21" i="89"/>
  <c r="AE21" i="96"/>
  <c r="V21" i="89"/>
  <c r="V21" i="96"/>
  <c r="D21" i="89"/>
  <c r="D21" i="96"/>
  <c r="AH24" i="89"/>
  <c r="AH24" i="96"/>
  <c r="P24" i="89"/>
  <c r="P24" i="96"/>
  <c r="G24" i="89"/>
  <c r="G24" i="96"/>
  <c r="AH12" i="89"/>
  <c r="AH12" i="96"/>
  <c r="P12" i="89"/>
  <c r="P12" i="96"/>
  <c r="G12" i="89"/>
  <c r="G12" i="96"/>
  <c r="AE17" i="96"/>
  <c r="AE17" i="89"/>
  <c r="V17" i="89"/>
  <c r="V17" i="96"/>
  <c r="D17" i="89"/>
  <c r="D17" i="96"/>
  <c r="AE7" i="89"/>
  <c r="AE7" i="96"/>
  <c r="AH7" i="89"/>
  <c r="AH7" i="96"/>
  <c r="D7" i="89"/>
  <c r="D7" i="96"/>
  <c r="AE29" i="89"/>
  <c r="AE29" i="96"/>
  <c r="V29" i="89"/>
  <c r="V29" i="96"/>
  <c r="D29" i="89"/>
  <c r="D29" i="96"/>
  <c r="AE13" i="89"/>
  <c r="AE13" i="96"/>
  <c r="V13" i="89"/>
  <c r="V13" i="96"/>
  <c r="D13" i="89"/>
  <c r="D13" i="96"/>
  <c r="AE25" i="89"/>
  <c r="AE25" i="96"/>
  <c r="V25" i="89"/>
  <c r="V25" i="96"/>
  <c r="D25" i="89"/>
  <c r="D25" i="96"/>
  <c r="V23" i="89"/>
  <c r="V23" i="96"/>
  <c r="D23" i="89"/>
  <c r="D23" i="96"/>
  <c r="J23" i="89"/>
  <c r="J23" i="96"/>
  <c r="AB18" i="89"/>
  <c r="AB18" i="96"/>
  <c r="AH18" i="89"/>
  <c r="AH18" i="96"/>
  <c r="P18" i="89"/>
  <c r="P18" i="96"/>
  <c r="S8" i="89"/>
  <c r="S8" i="96"/>
  <c r="G8" i="89"/>
  <c r="G8" i="96"/>
  <c r="D8" i="89"/>
  <c r="D8" i="96"/>
  <c r="AA27" i="89"/>
  <c r="AA27" i="96"/>
  <c r="AC27" i="96" s="1"/>
  <c r="AG27" i="89"/>
  <c r="AG27" i="96"/>
  <c r="AI27" i="96" s="1"/>
  <c r="AJ27" i="89"/>
  <c r="AJ27" i="96"/>
  <c r="AL27" i="96" s="1"/>
  <c r="O14" i="89"/>
  <c r="O14" i="96"/>
  <c r="Q14" i="96" s="1"/>
  <c r="AJ15" i="89"/>
  <c r="AJ15" i="96"/>
  <c r="AL15" i="96" s="1"/>
  <c r="AG14" i="89"/>
  <c r="AG14" i="96"/>
  <c r="AI14" i="96" s="1"/>
  <c r="AA22" i="89"/>
  <c r="AA22" i="96"/>
  <c r="AC22" i="96" s="1"/>
  <c r="J26" i="89"/>
  <c r="J26" i="96"/>
  <c r="S26" i="89"/>
  <c r="S26" i="96"/>
  <c r="AK26" i="89"/>
  <c r="AK26" i="96"/>
  <c r="AH10" i="89"/>
  <c r="AH10" i="96"/>
  <c r="V10" i="89"/>
  <c r="V10" i="96"/>
  <c r="AK10" i="89"/>
  <c r="AK10" i="96"/>
  <c r="AH6" i="89"/>
  <c r="AH6" i="96"/>
  <c r="V6" i="89"/>
  <c r="V6" i="96"/>
  <c r="AK6" i="96"/>
  <c r="AK6" i="89"/>
  <c r="S28" i="89"/>
  <c r="S28" i="96"/>
  <c r="AB28" i="89"/>
  <c r="AB28" i="96"/>
  <c r="AK28" i="89"/>
  <c r="AK28" i="96"/>
  <c r="S20" i="89"/>
  <c r="S20" i="96"/>
  <c r="AB20" i="89"/>
  <c r="AB20" i="96"/>
  <c r="AK20" i="89"/>
  <c r="AK20" i="96"/>
  <c r="S16" i="89"/>
  <c r="S16" i="96"/>
  <c r="AB16" i="89"/>
  <c r="AB16" i="96"/>
  <c r="AK16" i="89"/>
  <c r="AK16" i="96"/>
  <c r="G9" i="89"/>
  <c r="G9" i="96"/>
  <c r="J9" i="89"/>
  <c r="J9" i="96"/>
  <c r="AK9" i="89"/>
  <c r="AK9" i="96"/>
  <c r="G19" i="89"/>
  <c r="G19" i="96"/>
  <c r="AE19" i="89"/>
  <c r="AE19" i="96"/>
  <c r="AK19" i="89"/>
  <c r="AK19" i="96"/>
  <c r="P21" i="89"/>
  <c r="P21" i="96"/>
  <c r="G21" i="89"/>
  <c r="G21" i="96"/>
  <c r="AK21" i="89"/>
  <c r="AK21" i="96"/>
  <c r="S24" i="89"/>
  <c r="S24" i="96"/>
  <c r="AB24" i="89"/>
  <c r="AB24" i="96"/>
  <c r="AK24" i="89"/>
  <c r="AK24" i="96"/>
  <c r="S12" i="89"/>
  <c r="S12" i="96"/>
  <c r="AB12" i="89"/>
  <c r="AB12" i="96"/>
  <c r="AK12" i="89"/>
  <c r="AK12" i="96"/>
  <c r="P17" i="89"/>
  <c r="P17" i="96"/>
  <c r="G17" i="89"/>
  <c r="G17" i="96"/>
  <c r="AK17" i="89"/>
  <c r="AK17" i="96"/>
  <c r="G7" i="89"/>
  <c r="G7" i="96"/>
  <c r="J7" i="89"/>
  <c r="J7" i="96"/>
  <c r="AK7" i="89"/>
  <c r="AK7" i="96"/>
  <c r="P29" i="89"/>
  <c r="P29" i="96"/>
  <c r="G29" i="89"/>
  <c r="G29" i="96"/>
  <c r="AK29" i="89"/>
  <c r="AK29" i="96"/>
  <c r="P13" i="89"/>
  <c r="P13" i="96"/>
  <c r="G13" i="89"/>
  <c r="G13" i="96"/>
  <c r="AK13" i="89"/>
  <c r="AK13" i="96"/>
  <c r="P25" i="89"/>
  <c r="P25" i="96"/>
  <c r="G25" i="89"/>
  <c r="G25" i="96"/>
  <c r="AK25" i="89"/>
  <c r="AK25" i="96"/>
  <c r="G23" i="89"/>
  <c r="G23" i="96"/>
  <c r="AE23" i="89"/>
  <c r="AE23" i="96"/>
  <c r="AK23" i="89"/>
  <c r="AK23" i="96"/>
  <c r="J18" i="89"/>
  <c r="J18" i="96"/>
  <c r="S18" i="89"/>
  <c r="S18" i="96"/>
  <c r="AK18" i="89"/>
  <c r="AK18" i="96"/>
  <c r="AH8" i="89"/>
  <c r="AH8" i="96"/>
  <c r="V8" i="89"/>
  <c r="V8" i="96"/>
  <c r="AK8" i="89"/>
  <c r="AK8" i="96"/>
  <c r="R27" i="89"/>
  <c r="R27" i="96"/>
  <c r="T27" i="96" s="1"/>
  <c r="X22" i="89"/>
  <c r="X22" i="96"/>
  <c r="Z22" i="96" s="1"/>
  <c r="U27" i="89"/>
  <c r="U27" i="96"/>
  <c r="W27" i="96" s="1"/>
  <c r="AD27" i="89"/>
  <c r="AD27" i="96"/>
  <c r="AF27" i="96" s="1"/>
  <c r="AG22" i="89"/>
  <c r="AG22" i="96"/>
  <c r="AI22" i="96" s="1"/>
  <c r="V26" i="89"/>
  <c r="V26" i="96"/>
  <c r="D26" i="89"/>
  <c r="D26" i="96"/>
  <c r="Y26" i="89"/>
  <c r="Y26" i="96"/>
  <c r="J10" i="89"/>
  <c r="J10" i="96"/>
  <c r="AB10" i="89"/>
  <c r="AB10" i="96"/>
  <c r="Y10" i="89"/>
  <c r="Y10" i="96"/>
  <c r="J6" i="89"/>
  <c r="J6" i="96"/>
  <c r="AB6" i="89"/>
  <c r="AB6" i="96"/>
  <c r="Y6" i="89"/>
  <c r="Y6" i="96"/>
  <c r="D28" i="89"/>
  <c r="D28" i="96"/>
  <c r="J28" i="89"/>
  <c r="J28" i="96"/>
  <c r="Y28" i="89"/>
  <c r="Y28" i="96"/>
  <c r="D20" i="89"/>
  <c r="D20" i="96"/>
  <c r="J20" i="89"/>
  <c r="J20" i="96"/>
  <c r="Y20" i="89"/>
  <c r="Y20" i="96"/>
  <c r="D16" i="89"/>
  <c r="D16" i="96"/>
  <c r="J16" i="89"/>
  <c r="J16" i="96"/>
  <c r="Y16" i="89"/>
  <c r="Y16" i="96"/>
  <c r="V9" i="89"/>
  <c r="V9" i="96"/>
  <c r="AB9" i="89"/>
  <c r="AB9" i="96"/>
  <c r="Y9" i="89"/>
  <c r="Y9" i="96"/>
  <c r="AH19" i="89"/>
  <c r="AH19" i="96"/>
  <c r="P19" i="89"/>
  <c r="P19" i="96"/>
  <c r="Y19" i="89"/>
  <c r="Y19" i="96"/>
  <c r="AB21" i="89"/>
  <c r="AB21" i="96"/>
  <c r="AH21" i="89"/>
  <c r="AH21" i="96"/>
  <c r="Y21" i="89"/>
  <c r="Y21" i="96"/>
  <c r="D24" i="89"/>
  <c r="D24" i="96"/>
  <c r="J24" i="89"/>
  <c r="J24" i="96"/>
  <c r="Y24" i="89"/>
  <c r="Y24" i="96"/>
  <c r="D12" i="89"/>
  <c r="D12" i="96"/>
  <c r="J12" i="89"/>
  <c r="J12" i="96"/>
  <c r="Y12" i="89"/>
  <c r="Y12" i="96"/>
  <c r="AB17" i="89"/>
  <c r="AB17" i="96"/>
  <c r="AH17" i="89"/>
  <c r="AH17" i="96"/>
  <c r="Y17" i="89"/>
  <c r="Y17" i="96"/>
  <c r="V7" i="89"/>
  <c r="V7" i="96"/>
  <c r="AB7" i="89"/>
  <c r="AB7" i="96"/>
  <c r="Y7" i="89"/>
  <c r="Y7" i="96"/>
  <c r="AB29" i="89"/>
  <c r="AB29" i="96"/>
  <c r="AH29" i="89"/>
  <c r="AH29" i="96"/>
  <c r="Y29" i="89"/>
  <c r="Y29" i="96"/>
  <c r="AB13" i="89"/>
  <c r="AB13" i="96"/>
  <c r="AH13" i="89"/>
  <c r="AH13" i="96"/>
  <c r="Y13" i="89"/>
  <c r="Y13" i="96"/>
  <c r="AB25" i="89"/>
  <c r="AB25" i="96"/>
  <c r="AH25" i="89"/>
  <c r="AH25" i="96"/>
  <c r="Y25" i="89"/>
  <c r="Y25" i="96"/>
  <c r="AH23" i="89"/>
  <c r="AH23" i="96"/>
  <c r="P23" i="89"/>
  <c r="P23" i="96"/>
  <c r="Y23" i="89"/>
  <c r="Y23" i="96"/>
  <c r="V18" i="89"/>
  <c r="V18" i="96"/>
  <c r="D18" i="89"/>
  <c r="D18" i="96"/>
  <c r="Y18" i="89"/>
  <c r="Y18" i="96"/>
  <c r="J8" i="89"/>
  <c r="J8" i="96"/>
  <c r="AB8" i="89"/>
  <c r="AB8" i="96"/>
  <c r="Y8" i="89"/>
  <c r="Y8" i="96"/>
  <c r="X27" i="89"/>
  <c r="X27" i="96"/>
  <c r="Z27" i="96" s="1"/>
  <c r="AJ14" i="89"/>
  <c r="AJ14" i="96"/>
  <c r="AL14" i="96" s="1"/>
  <c r="U15" i="89"/>
  <c r="U15" i="96"/>
  <c r="W15" i="96" s="1"/>
  <c r="BW36" i="60"/>
  <c r="BY20" i="60"/>
  <c r="BX20" i="60"/>
  <c r="BY16" i="60"/>
  <c r="BX16" i="60"/>
  <c r="BM38" i="60"/>
  <c r="BS38" i="60"/>
  <c r="BX38" i="60"/>
  <c r="BM30" i="60"/>
  <c r="BX30" i="60"/>
  <c r="BM26" i="60"/>
  <c r="BX26" i="60"/>
  <c r="BW19" i="60"/>
  <c r="BY19" i="60"/>
  <c r="BX19" i="60"/>
  <c r="CA29" i="60"/>
  <c r="BU29" i="60"/>
  <c r="BX29" i="60"/>
  <c r="BY31" i="60"/>
  <c r="CA31" i="60"/>
  <c r="BX31" i="60"/>
  <c r="BM34" i="60"/>
  <c r="BX34" i="60"/>
  <c r="BM22" i="60"/>
  <c r="BX22" i="60"/>
  <c r="BY27" i="60"/>
  <c r="CA27" i="60"/>
  <c r="BX27" i="60"/>
  <c r="BW17" i="60"/>
  <c r="BY17" i="60"/>
  <c r="BX17" i="60"/>
  <c r="BY39" i="60"/>
  <c r="CA39" i="60"/>
  <c r="BX39" i="60"/>
  <c r="BY23" i="60"/>
  <c r="CA23" i="60"/>
  <c r="BX23" i="60"/>
  <c r="BY35" i="60"/>
  <c r="CA35" i="60"/>
  <c r="BX35" i="60"/>
  <c r="CA33" i="60"/>
  <c r="BU33" i="60"/>
  <c r="BX33" i="60"/>
  <c r="BW28" i="60"/>
  <c r="BM28" i="60"/>
  <c r="BX28" i="60"/>
  <c r="BY18" i="60"/>
  <c r="BX18" i="60"/>
  <c r="BM36" i="60"/>
  <c r="BZ36" i="60"/>
  <c r="BZ20" i="60"/>
  <c r="BU20" i="60"/>
  <c r="BZ16" i="60"/>
  <c r="BU16" i="60"/>
  <c r="BZ38" i="60"/>
  <c r="BW38" i="60"/>
  <c r="BT38" i="60"/>
  <c r="BZ30" i="60"/>
  <c r="BW30" i="60"/>
  <c r="BZ26" i="60"/>
  <c r="BW26" i="60"/>
  <c r="BV19" i="60"/>
  <c r="BU19" i="60"/>
  <c r="BV29" i="60"/>
  <c r="BY29" i="60"/>
  <c r="BV31" i="60"/>
  <c r="BZ34" i="60"/>
  <c r="BW34" i="60"/>
  <c r="BZ22" i="60"/>
  <c r="BW22" i="60"/>
  <c r="BV27" i="60"/>
  <c r="BV17" i="60"/>
  <c r="BU17" i="60"/>
  <c r="BS39" i="60"/>
  <c r="BV39" i="60"/>
  <c r="BT39" i="60"/>
  <c r="BV23" i="60"/>
  <c r="BV35" i="60"/>
  <c r="BV33" i="60"/>
  <c r="BY33" i="60"/>
  <c r="BZ28" i="60"/>
  <c r="BZ18" i="60"/>
  <c r="BU18" i="60"/>
  <c r="BX36" i="60"/>
  <c r="BY36" i="60"/>
  <c r="CA36" i="60"/>
  <c r="BU36" i="60"/>
  <c r="BV20" i="60"/>
  <c r="BM20" i="60"/>
  <c r="BV16" i="60"/>
  <c r="BM16" i="60"/>
  <c r="CA38" i="60"/>
  <c r="BU38" i="60"/>
  <c r="BR38" i="60"/>
  <c r="CA30" i="60"/>
  <c r="BU30" i="60"/>
  <c r="CA26" i="60"/>
  <c r="BU26" i="60"/>
  <c r="BZ19" i="60"/>
  <c r="CA19" i="60"/>
  <c r="BM19" i="60"/>
  <c r="BW29" i="60"/>
  <c r="BM29" i="60"/>
  <c r="BZ31" i="60"/>
  <c r="BW31" i="60"/>
  <c r="BM31" i="60"/>
  <c r="CA34" i="60"/>
  <c r="BU34" i="60"/>
  <c r="CA22" i="60"/>
  <c r="BU22" i="60"/>
  <c r="BZ27" i="60"/>
  <c r="BW27" i="60"/>
  <c r="BM27" i="60"/>
  <c r="BZ17" i="60"/>
  <c r="CA17" i="60"/>
  <c r="BM17" i="60"/>
  <c r="BZ39" i="60"/>
  <c r="BW39" i="60"/>
  <c r="BM39" i="60"/>
  <c r="BZ23" i="60"/>
  <c r="BW23" i="60"/>
  <c r="BM23" i="60"/>
  <c r="BZ35" i="60"/>
  <c r="BW35" i="60"/>
  <c r="BM35" i="60"/>
  <c r="BW33" i="60"/>
  <c r="BM33" i="60"/>
  <c r="BY28" i="60"/>
  <c r="CA28" i="60"/>
  <c r="BU28" i="60"/>
  <c r="BV18" i="60"/>
  <c r="BM18" i="60"/>
  <c r="BV36" i="60"/>
  <c r="CB36" i="60"/>
  <c r="CA20" i="60"/>
  <c r="BW20" i="60"/>
  <c r="CB20" i="60"/>
  <c r="CA16" i="60"/>
  <c r="BW16" i="60"/>
  <c r="CB16" i="60"/>
  <c r="BV38" i="60"/>
  <c r="BY38" i="60"/>
  <c r="CB38" i="60"/>
  <c r="BV30" i="60"/>
  <c r="BY30" i="60"/>
  <c r="CB30" i="60"/>
  <c r="BV26" i="60"/>
  <c r="BY26" i="60"/>
  <c r="CB26" i="60"/>
  <c r="CB19" i="60"/>
  <c r="BZ29" i="60"/>
  <c r="CB29" i="60"/>
  <c r="BU31" i="60"/>
  <c r="CB31" i="60"/>
  <c r="BV34" i="60"/>
  <c r="BY34" i="60"/>
  <c r="CB34" i="60"/>
  <c r="BV22" i="60"/>
  <c r="BY22" i="60"/>
  <c r="CB22" i="60"/>
  <c r="BU27" i="60"/>
  <c r="CB27" i="60"/>
  <c r="CB17" i="60"/>
  <c r="BU39" i="60"/>
  <c r="BR39" i="60"/>
  <c r="CB39" i="60"/>
  <c r="BU23" i="60"/>
  <c r="CB23" i="60"/>
  <c r="BU35" i="60"/>
  <c r="CB35" i="60"/>
  <c r="BZ33" i="60"/>
  <c r="CB33" i="60"/>
  <c r="BV28" i="60"/>
  <c r="CB28" i="60"/>
  <c r="CA18" i="60"/>
  <c r="BW18" i="60"/>
  <c r="CB18" i="60"/>
  <c r="R18" i="89" l="1"/>
  <c r="R18" i="96"/>
  <c r="T18" i="96" s="1"/>
  <c r="F29" i="89"/>
  <c r="F29" i="96"/>
  <c r="H29" i="96" s="1"/>
  <c r="O17" i="89"/>
  <c r="O17" i="96"/>
  <c r="Q17" i="96" s="1"/>
  <c r="O21" i="89"/>
  <c r="O21" i="96"/>
  <c r="Q21" i="96" s="1"/>
  <c r="AJ16" i="89"/>
  <c r="AJ16" i="96"/>
  <c r="AL16" i="96" s="1"/>
  <c r="AA20" i="89"/>
  <c r="AA20" i="96"/>
  <c r="AC20" i="96" s="1"/>
  <c r="R28" i="89"/>
  <c r="R28" i="96"/>
  <c r="T28" i="96" s="1"/>
  <c r="AJ10" i="89"/>
  <c r="AJ10" i="96"/>
  <c r="AL10" i="96" s="1"/>
  <c r="R26" i="89"/>
  <c r="R26" i="96"/>
  <c r="T26" i="96" s="1"/>
  <c r="O18" i="89"/>
  <c r="O18" i="96"/>
  <c r="Q18" i="96" s="1"/>
  <c r="U23" i="89"/>
  <c r="U23" i="96"/>
  <c r="W23" i="96" s="1"/>
  <c r="AG12" i="89"/>
  <c r="AG12" i="96"/>
  <c r="AI12" i="96" s="1"/>
  <c r="AD9" i="89"/>
  <c r="AD9" i="96"/>
  <c r="AF9" i="96" s="1"/>
  <c r="AG20" i="89"/>
  <c r="AG20" i="96"/>
  <c r="AI20" i="96" s="1"/>
  <c r="R10" i="89"/>
  <c r="R10" i="96"/>
  <c r="T10" i="96" s="1"/>
  <c r="X26" i="96"/>
  <c r="Z26" i="96" s="1"/>
  <c r="X26" i="89"/>
  <c r="AA23" i="96"/>
  <c r="AC23" i="96" s="1"/>
  <c r="AA23" i="89"/>
  <c r="L29" i="96"/>
  <c r="N29" i="96" s="1"/>
  <c r="L29" i="89"/>
  <c r="R7" i="89"/>
  <c r="R7" i="96"/>
  <c r="T7" i="96" s="1"/>
  <c r="U24" i="89"/>
  <c r="U24" i="96"/>
  <c r="W24" i="96" s="1"/>
  <c r="R19" i="89"/>
  <c r="R19" i="96"/>
  <c r="T19" i="96" s="1"/>
  <c r="AD16" i="89"/>
  <c r="AD16" i="96"/>
  <c r="AF16" i="96" s="1"/>
  <c r="U28" i="89"/>
  <c r="U28" i="96"/>
  <c r="W28" i="96" s="1"/>
  <c r="O10" i="89"/>
  <c r="O10" i="96"/>
  <c r="Q10" i="96" s="1"/>
  <c r="X8" i="89"/>
  <c r="X8" i="96"/>
  <c r="Z8" i="96" s="1"/>
  <c r="AG23" i="89"/>
  <c r="AG23" i="96"/>
  <c r="AI23" i="96" s="1"/>
  <c r="X13" i="89"/>
  <c r="X13" i="96"/>
  <c r="Z13" i="96" s="1"/>
  <c r="AG29" i="89"/>
  <c r="AG29" i="96"/>
  <c r="AI29" i="96" s="1"/>
  <c r="U7" i="89"/>
  <c r="U7" i="96"/>
  <c r="W7" i="96" s="1"/>
  <c r="X12" i="89"/>
  <c r="X12" i="96"/>
  <c r="Z12" i="96" s="1"/>
  <c r="X19" i="89"/>
  <c r="X19" i="96"/>
  <c r="Z19" i="96" s="1"/>
  <c r="AA9" i="89"/>
  <c r="AA9" i="96"/>
  <c r="AC9" i="96" s="1"/>
  <c r="X28" i="89"/>
  <c r="X28" i="96"/>
  <c r="Z28" i="96" s="1"/>
  <c r="AA6" i="89"/>
  <c r="AA6" i="96"/>
  <c r="AC6" i="96" s="1"/>
  <c r="AJ8" i="89"/>
  <c r="AJ8" i="96"/>
  <c r="AL8" i="96" s="1"/>
  <c r="O25" i="89"/>
  <c r="O25" i="96"/>
  <c r="Q25" i="96" s="1"/>
  <c r="AJ24" i="89"/>
  <c r="AJ24" i="96"/>
  <c r="AL24" i="96" s="1"/>
  <c r="U8" i="89"/>
  <c r="U8" i="96"/>
  <c r="W8" i="96" s="1"/>
  <c r="AJ23" i="96"/>
  <c r="AL23" i="96" s="1"/>
  <c r="AJ23" i="89"/>
  <c r="AJ13" i="89"/>
  <c r="AJ13" i="96"/>
  <c r="AL13" i="96" s="1"/>
  <c r="O29" i="89"/>
  <c r="O29" i="96"/>
  <c r="Q29" i="96" s="1"/>
  <c r="AJ12" i="89"/>
  <c r="AJ12" i="96"/>
  <c r="AL12" i="96" s="1"/>
  <c r="AA24" i="89"/>
  <c r="AA24" i="96"/>
  <c r="AC24" i="96" s="1"/>
  <c r="AJ19" i="89"/>
  <c r="AJ19" i="96"/>
  <c r="AL19" i="96" s="1"/>
  <c r="AA16" i="89"/>
  <c r="AA16" i="96"/>
  <c r="AC16" i="96" s="1"/>
  <c r="R20" i="89"/>
  <c r="R20" i="96"/>
  <c r="T20" i="96" s="1"/>
  <c r="AJ6" i="89"/>
  <c r="AJ6" i="96"/>
  <c r="AL6" i="96" s="1"/>
  <c r="U10" i="89"/>
  <c r="U10" i="96"/>
  <c r="W10" i="96" s="1"/>
  <c r="AG18" i="89"/>
  <c r="AG18" i="96"/>
  <c r="AI18" i="96" s="1"/>
  <c r="U29" i="89"/>
  <c r="U29" i="96"/>
  <c r="W29" i="96" s="1"/>
  <c r="AG7" i="89"/>
  <c r="AG7" i="96"/>
  <c r="AI7" i="96" s="1"/>
  <c r="U17" i="89"/>
  <c r="U17" i="96"/>
  <c r="W17" i="96" s="1"/>
  <c r="O24" i="89"/>
  <c r="O24" i="96"/>
  <c r="Q24" i="96" s="1"/>
  <c r="U21" i="89"/>
  <c r="U21" i="96"/>
  <c r="W21" i="96" s="1"/>
  <c r="U19" i="89"/>
  <c r="U19" i="96"/>
  <c r="W19" i="96" s="1"/>
  <c r="O16" i="89"/>
  <c r="O16" i="96"/>
  <c r="Q16" i="96" s="1"/>
  <c r="F28" i="89"/>
  <c r="F28" i="96"/>
  <c r="H28" i="96" s="1"/>
  <c r="O26" i="89"/>
  <c r="O26" i="96"/>
  <c r="Q26" i="96" s="1"/>
  <c r="O8" i="89"/>
  <c r="O8" i="96"/>
  <c r="Q8" i="96" s="1"/>
  <c r="R23" i="89"/>
  <c r="R23" i="96"/>
  <c r="T23" i="96" s="1"/>
  <c r="R29" i="89"/>
  <c r="R29" i="96"/>
  <c r="T29" i="96" s="1"/>
  <c r="R17" i="89"/>
  <c r="R17" i="96"/>
  <c r="T17" i="96" s="1"/>
  <c r="AD24" i="89"/>
  <c r="AD24" i="96"/>
  <c r="AF24" i="96" s="1"/>
  <c r="O9" i="89"/>
  <c r="O9" i="96"/>
  <c r="Q9" i="96" s="1"/>
  <c r="U20" i="89"/>
  <c r="U20" i="96"/>
  <c r="W20" i="96" s="1"/>
  <c r="AD28" i="89"/>
  <c r="AD28" i="96"/>
  <c r="AF28" i="96" s="1"/>
  <c r="AD10" i="89"/>
  <c r="AD10" i="96"/>
  <c r="AF10" i="96" s="1"/>
  <c r="AA8" i="89"/>
  <c r="AA8" i="96"/>
  <c r="AC8" i="96" s="1"/>
  <c r="U18" i="89"/>
  <c r="U18" i="96"/>
  <c r="W18" i="96" s="1"/>
  <c r="X25" i="89"/>
  <c r="X25" i="96"/>
  <c r="Z25" i="96" s="1"/>
  <c r="AG13" i="89"/>
  <c r="AG13" i="96"/>
  <c r="AI13" i="96" s="1"/>
  <c r="AA29" i="89"/>
  <c r="AA29" i="96"/>
  <c r="AC29" i="96" s="1"/>
  <c r="X17" i="89"/>
  <c r="X17" i="96"/>
  <c r="Z17" i="96" s="1"/>
  <c r="X21" i="89"/>
  <c r="X21" i="96"/>
  <c r="Z21" i="96" s="1"/>
  <c r="O19" i="89"/>
  <c r="O19" i="96"/>
  <c r="Q19" i="96" s="1"/>
  <c r="U9" i="89"/>
  <c r="U9" i="96"/>
  <c r="W9" i="96" s="1"/>
  <c r="X20" i="96"/>
  <c r="Z20" i="96" s="1"/>
  <c r="X20" i="89"/>
  <c r="I28" i="89"/>
  <c r="I28" i="96"/>
  <c r="K28" i="96" s="1"/>
  <c r="X10" i="89"/>
  <c r="X10" i="96"/>
  <c r="Z10" i="96" s="1"/>
  <c r="AG8" i="89"/>
  <c r="AG8" i="96"/>
  <c r="AI8" i="96" s="1"/>
  <c r="O13" i="89"/>
  <c r="O13" i="96"/>
  <c r="Q13" i="96" s="1"/>
  <c r="AA12" i="89"/>
  <c r="AA12" i="96"/>
  <c r="AC12" i="96" s="1"/>
  <c r="AD19" i="89"/>
  <c r="AD19" i="96"/>
  <c r="AF19" i="96" s="1"/>
  <c r="R16" i="89"/>
  <c r="R16" i="96"/>
  <c r="T16" i="96" s="1"/>
  <c r="AJ28" i="89"/>
  <c r="AJ28" i="96"/>
  <c r="AL28" i="96" s="1"/>
  <c r="U6" i="89"/>
  <c r="U6" i="96"/>
  <c r="W6" i="96" s="1"/>
  <c r="AG10" i="89"/>
  <c r="AG10" i="96"/>
  <c r="AI10" i="96" s="1"/>
  <c r="AA18" i="89"/>
  <c r="AA18" i="96"/>
  <c r="AC18" i="96" s="1"/>
  <c r="U25" i="89"/>
  <c r="U25" i="96"/>
  <c r="W25" i="96" s="1"/>
  <c r="U13" i="89"/>
  <c r="U13" i="96"/>
  <c r="W13" i="96" s="1"/>
  <c r="AD29" i="89"/>
  <c r="AD29" i="96"/>
  <c r="AF29" i="96" s="1"/>
  <c r="AD7" i="89"/>
  <c r="AD7" i="96"/>
  <c r="AF7" i="96" s="1"/>
  <c r="AD17" i="89"/>
  <c r="AD17" i="96"/>
  <c r="AF17" i="96" s="1"/>
  <c r="AG24" i="89"/>
  <c r="AG24" i="96"/>
  <c r="AI24" i="96" s="1"/>
  <c r="AD21" i="89"/>
  <c r="AD21" i="96"/>
  <c r="AF21" i="96" s="1"/>
  <c r="AG16" i="89"/>
  <c r="AG16" i="96"/>
  <c r="AI16" i="96" s="1"/>
  <c r="O28" i="96"/>
  <c r="Q28" i="96" s="1"/>
  <c r="O28" i="89"/>
  <c r="R6" i="89"/>
  <c r="R6" i="96"/>
  <c r="T6" i="96" s="1"/>
  <c r="AG26" i="89"/>
  <c r="AG26" i="96"/>
  <c r="AI26" i="96" s="1"/>
  <c r="AD8" i="89"/>
  <c r="AD8" i="96"/>
  <c r="AF8" i="96" s="1"/>
  <c r="R25" i="89"/>
  <c r="R25" i="96"/>
  <c r="T25" i="96" s="1"/>
  <c r="I29" i="89"/>
  <c r="I29" i="96"/>
  <c r="K29" i="96" s="1"/>
  <c r="U12" i="89"/>
  <c r="U12" i="96"/>
  <c r="W12" i="96" s="1"/>
  <c r="R21" i="89"/>
  <c r="R21" i="96"/>
  <c r="T21" i="96" s="1"/>
  <c r="R9" i="89"/>
  <c r="R9" i="96"/>
  <c r="T9" i="96" s="1"/>
  <c r="AD20" i="89"/>
  <c r="AD20" i="96"/>
  <c r="AF20" i="96" s="1"/>
  <c r="O6" i="89"/>
  <c r="O6" i="96"/>
  <c r="Q6" i="96" s="1"/>
  <c r="AD26" i="89"/>
  <c r="AD26" i="96"/>
  <c r="AF26" i="96" s="1"/>
  <c r="X18" i="89"/>
  <c r="X18" i="96"/>
  <c r="Z18" i="96" s="1"/>
  <c r="X23" i="89"/>
  <c r="X23" i="96"/>
  <c r="Z23" i="96" s="1"/>
  <c r="AG25" i="89"/>
  <c r="AG25" i="96"/>
  <c r="AI25" i="96" s="1"/>
  <c r="AA13" i="89"/>
  <c r="AA13" i="96"/>
  <c r="AC13" i="96" s="1"/>
  <c r="X7" i="89"/>
  <c r="X7" i="96"/>
  <c r="Z7" i="96" s="1"/>
  <c r="AG17" i="89"/>
  <c r="AG17" i="96"/>
  <c r="AI17" i="96" s="1"/>
  <c r="AG21" i="89"/>
  <c r="AG21" i="96"/>
  <c r="AI21" i="96" s="1"/>
  <c r="AG19" i="89"/>
  <c r="AG19" i="96"/>
  <c r="AI19" i="96" s="1"/>
  <c r="X16" i="89"/>
  <c r="X16" i="96"/>
  <c r="Z16" i="96" s="1"/>
  <c r="AA10" i="89"/>
  <c r="AA10" i="96"/>
  <c r="AC10" i="96" s="1"/>
  <c r="AD23" i="89"/>
  <c r="AD23" i="96"/>
  <c r="AF23" i="96" s="1"/>
  <c r="AJ7" i="89"/>
  <c r="AJ7" i="96"/>
  <c r="AL7" i="96" s="1"/>
  <c r="R24" i="89"/>
  <c r="R24" i="96"/>
  <c r="T24" i="96" s="1"/>
  <c r="AJ18" i="89"/>
  <c r="AJ18" i="96"/>
  <c r="AL18" i="96" s="1"/>
  <c r="AJ25" i="96"/>
  <c r="AL25" i="96" s="1"/>
  <c r="AJ25" i="89"/>
  <c r="AJ29" i="89"/>
  <c r="AJ29" i="96"/>
  <c r="AL29" i="96" s="1"/>
  <c r="AJ17" i="89"/>
  <c r="AJ17" i="96"/>
  <c r="AL17" i="96" s="1"/>
  <c r="R12" i="89"/>
  <c r="R12" i="96"/>
  <c r="T12" i="96" s="1"/>
  <c r="AJ21" i="96"/>
  <c r="AL21" i="96" s="1"/>
  <c r="AJ21" i="89"/>
  <c r="AJ9" i="89"/>
  <c r="AJ9" i="96"/>
  <c r="AL9" i="96" s="1"/>
  <c r="AJ20" i="89"/>
  <c r="AJ20" i="96"/>
  <c r="AL20" i="96" s="1"/>
  <c r="AA28" i="89"/>
  <c r="AA28" i="96"/>
  <c r="AC28" i="96" s="1"/>
  <c r="AG6" i="89"/>
  <c r="AG6" i="96"/>
  <c r="AI6" i="96" s="1"/>
  <c r="AJ26" i="89"/>
  <c r="AJ26" i="96"/>
  <c r="AL26" i="96" s="1"/>
  <c r="R8" i="89"/>
  <c r="R8" i="96"/>
  <c r="T8" i="96" s="1"/>
  <c r="AD25" i="89"/>
  <c r="AD25" i="96"/>
  <c r="AF25" i="96" s="1"/>
  <c r="AD13" i="89"/>
  <c r="AD13" i="96"/>
  <c r="AF13" i="96" s="1"/>
  <c r="O12" i="89"/>
  <c r="O12" i="96"/>
  <c r="Q12" i="96" s="1"/>
  <c r="AG9" i="89"/>
  <c r="AG9" i="96"/>
  <c r="AI9" i="96" s="1"/>
  <c r="O20" i="89"/>
  <c r="O20" i="96"/>
  <c r="Q20" i="96" s="1"/>
  <c r="AG28" i="89"/>
  <c r="AG28" i="96"/>
  <c r="AI28" i="96" s="1"/>
  <c r="AA26" i="89"/>
  <c r="AA26" i="96"/>
  <c r="AC26" i="96" s="1"/>
  <c r="AD18" i="89"/>
  <c r="AD18" i="96"/>
  <c r="AF18" i="96" s="1"/>
  <c r="R13" i="89"/>
  <c r="R13" i="96"/>
  <c r="T13" i="96" s="1"/>
  <c r="O7" i="89"/>
  <c r="O7" i="96"/>
  <c r="Q7" i="96" s="1"/>
  <c r="AD12" i="89"/>
  <c r="AD12" i="96"/>
  <c r="AF12" i="96" s="1"/>
  <c r="AA19" i="89"/>
  <c r="AA19" i="96"/>
  <c r="AC19" i="96" s="1"/>
  <c r="U16" i="89"/>
  <c r="U16" i="96"/>
  <c r="W16" i="96" s="1"/>
  <c r="L28" i="89"/>
  <c r="L28" i="96"/>
  <c r="N28" i="96" s="1"/>
  <c r="AD6" i="89"/>
  <c r="AD6" i="96"/>
  <c r="AF6" i="96" s="1"/>
  <c r="O23" i="89"/>
  <c r="O23" i="96"/>
  <c r="Q23" i="96" s="1"/>
  <c r="AA25" i="89"/>
  <c r="AA25" i="96"/>
  <c r="AC25" i="96" s="1"/>
  <c r="X29" i="89"/>
  <c r="X29" i="96"/>
  <c r="Z29" i="96" s="1"/>
  <c r="AA7" i="89"/>
  <c r="AA7" i="96"/>
  <c r="AC7" i="96" s="1"/>
  <c r="AA17" i="89"/>
  <c r="AA17" i="96"/>
  <c r="AC17" i="96" s="1"/>
  <c r="X24" i="96"/>
  <c r="Z24" i="96" s="1"/>
  <c r="X24" i="89"/>
  <c r="AA21" i="89"/>
  <c r="AA21" i="96"/>
  <c r="AC21" i="96" s="1"/>
  <c r="X9" i="89"/>
  <c r="X9" i="96"/>
  <c r="Z9" i="96" s="1"/>
  <c r="X6" i="89"/>
  <c r="X6" i="96"/>
  <c r="Z6" i="96" s="1"/>
  <c r="U26" i="89"/>
  <c r="U26" i="96"/>
  <c r="W26" i="96" s="1"/>
  <c r="BA21" i="60"/>
  <c r="BE21" i="60"/>
  <c r="BI21" i="60"/>
  <c r="BB21" i="60"/>
  <c r="BF21" i="60"/>
  <c r="BJ21" i="60"/>
  <c r="BH21" i="60"/>
  <c r="BC21" i="60"/>
  <c r="BG21" i="60"/>
  <c r="BK21" i="60"/>
  <c r="BD21" i="60"/>
  <c r="BL21" i="60"/>
  <c r="B7" i="97"/>
  <c r="BO21" i="60" l="1"/>
  <c r="G11" i="89"/>
  <c r="G11" i="96"/>
  <c r="AK11" i="89"/>
  <c r="AK11" i="96"/>
  <c r="M11" i="89"/>
  <c r="M11" i="96"/>
  <c r="Y11" i="89"/>
  <c r="Y11" i="96"/>
  <c r="AB11" i="89"/>
  <c r="AB11" i="96"/>
  <c r="J11" i="89"/>
  <c r="J11" i="96"/>
  <c r="AH11" i="89"/>
  <c r="AH11" i="96"/>
  <c r="AE11" i="89"/>
  <c r="AE11" i="96"/>
  <c r="P11" i="89"/>
  <c r="P11" i="96"/>
  <c r="V11" i="89"/>
  <c r="V11" i="96"/>
  <c r="S11" i="89"/>
  <c r="S11" i="96"/>
  <c r="D11" i="89"/>
  <c r="D11" i="96"/>
  <c r="BX21" i="60"/>
  <c r="BY21" i="60"/>
  <c r="CB21" i="60"/>
  <c r="CA21" i="60"/>
  <c r="BU21" i="60"/>
  <c r="BZ21" i="60"/>
  <c r="BW21" i="60"/>
  <c r="BV21" i="60"/>
  <c r="BM21" i="60"/>
  <c r="BL115" i="60"/>
  <c r="U11" i="89" l="1"/>
  <c r="U11" i="96"/>
  <c r="W11" i="96" s="1"/>
  <c r="AJ11" i="89"/>
  <c r="AJ11" i="96"/>
  <c r="AL11" i="96" s="1"/>
  <c r="AG11" i="89"/>
  <c r="AG11" i="96"/>
  <c r="AI11" i="96" s="1"/>
  <c r="AA11" i="89"/>
  <c r="AA11" i="96"/>
  <c r="AC11" i="96" s="1"/>
  <c r="R11" i="89"/>
  <c r="R11" i="96"/>
  <c r="T11" i="96" s="1"/>
  <c r="AD11" i="89"/>
  <c r="AD11" i="96"/>
  <c r="AF11" i="96" s="1"/>
  <c r="O11" i="89"/>
  <c r="O11" i="96"/>
  <c r="Q11" i="96" s="1"/>
  <c r="X11" i="89"/>
  <c r="X11" i="96"/>
  <c r="Z11" i="96" s="1"/>
  <c r="C1" i="89"/>
  <c r="BS37" i="60"/>
  <c r="BS34" i="60"/>
  <c r="BS32" i="60"/>
  <c r="BS30" i="60"/>
  <c r="BS28" i="60"/>
  <c r="BS26" i="60"/>
  <c r="BS36" i="60"/>
  <c r="BS35" i="60"/>
  <c r="BS33" i="60"/>
  <c r="BS31" i="60"/>
  <c r="BS29" i="60"/>
  <c r="BS27" i="60"/>
  <c r="BS25" i="60"/>
  <c r="BR21" i="60"/>
  <c r="BR23" i="60"/>
  <c r="BR27" i="60"/>
  <c r="BR31" i="60"/>
  <c r="BR35" i="60"/>
  <c r="BS21" i="60"/>
  <c r="BS23" i="60"/>
  <c r="BR26" i="60"/>
  <c r="BR30" i="60"/>
  <c r="BR34" i="60"/>
  <c r="BR22" i="60"/>
  <c r="BR24" i="60"/>
  <c r="BR25" i="60"/>
  <c r="BR29" i="60"/>
  <c r="BR33" i="60"/>
  <c r="BS22" i="60"/>
  <c r="BS24" i="60"/>
  <c r="BR28" i="60"/>
  <c r="BR32" i="60"/>
  <c r="BR36" i="60"/>
  <c r="BT21" i="60"/>
  <c r="BT22" i="60"/>
  <c r="BT23" i="60"/>
  <c r="BT24" i="60"/>
  <c r="BT25" i="60"/>
  <c r="BT26" i="60"/>
  <c r="BT27" i="60"/>
  <c r="BT28" i="60"/>
  <c r="BT29" i="60"/>
  <c r="BT30" i="60"/>
  <c r="BT31" i="60"/>
  <c r="BT32" i="60"/>
  <c r="BT33" i="60"/>
  <c r="BT34" i="60"/>
  <c r="BT35" i="60"/>
  <c r="BT36" i="60"/>
  <c r="BT37" i="60"/>
  <c r="L24" i="89" l="1"/>
  <c r="L24" i="96"/>
  <c r="N24" i="96" s="1"/>
  <c r="F18" i="89"/>
  <c r="F18" i="96"/>
  <c r="H18" i="96" s="1"/>
  <c r="F19" i="89"/>
  <c r="F19" i="96"/>
  <c r="H19" i="96" s="1"/>
  <c r="F24" i="89"/>
  <c r="F24" i="96"/>
  <c r="H24" i="96" s="1"/>
  <c r="I11" i="89"/>
  <c r="I11" i="96"/>
  <c r="K11" i="96" s="1"/>
  <c r="F13" i="89"/>
  <c r="F13" i="96"/>
  <c r="H13" i="96" s="1"/>
  <c r="I19" i="89"/>
  <c r="I19" i="96"/>
  <c r="K19" i="96" s="1"/>
  <c r="I26" i="89"/>
  <c r="I26" i="96"/>
  <c r="K26" i="96" s="1"/>
  <c r="I22" i="89"/>
  <c r="I22" i="96"/>
  <c r="K22" i="96" s="1"/>
  <c r="L16" i="89"/>
  <c r="L16" i="96"/>
  <c r="N16" i="96" s="1"/>
  <c r="L23" i="96"/>
  <c r="N23" i="96" s="1"/>
  <c r="L23" i="89"/>
  <c r="L15" i="89"/>
  <c r="L15" i="96"/>
  <c r="N15" i="96" s="1"/>
  <c r="L11" i="89"/>
  <c r="L11" i="96"/>
  <c r="N11" i="96" s="1"/>
  <c r="I14" i="89"/>
  <c r="I14" i="96"/>
  <c r="K14" i="96" s="1"/>
  <c r="F15" i="89"/>
  <c r="F15" i="96"/>
  <c r="H15" i="96" s="1"/>
  <c r="F20" i="89"/>
  <c r="F20" i="96"/>
  <c r="H20" i="96" s="1"/>
  <c r="F25" i="89"/>
  <c r="F25" i="96"/>
  <c r="H25" i="96" s="1"/>
  <c r="F11" i="89"/>
  <c r="F11" i="96"/>
  <c r="H11" i="96" s="1"/>
  <c r="I21" i="89"/>
  <c r="I21" i="96"/>
  <c r="K21" i="96" s="1"/>
  <c r="I16" i="89"/>
  <c r="I16" i="96"/>
  <c r="K16" i="96" s="1"/>
  <c r="I24" i="89"/>
  <c r="I24" i="96"/>
  <c r="K24" i="96" s="1"/>
  <c r="L20" i="89"/>
  <c r="L20" i="96"/>
  <c r="N20" i="96" s="1"/>
  <c r="L27" i="96"/>
  <c r="N27" i="96" s="1"/>
  <c r="L27" i="89"/>
  <c r="L26" i="89"/>
  <c r="L26" i="96"/>
  <c r="N26" i="96" s="1"/>
  <c r="L18" i="89"/>
  <c r="L18" i="96"/>
  <c r="N18" i="96" s="1"/>
  <c r="F26" i="89"/>
  <c r="F26" i="96"/>
  <c r="H26" i="96" s="1"/>
  <c r="F14" i="89"/>
  <c r="F14" i="96"/>
  <c r="H14" i="96" s="1"/>
  <c r="F21" i="89"/>
  <c r="F21" i="96"/>
  <c r="H21" i="96" s="1"/>
  <c r="I15" i="89"/>
  <c r="I15" i="96"/>
  <c r="K15" i="96" s="1"/>
  <c r="I23" i="89"/>
  <c r="I23" i="96"/>
  <c r="K23" i="96" s="1"/>
  <c r="I18" i="89"/>
  <c r="I18" i="96"/>
  <c r="K18" i="96" s="1"/>
  <c r="I27" i="89"/>
  <c r="I27" i="96"/>
  <c r="K27" i="96" s="1"/>
  <c r="L12" i="89"/>
  <c r="L12" i="96"/>
  <c r="N12" i="96" s="1"/>
  <c r="L19" i="89"/>
  <c r="L19" i="96"/>
  <c r="N19" i="96" s="1"/>
  <c r="L22" i="89"/>
  <c r="L22" i="96"/>
  <c r="N22" i="96" s="1"/>
  <c r="L14" i="89"/>
  <c r="L14" i="96"/>
  <c r="N14" i="96" s="1"/>
  <c r="I12" i="89"/>
  <c r="I12" i="96"/>
  <c r="K12" i="96" s="1"/>
  <c r="F16" i="89"/>
  <c r="F16" i="96"/>
  <c r="H16" i="96" s="1"/>
  <c r="L25" i="89"/>
  <c r="L25" i="96"/>
  <c r="N25" i="96" s="1"/>
  <c r="L21" i="96"/>
  <c r="N21" i="96" s="1"/>
  <c r="L21" i="89"/>
  <c r="L17" i="89"/>
  <c r="L17" i="96"/>
  <c r="N17" i="96" s="1"/>
  <c r="L13" i="89"/>
  <c r="L13" i="96"/>
  <c r="N13" i="96" s="1"/>
  <c r="F22" i="89"/>
  <c r="F22" i="96"/>
  <c r="H22" i="96" s="1"/>
  <c r="F23" i="89"/>
  <c r="F23" i="96"/>
  <c r="H23" i="96" s="1"/>
  <c r="F12" i="89"/>
  <c r="F12" i="96"/>
  <c r="H12" i="96" s="1"/>
  <c r="I13" i="89"/>
  <c r="I13" i="96"/>
  <c r="K13" i="96" s="1"/>
  <c r="F17" i="89"/>
  <c r="F17" i="96"/>
  <c r="H17" i="96" s="1"/>
  <c r="I17" i="89"/>
  <c r="I17" i="96"/>
  <c r="K17" i="96" s="1"/>
  <c r="I25" i="89"/>
  <c r="I25" i="96"/>
  <c r="K25" i="96" s="1"/>
  <c r="I20" i="89"/>
  <c r="I20" i="96"/>
  <c r="K20" i="96" s="1"/>
  <c r="BR37" i="60"/>
  <c r="BQ36" i="60"/>
  <c r="BQ32" i="60"/>
  <c r="BQ28" i="60"/>
  <c r="BQ24" i="60"/>
  <c r="BQ33" i="60"/>
  <c r="BQ29" i="60"/>
  <c r="BQ25" i="60"/>
  <c r="BQ21" i="60"/>
  <c r="BQ37" i="60"/>
  <c r="BQ38" i="60"/>
  <c r="BQ34" i="60"/>
  <c r="BQ30" i="60"/>
  <c r="BQ26" i="60"/>
  <c r="BQ22" i="60"/>
  <c r="BQ39" i="60"/>
  <c r="BQ35" i="60"/>
  <c r="BQ31" i="60"/>
  <c r="BQ27" i="60"/>
  <c r="BQ23" i="60"/>
  <c r="BT18" i="60"/>
  <c r="BS18" i="60"/>
  <c r="BR18" i="60"/>
  <c r="BS16" i="60"/>
  <c r="BR19" i="60"/>
  <c r="BT16" i="60"/>
  <c r="C29" i="89" l="1"/>
  <c r="C29" i="96"/>
  <c r="E29" i="96" s="1"/>
  <c r="C18" i="89"/>
  <c r="C18" i="96"/>
  <c r="E18" i="96" s="1"/>
  <c r="I6" i="89"/>
  <c r="I6" i="96"/>
  <c r="K6" i="96" s="1"/>
  <c r="C15" i="89"/>
  <c r="C15" i="96"/>
  <c r="E15" i="96" s="1"/>
  <c r="F8" i="89"/>
  <c r="F8" i="96"/>
  <c r="H8" i="96" s="1"/>
  <c r="C17" i="89"/>
  <c r="C17" i="96"/>
  <c r="E17" i="96" s="1"/>
  <c r="C12" i="89"/>
  <c r="C12" i="96"/>
  <c r="E12" i="96" s="1"/>
  <c r="C28" i="89"/>
  <c r="C28" i="96"/>
  <c r="E28" i="96" s="1"/>
  <c r="C19" i="89"/>
  <c r="C19" i="96"/>
  <c r="E19" i="96" s="1"/>
  <c r="C22" i="89"/>
  <c r="C22" i="96"/>
  <c r="E22" i="96" s="1"/>
  <c r="C13" i="89"/>
  <c r="C13" i="96"/>
  <c r="E13" i="96" s="1"/>
  <c r="L6" i="89"/>
  <c r="L6" i="96"/>
  <c r="N6" i="96" s="1"/>
  <c r="C21" i="96"/>
  <c r="E21" i="96" s="1"/>
  <c r="C21" i="89"/>
  <c r="C27" i="89"/>
  <c r="C27" i="96"/>
  <c r="E27" i="96" s="1"/>
  <c r="C24" i="89"/>
  <c r="C24" i="96"/>
  <c r="E24" i="96" s="1"/>
  <c r="I8" i="89"/>
  <c r="I8" i="96"/>
  <c r="K8" i="96" s="1"/>
  <c r="C16" i="89"/>
  <c r="C16" i="96"/>
  <c r="E16" i="96" s="1"/>
  <c r="C23" i="89"/>
  <c r="C23" i="96"/>
  <c r="E23" i="96" s="1"/>
  <c r="C26" i="89"/>
  <c r="C26" i="96"/>
  <c r="E26" i="96" s="1"/>
  <c r="F9" i="89"/>
  <c r="F9" i="96"/>
  <c r="H9" i="96" s="1"/>
  <c r="L8" i="89"/>
  <c r="L8" i="96"/>
  <c r="N8" i="96" s="1"/>
  <c r="C25" i="89"/>
  <c r="C25" i="96"/>
  <c r="E25" i="96" s="1"/>
  <c r="C20" i="89"/>
  <c r="C20" i="96"/>
  <c r="E20" i="96" s="1"/>
  <c r="C11" i="89"/>
  <c r="C11" i="96"/>
  <c r="E11" i="96" s="1"/>
  <c r="C14" i="89"/>
  <c r="C14" i="96"/>
  <c r="E14" i="96" s="1"/>
  <c r="F27" i="89"/>
  <c r="F27" i="96"/>
  <c r="H27" i="96" s="1"/>
  <c r="CC23" i="60"/>
  <c r="CC25" i="60"/>
  <c r="CC28" i="60"/>
  <c r="CC27" i="60"/>
  <c r="CC22" i="60"/>
  <c r="CC29" i="60"/>
  <c r="CC26" i="60"/>
  <c r="CC21" i="60"/>
  <c r="CC24" i="60"/>
  <c r="CC37" i="60"/>
  <c r="CC39" i="60"/>
  <c r="CC38" i="60"/>
  <c r="CC36" i="60"/>
  <c r="CC35" i="60"/>
  <c r="CC34" i="60"/>
  <c r="CC33" i="60"/>
  <c r="CC32" i="60"/>
  <c r="CC31" i="60"/>
  <c r="CC30" i="60"/>
  <c r="BS17" i="60"/>
  <c r="BT17" i="60"/>
  <c r="BR17" i="60"/>
  <c r="BT20" i="60"/>
  <c r="BT19" i="60"/>
  <c r="BS20" i="60"/>
  <c r="BS19" i="60"/>
  <c r="BR20" i="60"/>
  <c r="BR16" i="60"/>
  <c r="F7" i="89" l="1"/>
  <c r="F7" i="96"/>
  <c r="H7" i="96" s="1"/>
  <c r="I10" i="89"/>
  <c r="I10" i="96"/>
  <c r="K10" i="96" s="1"/>
  <c r="L7" i="89"/>
  <c r="L7" i="96"/>
  <c r="N7" i="96" s="1"/>
  <c r="F6" i="89"/>
  <c r="F6" i="96"/>
  <c r="H6" i="96" s="1"/>
  <c r="L9" i="89"/>
  <c r="L9" i="96"/>
  <c r="N9" i="96" s="1"/>
  <c r="I7" i="89"/>
  <c r="I7" i="96"/>
  <c r="K7" i="96" s="1"/>
  <c r="F10" i="89"/>
  <c r="F10" i="96"/>
  <c r="H10" i="96" s="1"/>
  <c r="L10" i="89"/>
  <c r="L10" i="96"/>
  <c r="N10" i="96" s="1"/>
  <c r="I9" i="89"/>
  <c r="I9" i="96"/>
  <c r="K9" i="96" s="1"/>
  <c r="BQ17" i="60"/>
  <c r="BQ19" i="60"/>
  <c r="BQ16" i="60"/>
  <c r="BQ20" i="60"/>
  <c r="BQ18" i="60"/>
  <c r="C9" i="89" l="1"/>
  <c r="C9" i="96"/>
  <c r="E9" i="96" s="1"/>
  <c r="C8" i="89"/>
  <c r="C8" i="96"/>
  <c r="E8" i="96" s="1"/>
  <c r="C7" i="89"/>
  <c r="C7" i="96"/>
  <c r="E7" i="96" s="1"/>
  <c r="C10" i="89"/>
  <c r="C10" i="96"/>
  <c r="E10" i="96" s="1"/>
  <c r="C6" i="89"/>
  <c r="C6" i="96"/>
  <c r="E6" i="96" s="1"/>
  <c r="CC16" i="60"/>
  <c r="CC19" i="60"/>
  <c r="CC20" i="60"/>
  <c r="CC18" i="60"/>
  <c r="CC17" i="60"/>
  <c r="BJ15" i="60" l="1"/>
  <c r="BL15" i="60"/>
  <c r="AG5" i="60" s="1"/>
  <c r="BD15" i="60"/>
  <c r="BB15" i="60"/>
  <c r="W5" i="60" s="1"/>
  <c r="BE15" i="60"/>
  <c r="BC15" i="60"/>
  <c r="BH15" i="60"/>
  <c r="BF15" i="60"/>
  <c r="BK15" i="60"/>
  <c r="BI15" i="60"/>
  <c r="BG15" i="60"/>
  <c r="BA15" i="60"/>
  <c r="V5" i="60" l="1"/>
  <c r="BO15" i="60"/>
  <c r="V5" i="89"/>
  <c r="V5" i="96"/>
  <c r="AB8" i="60"/>
  <c r="I10" i="63" s="1"/>
  <c r="AB5" i="60"/>
  <c r="I7" i="63" s="1"/>
  <c r="AB7" i="60"/>
  <c r="I9" i="63" s="1"/>
  <c r="AB9" i="60"/>
  <c r="I11" i="63" s="1"/>
  <c r="AB6" i="60"/>
  <c r="I8" i="63" s="1"/>
  <c r="BW15" i="60"/>
  <c r="J5" i="89"/>
  <c r="J5" i="96"/>
  <c r="X9" i="60"/>
  <c r="X7" i="60"/>
  <c r="D19" i="63" s="1"/>
  <c r="X8" i="60"/>
  <c r="D20" i="63" s="1"/>
  <c r="X5" i="60"/>
  <c r="D17" i="63" s="1"/>
  <c r="X6" i="60"/>
  <c r="D18" i="63" s="1"/>
  <c r="BS15" i="60"/>
  <c r="AG9" i="60"/>
  <c r="I36" i="63" s="1"/>
  <c r="AK5" i="96"/>
  <c r="AK5" i="89"/>
  <c r="AG6" i="60"/>
  <c r="I33" i="63" s="1"/>
  <c r="I32" i="63"/>
  <c r="AG7" i="60"/>
  <c r="I34" i="63" s="1"/>
  <c r="AG8" i="60"/>
  <c r="I35" i="63" s="1"/>
  <c r="CB15" i="60"/>
  <c r="Y5" i="96"/>
  <c r="Y5" i="89"/>
  <c r="AC5" i="60"/>
  <c r="I12" i="63" s="1"/>
  <c r="AC9" i="60"/>
  <c r="I16" i="63" s="1"/>
  <c r="AC8" i="60"/>
  <c r="I15" i="63" s="1"/>
  <c r="AC7" i="60"/>
  <c r="I14" i="63" s="1"/>
  <c r="AC6" i="60"/>
  <c r="I13" i="63" s="1"/>
  <c r="BX15" i="60"/>
  <c r="AB5" i="89"/>
  <c r="AB5" i="96"/>
  <c r="AD6" i="60"/>
  <c r="I18" i="63" s="1"/>
  <c r="AD5" i="60"/>
  <c r="I17" i="63" s="1"/>
  <c r="AD7" i="60"/>
  <c r="I19" i="63" s="1"/>
  <c r="AD8" i="60"/>
  <c r="I20" i="63" s="1"/>
  <c r="AD9" i="60"/>
  <c r="I21" i="63" s="1"/>
  <c r="BY15" i="60"/>
  <c r="P5" i="89"/>
  <c r="P5" i="96"/>
  <c r="Z7" i="60"/>
  <c r="D29" i="63" s="1"/>
  <c r="Z5" i="60"/>
  <c r="D27" i="63" s="1"/>
  <c r="Z8" i="60"/>
  <c r="D30" i="63" s="1"/>
  <c r="Z6" i="60"/>
  <c r="D28" i="63" s="1"/>
  <c r="Z9" i="60"/>
  <c r="BU15" i="60"/>
  <c r="AE5" i="96"/>
  <c r="AE5" i="89"/>
  <c r="AE6" i="60"/>
  <c r="I23" i="63" s="1"/>
  <c r="AE9" i="60"/>
  <c r="I26" i="63" s="1"/>
  <c r="AE5" i="60"/>
  <c r="I22" i="63" s="1"/>
  <c r="AE7" i="60"/>
  <c r="I24" i="63" s="1"/>
  <c r="AE8" i="60"/>
  <c r="I25" i="63" s="1"/>
  <c r="BZ15" i="60"/>
  <c r="M5" i="96"/>
  <c r="M5" i="89"/>
  <c r="Y7" i="60"/>
  <c r="D24" i="63" s="1"/>
  <c r="Y8" i="60"/>
  <c r="D25" i="63" s="1"/>
  <c r="Y9" i="60"/>
  <c r="Y6" i="60"/>
  <c r="D23" i="63" s="1"/>
  <c r="Y5" i="60"/>
  <c r="D22" i="63" s="1"/>
  <c r="BT15" i="60"/>
  <c r="CA15" i="60"/>
  <c r="AH5" i="89"/>
  <c r="AH5" i="96"/>
  <c r="AF8" i="60"/>
  <c r="I30" i="63" s="1"/>
  <c r="AF7" i="60"/>
  <c r="I29" i="63" s="1"/>
  <c r="AF5" i="60"/>
  <c r="I27" i="63" s="1"/>
  <c r="AF6" i="60"/>
  <c r="I28" i="63" s="1"/>
  <c r="AF9" i="60"/>
  <c r="I31" i="63" s="1"/>
  <c r="BM15" i="60"/>
  <c r="S5" i="96"/>
  <c r="S5" i="89"/>
  <c r="AA6" i="60"/>
  <c r="D33" i="63" s="1"/>
  <c r="AA9" i="60"/>
  <c r="AA8" i="60"/>
  <c r="D35" i="63" s="1"/>
  <c r="AA7" i="60"/>
  <c r="D34" i="63" s="1"/>
  <c r="AA5" i="60"/>
  <c r="D32" i="63" s="1"/>
  <c r="BV15" i="60"/>
  <c r="G5" i="96"/>
  <c r="G5" i="89"/>
  <c r="W8" i="60"/>
  <c r="D15" i="63" s="1"/>
  <c r="W7" i="60"/>
  <c r="D14" i="63" s="1"/>
  <c r="D12" i="63"/>
  <c r="W6" i="60"/>
  <c r="D13" i="63" s="1"/>
  <c r="W9" i="60"/>
  <c r="BR15" i="60"/>
  <c r="D5" i="89"/>
  <c r="V7" i="60"/>
  <c r="D9" i="63" s="1"/>
  <c r="V8" i="60"/>
  <c r="D10" i="63" s="1"/>
  <c r="V9" i="60"/>
  <c r="D7" i="63"/>
  <c r="V6" i="60"/>
  <c r="D8" i="63" s="1"/>
  <c r="D5" i="96"/>
  <c r="BQ15" i="60"/>
  <c r="AG10" i="60" l="1"/>
  <c r="D16" i="63"/>
  <c r="D7" i="97"/>
  <c r="D51" i="71"/>
  <c r="H51" i="71" s="1"/>
  <c r="D22" i="71"/>
  <c r="H22" i="71" s="1"/>
  <c r="AD5" i="96"/>
  <c r="AD5" i="89"/>
  <c r="AF3" i="89" s="1"/>
  <c r="D47" i="71"/>
  <c r="H47" i="71" s="1"/>
  <c r="O5" i="89"/>
  <c r="Q3" i="89" s="1"/>
  <c r="O5" i="96"/>
  <c r="D24" i="71"/>
  <c r="H24" i="71" s="1"/>
  <c r="AA5" i="96"/>
  <c r="AA5" i="89"/>
  <c r="AC3" i="89" s="1"/>
  <c r="D40" i="71"/>
  <c r="H40" i="71" s="1"/>
  <c r="X5" i="96"/>
  <c r="X5" i="89"/>
  <c r="Z3" i="89" s="1"/>
  <c r="D39" i="71"/>
  <c r="H39" i="71" s="1"/>
  <c r="AJ5" i="96"/>
  <c r="AJ5" i="89"/>
  <c r="AL3" i="89" s="1"/>
  <c r="I5" i="89"/>
  <c r="K3" i="89" s="1"/>
  <c r="I5" i="96"/>
  <c r="D17" i="71"/>
  <c r="H17" i="71" s="1"/>
  <c r="U5" i="96"/>
  <c r="U5" i="89"/>
  <c r="W3" i="89" s="1"/>
  <c r="D32" i="71"/>
  <c r="H32" i="71" s="1"/>
  <c r="D28" i="71"/>
  <c r="H28" i="71" s="1"/>
  <c r="H106" i="89"/>
  <c r="F13" i="63" s="1"/>
  <c r="H107" i="89"/>
  <c r="F14" i="63" s="1"/>
  <c r="E13" i="71" s="1"/>
  <c r="H108" i="89"/>
  <c r="F15" i="63" s="1"/>
  <c r="E14" i="71" s="1"/>
  <c r="H105" i="89"/>
  <c r="F12" i="63" s="1"/>
  <c r="H109" i="89"/>
  <c r="AI106" i="96"/>
  <c r="AI108" i="96"/>
  <c r="AI107" i="96"/>
  <c r="AI109" i="96"/>
  <c r="D20" i="71"/>
  <c r="H20" i="71" s="1"/>
  <c r="D21" i="71"/>
  <c r="H21" i="71" s="1"/>
  <c r="D46" i="71"/>
  <c r="H46" i="71" s="1"/>
  <c r="D31" i="63"/>
  <c r="G7" i="97"/>
  <c r="D25" i="71"/>
  <c r="H25" i="71" s="1"/>
  <c r="D43" i="71"/>
  <c r="H43" i="71" s="1"/>
  <c r="D36" i="71"/>
  <c r="H36" i="71" s="1"/>
  <c r="D54" i="71"/>
  <c r="H54" i="71" s="1"/>
  <c r="AL106" i="89"/>
  <c r="K33" i="63" s="1"/>
  <c r="AL107" i="89"/>
  <c r="K34" i="63" s="1"/>
  <c r="E53" i="71" s="1"/>
  <c r="AL108" i="89"/>
  <c r="K35" i="63" s="1"/>
  <c r="E54" i="71" s="1"/>
  <c r="AL105" i="89"/>
  <c r="K32" i="63" s="1"/>
  <c r="AL109" i="89"/>
  <c r="K36" i="63" s="1"/>
  <c r="E55" i="71" s="1"/>
  <c r="D21" i="63"/>
  <c r="E7" i="97"/>
  <c r="D34" i="71"/>
  <c r="H34" i="71" s="1"/>
  <c r="D14" i="71"/>
  <c r="H14" i="71" s="1"/>
  <c r="D50" i="71"/>
  <c r="H50" i="71" s="1"/>
  <c r="L5" i="89"/>
  <c r="N3" i="89" s="1"/>
  <c r="L5" i="96"/>
  <c r="D29" i="71"/>
  <c r="H29" i="71" s="1"/>
  <c r="T107" i="89"/>
  <c r="F34" i="63" s="1"/>
  <c r="E29" i="71" s="1"/>
  <c r="T108" i="89"/>
  <c r="F35" i="63" s="1"/>
  <c r="E30" i="71" s="1"/>
  <c r="T106" i="89"/>
  <c r="F33" i="63" s="1"/>
  <c r="T105" i="89"/>
  <c r="F32" i="63" s="1"/>
  <c r="T109" i="89"/>
  <c r="D12" i="71"/>
  <c r="H12" i="71" s="1"/>
  <c r="H108" i="96"/>
  <c r="H106" i="96"/>
  <c r="H107" i="96"/>
  <c r="H109" i="96"/>
  <c r="D30" i="71"/>
  <c r="H30" i="71" s="1"/>
  <c r="T107" i="96"/>
  <c r="T106" i="96"/>
  <c r="T108" i="96"/>
  <c r="T109" i="96"/>
  <c r="D48" i="71"/>
  <c r="H48" i="71" s="1"/>
  <c r="AI105" i="89"/>
  <c r="K27" i="63" s="1"/>
  <c r="AI108" i="89"/>
  <c r="AI107" i="89"/>
  <c r="K29" i="63" s="1"/>
  <c r="E49" i="71" s="1"/>
  <c r="AI106" i="89"/>
  <c r="K28" i="63" s="1"/>
  <c r="AI109" i="89"/>
  <c r="N106" i="89"/>
  <c r="F23" i="63" s="1"/>
  <c r="N108" i="89"/>
  <c r="F25" i="63" s="1"/>
  <c r="E22" i="71" s="1"/>
  <c r="N105" i="89"/>
  <c r="F22" i="63" s="1"/>
  <c r="N107" i="89"/>
  <c r="F24" i="63" s="1"/>
  <c r="E21" i="71" s="1"/>
  <c r="N109" i="89"/>
  <c r="D45" i="71"/>
  <c r="H45" i="71" s="1"/>
  <c r="AF105" i="89"/>
  <c r="K22" i="63" s="1"/>
  <c r="AF108" i="89"/>
  <c r="K25" i="63" s="1"/>
  <c r="AF106" i="89"/>
  <c r="K23" i="63" s="1"/>
  <c r="AF107" i="89"/>
  <c r="K24" i="63" s="1"/>
  <c r="E45" i="71" s="1"/>
  <c r="AF109" i="89"/>
  <c r="Q107" i="96"/>
  <c r="Q108" i="96"/>
  <c r="Q106" i="96"/>
  <c r="Q109" i="96"/>
  <c r="D42" i="71"/>
  <c r="H42" i="71" s="1"/>
  <c r="AC106" i="96"/>
  <c r="AC107" i="96"/>
  <c r="AC108" i="96"/>
  <c r="AC109" i="96"/>
  <c r="D37" i="71"/>
  <c r="H37" i="71" s="1"/>
  <c r="Z105" i="89"/>
  <c r="K12" i="63" s="1"/>
  <c r="Z107" i="89"/>
  <c r="K14" i="63" s="1"/>
  <c r="Z108" i="89"/>
  <c r="K15" i="63" s="1"/>
  <c r="Z106" i="89"/>
  <c r="K13" i="63" s="1"/>
  <c r="Z109" i="89"/>
  <c r="K16" i="63" s="1"/>
  <c r="D53" i="71"/>
  <c r="H53" i="71" s="1"/>
  <c r="AL108" i="96"/>
  <c r="AL106" i="96"/>
  <c r="AL107" i="96"/>
  <c r="AL109" i="96"/>
  <c r="D16" i="71"/>
  <c r="H16" i="71" s="1"/>
  <c r="K108" i="96"/>
  <c r="K107" i="96"/>
  <c r="K106" i="96"/>
  <c r="K109" i="96"/>
  <c r="D35" i="71"/>
  <c r="H35" i="71" s="1"/>
  <c r="W107" i="96"/>
  <c r="W106" i="96"/>
  <c r="W108" i="96"/>
  <c r="W109" i="96"/>
  <c r="F5" i="96"/>
  <c r="H5" i="96" s="1"/>
  <c r="H3" i="96" s="1"/>
  <c r="F5" i="89"/>
  <c r="H3" i="89" s="1"/>
  <c r="D13" i="71"/>
  <c r="H13" i="71" s="1"/>
  <c r="R5" i="89"/>
  <c r="T3" i="89" s="1"/>
  <c r="R5" i="96"/>
  <c r="D36" i="63"/>
  <c r="H7" i="97"/>
  <c r="D49" i="71"/>
  <c r="H49" i="71" s="1"/>
  <c r="AG5" i="89"/>
  <c r="AI3" i="89" s="1"/>
  <c r="AG5" i="96"/>
  <c r="D26" i="63"/>
  <c r="F7" i="97"/>
  <c r="N108" i="96"/>
  <c r="N106" i="96"/>
  <c r="N107" i="96"/>
  <c r="N109" i="96"/>
  <c r="D44" i="71"/>
  <c r="H44" i="71" s="1"/>
  <c r="AF106" i="96"/>
  <c r="AF108" i="96"/>
  <c r="AF107" i="96"/>
  <c r="AF109" i="96"/>
  <c r="D26" i="71"/>
  <c r="H26" i="71" s="1"/>
  <c r="Q107" i="89"/>
  <c r="F29" i="63" s="1"/>
  <c r="E25" i="71" s="1"/>
  <c r="Q108" i="89"/>
  <c r="F30" i="63" s="1"/>
  <c r="E26" i="71" s="1"/>
  <c r="Q106" i="89"/>
  <c r="F28" i="63" s="1"/>
  <c r="Q109" i="89"/>
  <c r="Q105" i="89"/>
  <c r="F27" i="63" s="1"/>
  <c r="D41" i="71"/>
  <c r="H41" i="71" s="1"/>
  <c r="AC105" i="89"/>
  <c r="K17" i="63" s="1"/>
  <c r="AC107" i="89"/>
  <c r="AC106" i="89"/>
  <c r="K18" i="63" s="1"/>
  <c r="AC108" i="89"/>
  <c r="AC109" i="89"/>
  <c r="D38" i="71"/>
  <c r="H38" i="71" s="1"/>
  <c r="Z108" i="96"/>
  <c r="Z107" i="96"/>
  <c r="Z106" i="96"/>
  <c r="Z109" i="96"/>
  <c r="D52" i="71"/>
  <c r="H52" i="71" s="1"/>
  <c r="D55" i="71"/>
  <c r="H55" i="71" s="1"/>
  <c r="D18" i="71"/>
  <c r="H18" i="71" s="1"/>
  <c r="K106" i="89"/>
  <c r="F18" i="63" s="1"/>
  <c r="K108" i="89"/>
  <c r="F20" i="63" s="1"/>
  <c r="E18" i="71" s="1"/>
  <c r="K107" i="89"/>
  <c r="F19" i="63" s="1"/>
  <c r="E17" i="71" s="1"/>
  <c r="K105" i="89"/>
  <c r="F17" i="63" s="1"/>
  <c r="K109" i="89"/>
  <c r="D33" i="71"/>
  <c r="H33" i="71" s="1"/>
  <c r="W108" i="89"/>
  <c r="K10" i="63" s="1"/>
  <c r="E34" i="71" s="1"/>
  <c r="W105" i="89"/>
  <c r="K7" i="63" s="1"/>
  <c r="W106" i="89"/>
  <c r="K8" i="63" s="1"/>
  <c r="W107" i="89"/>
  <c r="K9" i="63" s="1"/>
  <c r="E33" i="71" s="1"/>
  <c r="W109" i="89"/>
  <c r="K11" i="63" s="1"/>
  <c r="E35" i="71" s="1"/>
  <c r="D11" i="63"/>
  <c r="C7" i="97"/>
  <c r="C5" i="89"/>
  <c r="E3" i="89" s="1"/>
  <c r="C5" i="96"/>
  <c r="CC15" i="60"/>
  <c r="E106" i="96"/>
  <c r="E109" i="96"/>
  <c r="E108" i="96"/>
  <c r="E107" i="96"/>
  <c r="D10" i="71"/>
  <c r="H10" i="71" s="1"/>
  <c r="D9" i="71"/>
  <c r="H9" i="71" s="1"/>
  <c r="D8" i="71"/>
  <c r="H8" i="71" s="1"/>
  <c r="E109" i="89"/>
  <c r="E107" i="89"/>
  <c r="F9" i="63" s="1"/>
  <c r="E9" i="71" s="1"/>
  <c r="E105" i="89"/>
  <c r="F7" i="63" s="1"/>
  <c r="E108" i="89"/>
  <c r="F10" i="63" s="1"/>
  <c r="E10" i="71" s="1"/>
  <c r="E106" i="89"/>
  <c r="F8" i="63" s="1"/>
  <c r="I37" i="63" l="1"/>
  <c r="E28" i="71"/>
  <c r="G2" i="109"/>
  <c r="J2" i="109"/>
  <c r="L2" i="109"/>
  <c r="H2" i="109"/>
  <c r="K2" i="109"/>
  <c r="I2" i="109"/>
  <c r="E52" i="71"/>
  <c r="X2" i="109" s="1"/>
  <c r="E48" i="71"/>
  <c r="G48" i="71" s="1"/>
  <c r="E39" i="71"/>
  <c r="G39" i="71" s="1"/>
  <c r="I39" i="71" s="1"/>
  <c r="K21" i="63"/>
  <c r="E43" i="71" s="1"/>
  <c r="E38" i="71"/>
  <c r="G38" i="71" s="1"/>
  <c r="I38" i="71" s="1"/>
  <c r="K20" i="63"/>
  <c r="E42" i="71" s="1"/>
  <c r="J42" i="71" s="1"/>
  <c r="K26" i="63"/>
  <c r="E47" i="71" s="1"/>
  <c r="G47" i="71" s="1"/>
  <c r="I47" i="71" s="1"/>
  <c r="E37" i="71"/>
  <c r="G37" i="71" s="1"/>
  <c r="I37" i="71" s="1"/>
  <c r="K19" i="63"/>
  <c r="E41" i="71" s="1"/>
  <c r="J41" i="71" s="1"/>
  <c r="E46" i="71"/>
  <c r="J46" i="71" s="1"/>
  <c r="K30" i="63"/>
  <c r="E50" i="71" s="1"/>
  <c r="J50" i="71" s="1"/>
  <c r="K31" i="63"/>
  <c r="E51" i="71" s="1"/>
  <c r="J51" i="71" s="1"/>
  <c r="E40" i="71"/>
  <c r="E20" i="71"/>
  <c r="E24" i="71"/>
  <c r="J24" i="71" s="1"/>
  <c r="E36" i="71"/>
  <c r="E32" i="71"/>
  <c r="J32" i="71" s="1"/>
  <c r="E16" i="71"/>
  <c r="E12" i="71"/>
  <c r="E44" i="71"/>
  <c r="H105" i="96"/>
  <c r="G53" i="71"/>
  <c r="I53" i="71" s="1"/>
  <c r="J53" i="71"/>
  <c r="J25" i="71"/>
  <c r="G25" i="71"/>
  <c r="I25" i="71" s="1"/>
  <c r="Q5" i="96"/>
  <c r="Q105" i="96" s="1"/>
  <c r="J33" i="71"/>
  <c r="G33" i="71"/>
  <c r="I33" i="71" s="1"/>
  <c r="AI5" i="96"/>
  <c r="AI105" i="96" s="1"/>
  <c r="G55" i="71"/>
  <c r="I55" i="71" s="1"/>
  <c r="J55" i="71"/>
  <c r="D31" i="71"/>
  <c r="H31" i="71" s="1"/>
  <c r="F36" i="63"/>
  <c r="E31" i="71" s="1"/>
  <c r="J13" i="71"/>
  <c r="G13" i="71"/>
  <c r="I13" i="71" s="1"/>
  <c r="J35" i="71"/>
  <c r="G35" i="71"/>
  <c r="I35" i="71" s="1"/>
  <c r="G45" i="71"/>
  <c r="I45" i="71" s="1"/>
  <c r="J45" i="71"/>
  <c r="J29" i="71"/>
  <c r="G29" i="71"/>
  <c r="I29" i="71" s="1"/>
  <c r="J34" i="71"/>
  <c r="G34" i="71"/>
  <c r="I34" i="71" s="1"/>
  <c r="J54" i="71"/>
  <c r="G54" i="71"/>
  <c r="I54" i="71" s="1"/>
  <c r="G17" i="71"/>
  <c r="I17" i="71" s="1"/>
  <c r="J17" i="71"/>
  <c r="AL5" i="96"/>
  <c r="AL105" i="96" s="1"/>
  <c r="Z5" i="96"/>
  <c r="Z105" i="96" s="1"/>
  <c r="AC5" i="96"/>
  <c r="AC105" i="96" s="1"/>
  <c r="AF5" i="96"/>
  <c r="AF105" i="96" s="1"/>
  <c r="J18" i="71"/>
  <c r="G18" i="71"/>
  <c r="I18" i="71" s="1"/>
  <c r="T5" i="96"/>
  <c r="T105" i="96" s="1"/>
  <c r="J30" i="71"/>
  <c r="G30" i="71"/>
  <c r="I30" i="71" s="1"/>
  <c r="N5" i="96"/>
  <c r="N105" i="96" s="1"/>
  <c r="G14" i="71"/>
  <c r="I14" i="71" s="1"/>
  <c r="J14" i="71"/>
  <c r="F31" i="63"/>
  <c r="E27" i="71" s="1"/>
  <c r="D27" i="71"/>
  <c r="H27" i="71" s="1"/>
  <c r="G21" i="71"/>
  <c r="I21" i="71" s="1"/>
  <c r="J21" i="71"/>
  <c r="K5" i="96"/>
  <c r="K105" i="96" s="1"/>
  <c r="J22" i="71"/>
  <c r="G22" i="71"/>
  <c r="I22" i="71" s="1"/>
  <c r="J26" i="71"/>
  <c r="G26" i="71"/>
  <c r="I26" i="71" s="1"/>
  <c r="F26" i="63"/>
  <c r="E23" i="71" s="1"/>
  <c r="D23" i="71"/>
  <c r="H23" i="71" s="1"/>
  <c r="G49" i="71"/>
  <c r="I49" i="71" s="1"/>
  <c r="J49" i="71"/>
  <c r="D19" i="71"/>
  <c r="H19" i="71" s="1"/>
  <c r="F21" i="63"/>
  <c r="E19" i="71" s="1"/>
  <c r="J28" i="71"/>
  <c r="G28" i="71"/>
  <c r="W5" i="96"/>
  <c r="W105" i="96" s="1"/>
  <c r="D15" i="71"/>
  <c r="H15" i="71" s="1"/>
  <c r="F16" i="63"/>
  <c r="E15" i="71" s="1"/>
  <c r="G62" i="71"/>
  <c r="J10" i="71"/>
  <c r="G10" i="71"/>
  <c r="I10" i="71" s="1"/>
  <c r="J9" i="71"/>
  <c r="G9" i="71"/>
  <c r="E8" i="71"/>
  <c r="E5" i="96"/>
  <c r="E105" i="96" s="1"/>
  <c r="D11" i="71"/>
  <c r="H11" i="71" s="1"/>
  <c r="F11" i="63"/>
  <c r="E11" i="71" s="1"/>
  <c r="I48" i="71" l="1"/>
  <c r="R2" i="109"/>
  <c r="J39" i="71"/>
  <c r="E3" i="96"/>
  <c r="G52" i="71"/>
  <c r="I52" i="71" s="1"/>
  <c r="J52" i="71"/>
  <c r="AF3" i="96"/>
  <c r="I28" i="71"/>
  <c r="G51" i="71"/>
  <c r="I51" i="71" s="1"/>
  <c r="J48" i="71"/>
  <c r="G50" i="71"/>
  <c r="I50" i="71" s="1"/>
  <c r="G46" i="71"/>
  <c r="I46" i="71" s="1"/>
  <c r="G16" i="71"/>
  <c r="I16" i="71" s="1"/>
  <c r="O2" i="109"/>
  <c r="G20" i="71"/>
  <c r="I20" i="71" s="1"/>
  <c r="P2" i="109"/>
  <c r="B2" i="109"/>
  <c r="G32" i="71"/>
  <c r="I32" i="71" s="1"/>
  <c r="S2" i="109"/>
  <c r="J40" i="71"/>
  <c r="U2" i="109"/>
  <c r="J44" i="71"/>
  <c r="V2" i="109"/>
  <c r="J36" i="71"/>
  <c r="T2" i="109"/>
  <c r="W2" i="109"/>
  <c r="F2" i="109"/>
  <c r="E2" i="109"/>
  <c r="C2" i="109"/>
  <c r="D2" i="109"/>
  <c r="A2" i="109"/>
  <c r="M2" i="109"/>
  <c r="G12" i="71"/>
  <c r="I12" i="71" s="1"/>
  <c r="N2" i="109"/>
  <c r="G24" i="71"/>
  <c r="I24" i="71" s="1"/>
  <c r="Q2" i="109"/>
  <c r="J37" i="71"/>
  <c r="J47" i="71"/>
  <c r="G42" i="71"/>
  <c r="I42" i="71" s="1"/>
  <c r="J16" i="71"/>
  <c r="J38" i="71"/>
  <c r="G43" i="71"/>
  <c r="I43" i="71" s="1"/>
  <c r="J43" i="71"/>
  <c r="G41" i="71"/>
  <c r="I41" i="71" s="1"/>
  <c r="G44" i="71"/>
  <c r="I44" i="71" s="1"/>
  <c r="G40" i="71"/>
  <c r="I40" i="71" s="1"/>
  <c r="G36" i="71"/>
  <c r="I36" i="71" s="1"/>
  <c r="J12" i="71"/>
  <c r="J20" i="71"/>
  <c r="Z3" i="96"/>
  <c r="K3" i="96"/>
  <c r="W3" i="96"/>
  <c r="N3" i="96"/>
  <c r="T3" i="96"/>
  <c r="AC3" i="96"/>
  <c r="AL3" i="96"/>
  <c r="AI3" i="96"/>
  <c r="Q3" i="96"/>
  <c r="G15" i="71"/>
  <c r="I15" i="71" s="1"/>
  <c r="J15" i="71"/>
  <c r="J19" i="71"/>
  <c r="G19" i="71"/>
  <c r="I19" i="71" s="1"/>
  <c r="J31" i="71"/>
  <c r="G31" i="71"/>
  <c r="I31" i="71" s="1"/>
  <c r="C1" i="96"/>
  <c r="G23" i="71"/>
  <c r="I23" i="71" s="1"/>
  <c r="J23" i="71"/>
  <c r="G27" i="71"/>
  <c r="I27" i="71" s="1"/>
  <c r="J27" i="71"/>
  <c r="G61" i="71"/>
  <c r="G63" i="71" s="1"/>
  <c r="J11" i="71"/>
  <c r="G11" i="71"/>
  <c r="I11" i="71" s="1"/>
  <c r="K37" i="63"/>
  <c r="B1" i="89" s="1"/>
  <c r="I9" i="71"/>
  <c r="H56" i="71"/>
  <c r="E56" i="71"/>
  <c r="J56" i="71" s="1"/>
  <c r="G8" i="71"/>
  <c r="J8" i="71"/>
  <c r="D56" i="71"/>
  <c r="G56" i="71" l="1"/>
  <c r="I8" i="71"/>
  <c r="B1" i="96"/>
  <c r="H61" i="71"/>
  <c r="J61" i="71" l="1"/>
  <c r="I56" i="71"/>
  <c r="I62" i="71"/>
  <c r="I63" i="71" s="1"/>
  <c r="H62" i="71" l="1"/>
  <c r="J62" i="71" s="1"/>
  <c r="G19" i="67"/>
  <c r="G17" i="73"/>
  <c r="G21" i="73" s="1"/>
  <c r="G17" i="74" s="1"/>
  <c r="H63" i="71" l="1"/>
  <c r="J63" i="71" s="1"/>
  <c r="G21" i="74"/>
  <c r="E10" i="97" s="1"/>
  <c r="O10" i="97" s="1"/>
  <c r="C23" i="78"/>
  <c r="D23"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中田　俊平</author>
    <author>尾関　一馬</author>
    <author>池野　茉莉花</author>
    <author>角田　芳樹</author>
    <author>平手　英里</author>
  </authors>
  <commentList>
    <comment ref="U4" authorId="0" shapeId="0" xr:uid="{CBC69C09-81E7-424C-AA55-9116BD0645E6}">
      <text>
        <r>
          <rPr>
            <b/>
            <sz val="9"/>
            <color indexed="81"/>
            <rFont val="MS P ゴシック"/>
            <family val="3"/>
            <charset val="128"/>
          </rPr>
          <t>中田　俊平:</t>
        </r>
        <r>
          <rPr>
            <sz val="9"/>
            <color indexed="81"/>
            <rFont val="MS P ゴシック"/>
            <family val="3"/>
            <charset val="128"/>
          </rPr>
          <t xml:space="preserve">
黄色：R6戻入</t>
        </r>
      </text>
    </comment>
    <comment ref="P12" authorId="1" shapeId="0" xr:uid="{28EBC11B-A6DE-42B9-B2F3-B75FAC24FC48}">
      <text>
        <r>
          <rPr>
            <b/>
            <sz val="9"/>
            <color indexed="81"/>
            <rFont val="MS P ゴシック"/>
            <family val="3"/>
            <charset val="128"/>
          </rPr>
          <t>Ｒ6.4.1代表者変更
岡本博幸⇒皆川達也</t>
        </r>
      </text>
    </comment>
    <comment ref="T12" authorId="1" shapeId="0" xr:uid="{E2129810-AEF5-4F4E-B014-F9C84A3E905D}">
      <text>
        <r>
          <rPr>
            <b/>
            <sz val="9"/>
            <color indexed="81"/>
            <rFont val="MS P ゴシック"/>
            <family val="3"/>
            <charset val="128"/>
          </rPr>
          <t>Ｒ6.4.1代表者変更
岡本博幸⇒皆川達也</t>
        </r>
      </text>
    </comment>
    <comment ref="T26" authorId="2" shapeId="0" xr:uid="{450F31C9-FAC6-4A8E-83A7-5E4657E9DCEF}">
      <text>
        <r>
          <rPr>
            <sz val="9"/>
            <color indexed="81"/>
            <rFont val="MS P ゴシック"/>
            <family val="3"/>
            <charset val="128"/>
          </rPr>
          <t>R7.4.1嶋田ふみ江→古川文子</t>
        </r>
      </text>
    </comment>
    <comment ref="P41" authorId="2" shapeId="0" xr:uid="{4C628DE3-B837-485B-8AFB-3BB7DCEC1D04}">
      <text>
        <r>
          <rPr>
            <sz val="9"/>
            <color indexed="81"/>
            <rFont val="MS P ゴシック"/>
            <family val="3"/>
            <charset val="128"/>
          </rPr>
          <t xml:space="preserve">R7.4.1から代表者変更
河口知子→中村恵那
</t>
        </r>
      </text>
    </comment>
    <comment ref="T41" authorId="2" shapeId="0" xr:uid="{8C099ADB-1ACA-4A9D-9CA5-DE8C4BD7CE41}">
      <text>
        <r>
          <rPr>
            <sz val="9"/>
            <color indexed="81"/>
            <rFont val="MS P ゴシック"/>
            <family val="3"/>
            <charset val="128"/>
          </rPr>
          <t xml:space="preserve">R7.4.1から代表者変更
河口知子→中村恵那
</t>
        </r>
      </text>
    </comment>
    <comment ref="P42" authorId="1" shapeId="0" xr:uid="{60944C69-081A-4329-A849-C6EA0A48FB2B}">
      <text>
        <r>
          <rPr>
            <b/>
            <sz val="9"/>
            <color indexed="81"/>
            <rFont val="MS P ゴシック"/>
            <family val="3"/>
            <charset val="128"/>
          </rPr>
          <t>Ｒ6.4.1～代表者変更
「轟麻衣子」⇒「田村篤司」</t>
        </r>
      </text>
    </comment>
    <comment ref="T42" authorId="1" shapeId="0" xr:uid="{226698DB-C55E-49C6-BA26-0A4953B13AD5}">
      <text>
        <r>
          <rPr>
            <b/>
            <sz val="9"/>
            <color indexed="81"/>
            <rFont val="MS P ゴシック"/>
            <family val="3"/>
            <charset val="128"/>
          </rPr>
          <t>Ｒ6.4.1～代表者変更
「轟麻衣子」⇒「田村篤司」</t>
        </r>
      </text>
    </comment>
    <comment ref="N43" authorId="1" shapeId="0" xr:uid="{3687F15C-2DD0-414B-8707-3E5FF75847ED}">
      <text>
        <r>
          <rPr>
            <b/>
            <sz val="9"/>
            <color indexed="81"/>
            <rFont val="MS P ゴシック"/>
            <family val="3"/>
            <charset val="128"/>
          </rPr>
          <t>Ｒ6.4.1住所変更</t>
        </r>
      </text>
    </comment>
    <comment ref="R43" authorId="1" shapeId="0" xr:uid="{F40A042F-9F1C-4212-897C-30D591B413C2}">
      <text>
        <r>
          <rPr>
            <b/>
            <sz val="9"/>
            <color indexed="81"/>
            <rFont val="MS P ゴシック"/>
            <family val="3"/>
            <charset val="128"/>
          </rPr>
          <t>Ｒ6.4.1住所変更</t>
        </r>
      </text>
    </comment>
    <comment ref="P45" authorId="1" shapeId="0" xr:uid="{4F232CDA-C1C4-4512-98A2-ADDD19411208}">
      <text>
        <r>
          <rPr>
            <b/>
            <sz val="9"/>
            <color indexed="81"/>
            <rFont val="MS P ゴシック"/>
            <family val="3"/>
            <charset val="128"/>
          </rPr>
          <t xml:space="preserve">2023/6/29～
</t>
        </r>
        <r>
          <rPr>
            <b/>
            <sz val="8"/>
            <color indexed="81"/>
            <rFont val="MS P ゴシック"/>
            <family val="3"/>
            <charset val="128"/>
          </rPr>
          <t>木村尚子⇒繁田高広</t>
        </r>
        <r>
          <rPr>
            <b/>
            <sz val="9"/>
            <color indexed="81"/>
            <rFont val="MS P ゴシック"/>
            <family val="3"/>
            <charset val="128"/>
          </rPr>
          <t xml:space="preserve">
</t>
        </r>
      </text>
    </comment>
    <comment ref="P46" authorId="1" shapeId="0" xr:uid="{87776422-BA1C-4B55-9373-E0B14386C136}">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T46" authorId="1" shapeId="0" xr:uid="{5A1FF1CE-ABA2-4E0A-88DA-F3CD58D6E816}">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P54" authorId="1" shapeId="0" xr:uid="{5385B3E7-C575-4DD1-BFC8-9EDCACFC1A02}">
      <text>
        <r>
          <rPr>
            <b/>
            <sz val="9"/>
            <color indexed="81"/>
            <rFont val="MS P ゴシック"/>
            <family val="3"/>
            <charset val="128"/>
          </rPr>
          <t>R7.4.1～代表者変更</t>
        </r>
      </text>
    </comment>
    <comment ref="T54" authorId="1" shapeId="0" xr:uid="{73FAC84B-B08B-497D-BD62-A35C43A10215}">
      <text>
        <r>
          <rPr>
            <b/>
            <sz val="9"/>
            <color indexed="81"/>
            <rFont val="MS P ゴシック"/>
            <family val="3"/>
            <charset val="128"/>
          </rPr>
          <t>R7.4.1～代表者変更</t>
        </r>
      </text>
    </comment>
    <comment ref="M59" authorId="1" shapeId="0" xr:uid="{21EED74B-0879-4DDE-A224-1973F85819CA}">
      <text>
        <r>
          <rPr>
            <b/>
            <sz val="9"/>
            <color indexed="81"/>
            <rFont val="MS P ゴシック"/>
            <family val="3"/>
            <charset val="128"/>
          </rPr>
          <t>R6.5.1～
（株）アルコバレーノ⇒SOUキッズケア（株）</t>
        </r>
      </text>
    </comment>
    <comment ref="L62" authorId="2" shapeId="0" xr:uid="{614D487E-21E9-421B-BE76-87572ADA84D9}">
      <text>
        <r>
          <rPr>
            <b/>
            <sz val="9"/>
            <color indexed="81"/>
            <rFont val="MS P ゴシック"/>
            <family val="3"/>
            <charset val="128"/>
          </rPr>
          <t xml:space="preserve">R7.4.1修正
</t>
        </r>
      </text>
    </comment>
    <comment ref="M62" authorId="2" shapeId="0" xr:uid="{B74F55F3-C6B5-4B5C-9FB4-794FC24E09B6}">
      <text>
        <r>
          <rPr>
            <b/>
            <sz val="9"/>
            <color indexed="81"/>
            <rFont val="MS P ゴシック"/>
            <family val="3"/>
            <charset val="128"/>
          </rPr>
          <t>R7.4.1　（有）鎌野→（株）キッズネクスト</t>
        </r>
      </text>
    </comment>
    <comment ref="N62" authorId="2" shapeId="0" xr:uid="{B1AA7A17-7CF3-41D6-A883-AA7582053878}">
      <text>
        <r>
          <rPr>
            <b/>
            <sz val="9"/>
            <color indexed="81"/>
            <rFont val="MS P ゴシック"/>
            <family val="3"/>
            <charset val="128"/>
          </rPr>
          <t>R7.4.1　中央区白旗3-1-4→美浜区真砂4-3-5</t>
        </r>
      </text>
    </comment>
    <comment ref="P62" authorId="2" shapeId="0" xr:uid="{2B871AAF-74D9-4077-ACB8-8003B2E081F1}">
      <text>
        <r>
          <rPr>
            <b/>
            <sz val="9"/>
            <color indexed="81"/>
            <rFont val="MS P ゴシック"/>
            <family val="3"/>
            <charset val="128"/>
          </rPr>
          <t>R7.4.1　鎌野郁美→西村和馬</t>
        </r>
      </text>
    </comment>
    <comment ref="R62" authorId="2" shapeId="0" xr:uid="{34AD6E36-8959-488E-9DB3-CA19DC5848BE}">
      <text>
        <r>
          <rPr>
            <b/>
            <sz val="9"/>
            <color indexed="81"/>
            <rFont val="MS P ゴシック"/>
            <family val="3"/>
            <charset val="128"/>
          </rPr>
          <t>R7.4.1　中央区白旗3-1-4→美浜区真砂4-3-5</t>
        </r>
      </text>
    </comment>
    <comment ref="T62" authorId="2" shapeId="0" xr:uid="{CD74AD0F-1935-457E-9227-BC82BDCA49DD}">
      <text>
        <r>
          <rPr>
            <b/>
            <sz val="9"/>
            <color indexed="81"/>
            <rFont val="MS P ゴシック"/>
            <family val="3"/>
            <charset val="128"/>
          </rPr>
          <t>R7.4.1　鎌野郁美→西村和馬</t>
        </r>
      </text>
    </comment>
    <comment ref="M70" authorId="1" shapeId="0" xr:uid="{0BD55A55-408A-49F4-A2E3-DCC3AD0CC02F}">
      <text>
        <r>
          <rPr>
            <b/>
            <sz val="9"/>
            <color indexed="81"/>
            <rFont val="MS P ゴシック"/>
            <family val="3"/>
            <charset val="128"/>
          </rPr>
          <t>6/1～
（株）スクルドアンドカンパニー
⇒ＳＯＵキッズケア（株）</t>
        </r>
      </text>
    </comment>
    <comment ref="P89" authorId="1" shapeId="0" xr:uid="{BEEA10CD-0746-49CC-A1DD-4F9D86BF91CB}">
      <text>
        <r>
          <rPr>
            <b/>
            <sz val="9"/>
            <color indexed="81"/>
            <rFont val="MS P ゴシック"/>
            <family val="3"/>
            <charset val="128"/>
          </rPr>
          <t>Ｒ6.4.1代表者変更
岡本博幸⇒皆川達也</t>
        </r>
      </text>
    </comment>
    <comment ref="T89" authorId="1" shapeId="0" xr:uid="{36E56D23-D7BC-4829-B1AE-7E2922A1DB34}">
      <text>
        <r>
          <rPr>
            <b/>
            <sz val="9"/>
            <color indexed="81"/>
            <rFont val="MS P ゴシック"/>
            <family val="3"/>
            <charset val="128"/>
          </rPr>
          <t>Ｒ6.4.1代表者変更
岡本博幸⇒皆川達也</t>
        </r>
      </text>
    </comment>
    <comment ref="M94" authorId="1" shapeId="0" xr:uid="{AD1B58D9-8B45-4200-8158-81716663E456}">
      <text>
        <r>
          <rPr>
            <b/>
            <sz val="9"/>
            <color indexed="81"/>
            <rFont val="MS P ゴシック"/>
            <family val="3"/>
            <charset val="128"/>
          </rPr>
          <t>6/1～
（株）スクルドアンドカンパニー
⇒ＳＯＵキッズケア（株）</t>
        </r>
      </text>
    </comment>
    <comment ref="P108" authorId="2" shapeId="0" xr:uid="{394A8D00-1DD8-419E-A8A0-749D92E9CFA6}">
      <text>
        <r>
          <rPr>
            <b/>
            <sz val="9"/>
            <color indexed="81"/>
            <rFont val="MS P ゴシック"/>
            <family val="3"/>
            <charset val="128"/>
          </rPr>
          <t xml:space="preserve">R7.4.1　小林尚司→伊藤貴紀
</t>
        </r>
      </text>
    </comment>
    <comment ref="T108" authorId="2" shapeId="0" xr:uid="{BC49F5E7-BD34-4E14-9084-146F92CE0574}">
      <text>
        <r>
          <rPr>
            <b/>
            <sz val="9"/>
            <color indexed="81"/>
            <rFont val="MS P ゴシック"/>
            <family val="3"/>
            <charset val="128"/>
          </rPr>
          <t xml:space="preserve">R7.4.1　小林尚司→伊藤貴紀
</t>
        </r>
      </text>
    </comment>
    <comment ref="P121" authorId="2" shapeId="0" xr:uid="{DA65E9D2-DD24-4981-BDAD-C09F82805276}">
      <text>
        <r>
          <rPr>
            <b/>
            <sz val="9"/>
            <color indexed="81"/>
            <rFont val="MS P ゴシック"/>
            <family val="3"/>
            <charset val="128"/>
          </rPr>
          <t>R7.4.1　小林尚司→伊藤貴紀</t>
        </r>
        <r>
          <rPr>
            <sz val="9"/>
            <color indexed="81"/>
            <rFont val="MS P ゴシック"/>
            <family val="3"/>
            <charset val="128"/>
          </rPr>
          <t xml:space="preserve">
</t>
        </r>
      </text>
    </comment>
    <comment ref="T121" authorId="2" shapeId="0" xr:uid="{A14C8253-C0ED-4887-93E1-2D4F1B90DE0E}">
      <text>
        <r>
          <rPr>
            <b/>
            <sz val="9"/>
            <color indexed="81"/>
            <rFont val="MS P ゴシック"/>
            <family val="3"/>
            <charset val="128"/>
          </rPr>
          <t>R7.4.1　小林尚司→伊藤貴紀</t>
        </r>
        <r>
          <rPr>
            <sz val="9"/>
            <color indexed="81"/>
            <rFont val="MS P ゴシック"/>
            <family val="3"/>
            <charset val="128"/>
          </rPr>
          <t xml:space="preserve">
</t>
        </r>
      </text>
    </comment>
    <comment ref="L124" authorId="2" shapeId="0" xr:uid="{F3987832-9CC8-4205-9327-10EA4DE72EFC}">
      <text>
        <r>
          <rPr>
            <b/>
            <sz val="9"/>
            <color indexed="81"/>
            <rFont val="MS P ゴシック"/>
            <family val="3"/>
            <charset val="128"/>
          </rPr>
          <t xml:space="preserve">R7.4.1修正
</t>
        </r>
      </text>
    </comment>
    <comment ref="M124" authorId="2" shapeId="0" xr:uid="{115DB70A-12AB-4448-A7BD-1D820FD003B6}">
      <text>
        <r>
          <rPr>
            <b/>
            <sz val="9"/>
            <color indexed="81"/>
            <rFont val="MS P ゴシック"/>
            <family val="3"/>
            <charset val="128"/>
          </rPr>
          <t>R7.4.1　（有）鎌野→（株）キッズネクスト</t>
        </r>
        <r>
          <rPr>
            <sz val="9"/>
            <color indexed="81"/>
            <rFont val="MS P ゴシック"/>
            <family val="3"/>
            <charset val="128"/>
          </rPr>
          <t xml:space="preserve">
</t>
        </r>
      </text>
    </comment>
    <comment ref="N124" authorId="2" shapeId="0" xr:uid="{4E79A75D-5B1C-4BC5-9649-94B0E10DB00F}">
      <text>
        <r>
          <rPr>
            <b/>
            <sz val="9"/>
            <color indexed="81"/>
            <rFont val="MS P ゴシック"/>
            <family val="3"/>
            <charset val="128"/>
          </rPr>
          <t>R7.4.1　中央区白旗3-1-4→美浜区真砂4-3-5</t>
        </r>
      </text>
    </comment>
    <comment ref="P124" authorId="2" shapeId="0" xr:uid="{2870BD8B-46B0-4B9C-849A-88B63565EB04}">
      <text>
        <r>
          <rPr>
            <b/>
            <sz val="9"/>
            <color indexed="81"/>
            <rFont val="MS P ゴシック"/>
            <family val="3"/>
            <charset val="128"/>
          </rPr>
          <t>R7.4.1　鎌野郁美→西村和馬</t>
        </r>
      </text>
    </comment>
    <comment ref="R124" authorId="2" shapeId="0" xr:uid="{C47E205B-BCE6-4F5C-BB80-255C13650F32}">
      <text>
        <r>
          <rPr>
            <b/>
            <sz val="9"/>
            <color indexed="81"/>
            <rFont val="MS P ゴシック"/>
            <family val="3"/>
            <charset val="128"/>
          </rPr>
          <t>R7.4.1　中央区白旗3-1-4→美浜区真砂4-3-5</t>
        </r>
      </text>
    </comment>
    <comment ref="T124" authorId="2" shapeId="0" xr:uid="{674B5D1C-EB76-45E8-8C1F-BF9EF2730647}">
      <text>
        <r>
          <rPr>
            <b/>
            <sz val="9"/>
            <color indexed="81"/>
            <rFont val="MS P ゴシック"/>
            <family val="3"/>
            <charset val="128"/>
          </rPr>
          <t>R7.4.1　鎌野郁美→西村和馬</t>
        </r>
      </text>
    </comment>
    <comment ref="N128" authorId="1" shapeId="0" xr:uid="{1B9BC94B-050C-4675-A022-38639F9357DB}">
      <text>
        <r>
          <rPr>
            <b/>
            <sz val="9"/>
            <color indexed="81"/>
            <rFont val="MS P ゴシック"/>
            <family val="3"/>
            <charset val="128"/>
          </rPr>
          <t>Ｒ6.4.1住所変更</t>
        </r>
      </text>
    </comment>
    <comment ref="R128" authorId="1" shapeId="0" xr:uid="{6857DD20-8AE8-46E8-AB3F-6303DD3081C5}">
      <text>
        <r>
          <rPr>
            <b/>
            <sz val="9"/>
            <color indexed="81"/>
            <rFont val="MS P ゴシック"/>
            <family val="3"/>
            <charset val="128"/>
          </rPr>
          <t>Ｒ6.4.1住所変更</t>
        </r>
      </text>
    </comment>
    <comment ref="P140" authorId="2" shapeId="0" xr:uid="{A9E8CC4A-297D-4113-9545-42D699E90378}">
      <text>
        <r>
          <rPr>
            <b/>
            <sz val="9"/>
            <color indexed="81"/>
            <rFont val="MS P ゴシック"/>
            <family val="3"/>
            <charset val="128"/>
          </rPr>
          <t>R7.4.1　小林尚司→伊藤貴紀</t>
        </r>
        <r>
          <rPr>
            <sz val="9"/>
            <color indexed="81"/>
            <rFont val="MS P ゴシック"/>
            <family val="3"/>
            <charset val="128"/>
          </rPr>
          <t xml:space="preserve">
</t>
        </r>
      </text>
    </comment>
    <comment ref="T140" authorId="2" shapeId="0" xr:uid="{8018A515-1EAD-4FE3-B128-9462330670B6}">
      <text>
        <r>
          <rPr>
            <b/>
            <sz val="9"/>
            <color indexed="81"/>
            <rFont val="MS P ゴシック"/>
            <family val="3"/>
            <charset val="128"/>
          </rPr>
          <t>R7.4.1　小林尚司→伊藤貴紀</t>
        </r>
        <r>
          <rPr>
            <sz val="9"/>
            <color indexed="81"/>
            <rFont val="MS P ゴシック"/>
            <family val="3"/>
            <charset val="128"/>
          </rPr>
          <t xml:space="preserve">
</t>
        </r>
      </text>
    </comment>
    <comment ref="P141" authorId="2" shapeId="0" xr:uid="{6DCF5890-B630-400F-9100-5251FEE5DB48}">
      <text>
        <r>
          <rPr>
            <b/>
            <sz val="9"/>
            <color indexed="81"/>
            <rFont val="MS P ゴシック"/>
            <family val="3"/>
            <charset val="128"/>
          </rPr>
          <t>R7.4.1　小林尚司→伊藤貴紀</t>
        </r>
        <r>
          <rPr>
            <sz val="9"/>
            <color indexed="81"/>
            <rFont val="MS P ゴシック"/>
            <family val="3"/>
            <charset val="128"/>
          </rPr>
          <t xml:space="preserve">
</t>
        </r>
      </text>
    </comment>
    <comment ref="T141" authorId="2" shapeId="0" xr:uid="{D0F302BD-6B18-4715-A238-B358E7B8F222}">
      <text>
        <r>
          <rPr>
            <b/>
            <sz val="9"/>
            <color indexed="81"/>
            <rFont val="MS P ゴシック"/>
            <family val="3"/>
            <charset val="128"/>
          </rPr>
          <t>R7.4.1　小林尚司→伊藤貴紀</t>
        </r>
        <r>
          <rPr>
            <sz val="9"/>
            <color indexed="81"/>
            <rFont val="MS P ゴシック"/>
            <family val="3"/>
            <charset val="128"/>
          </rPr>
          <t xml:space="preserve">
</t>
        </r>
      </text>
    </comment>
    <comment ref="P163" authorId="2" shapeId="0" xr:uid="{929423E3-D858-40A9-88E3-9FB0420A467D}">
      <text>
        <r>
          <rPr>
            <b/>
            <sz val="9"/>
            <color indexed="81"/>
            <rFont val="MS P ゴシック"/>
            <family val="3"/>
            <charset val="128"/>
          </rPr>
          <t>R7.4.1　小林尚司→伊藤貴紀</t>
        </r>
        <r>
          <rPr>
            <sz val="9"/>
            <color indexed="81"/>
            <rFont val="MS P ゴシック"/>
            <family val="3"/>
            <charset val="128"/>
          </rPr>
          <t xml:space="preserve">
</t>
        </r>
      </text>
    </comment>
    <comment ref="T163" authorId="2" shapeId="0" xr:uid="{B58A1A8E-4F1A-4106-B0D4-F5626360F207}">
      <text>
        <r>
          <rPr>
            <b/>
            <sz val="9"/>
            <color indexed="81"/>
            <rFont val="MS P ゴシック"/>
            <family val="3"/>
            <charset val="128"/>
          </rPr>
          <t>R7.4.1　小林尚司→伊藤貴紀</t>
        </r>
        <r>
          <rPr>
            <sz val="9"/>
            <color indexed="81"/>
            <rFont val="MS P ゴシック"/>
            <family val="3"/>
            <charset val="128"/>
          </rPr>
          <t xml:space="preserve">
</t>
        </r>
      </text>
    </comment>
    <comment ref="N166" authorId="1" shapeId="0" xr:uid="{2F3EE1FD-6D83-42C2-9D85-082938BB3189}">
      <text>
        <r>
          <rPr>
            <b/>
            <sz val="9"/>
            <color indexed="81"/>
            <rFont val="MS P ゴシック"/>
            <family val="3"/>
            <charset val="128"/>
          </rPr>
          <t>Ｒ6.4.1住所変更</t>
        </r>
      </text>
    </comment>
    <comment ref="R166" authorId="1" shapeId="0" xr:uid="{C6222C01-3E44-4F52-8181-1EBF1AA64852}">
      <text>
        <r>
          <rPr>
            <b/>
            <sz val="9"/>
            <color indexed="81"/>
            <rFont val="MS P ゴシック"/>
            <family val="3"/>
            <charset val="128"/>
          </rPr>
          <t>Ｒ6.4.1住所変更</t>
        </r>
      </text>
    </comment>
    <comment ref="G172" authorId="3" shapeId="0" xr:uid="{DDD9411B-E22A-40F3-BBB4-8E829D9B63C2}">
      <text>
        <r>
          <rPr>
            <b/>
            <sz val="9"/>
            <color indexed="81"/>
            <rFont val="MS P ゴシック"/>
            <family val="3"/>
            <charset val="128"/>
          </rPr>
          <t>小規模時代と一緒</t>
        </r>
      </text>
    </comment>
    <comment ref="P173" authorId="2" shapeId="0" xr:uid="{1A46D5B7-49D2-4811-AF47-CC71ED762FAE}">
      <text>
        <r>
          <rPr>
            <b/>
            <sz val="9"/>
            <color indexed="81"/>
            <rFont val="MS P ゴシック"/>
            <family val="3"/>
            <charset val="128"/>
          </rPr>
          <t>R7.4.1　小林尚司→伊藤貴紀</t>
        </r>
        <r>
          <rPr>
            <sz val="9"/>
            <color indexed="81"/>
            <rFont val="MS P ゴシック"/>
            <family val="3"/>
            <charset val="128"/>
          </rPr>
          <t xml:space="preserve">
</t>
        </r>
      </text>
    </comment>
    <comment ref="T173" authorId="2" shapeId="0" xr:uid="{40C93E9E-BB68-400B-9F66-D7C3DAB5E413}">
      <text>
        <r>
          <rPr>
            <b/>
            <sz val="9"/>
            <color indexed="81"/>
            <rFont val="MS P ゴシック"/>
            <family val="3"/>
            <charset val="128"/>
          </rPr>
          <t>R7.4.1　小林尚司→伊藤貴紀</t>
        </r>
        <r>
          <rPr>
            <sz val="9"/>
            <color indexed="81"/>
            <rFont val="MS P ゴシック"/>
            <family val="3"/>
            <charset val="128"/>
          </rPr>
          <t xml:space="preserve">
</t>
        </r>
      </text>
    </comment>
    <comment ref="G175" authorId="3" shapeId="0" xr:uid="{6A25CA95-524A-47CF-BCFD-1DE8AB30B624}">
      <text>
        <r>
          <rPr>
            <sz val="12"/>
            <color indexed="81"/>
            <rFont val="MS P ゴシック"/>
            <family val="3"/>
            <charset val="128"/>
          </rPr>
          <t>WUV43270
👆使用不可</t>
        </r>
      </text>
    </comment>
    <comment ref="M175" authorId="1" shapeId="0" xr:uid="{1ED442E6-D005-4C4C-AA2B-4D566B792DFC}">
      <text>
        <r>
          <rPr>
            <b/>
            <sz val="12"/>
            <color indexed="81"/>
            <rFont val="MS P ゴシック"/>
            <family val="3"/>
            <charset val="128"/>
          </rPr>
          <t>「Kid's」⇒「Kids」へ修正</t>
        </r>
        <r>
          <rPr>
            <b/>
            <sz val="9"/>
            <color indexed="81"/>
            <rFont val="MS P ゴシック"/>
            <family val="3"/>
            <charset val="128"/>
          </rPr>
          <t xml:space="preserve">
誤記のため</t>
        </r>
      </text>
    </comment>
    <comment ref="G228" authorId="4" shapeId="0" xr:uid="{115177E6-968D-494A-99AD-2A833A4738E7}">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P254" authorId="2" shapeId="0" xr:uid="{073E01A2-75E5-41ED-A565-ED50E0DD458B}">
      <text>
        <r>
          <rPr>
            <b/>
            <sz val="9"/>
            <color indexed="81"/>
            <rFont val="MS P ゴシック"/>
            <family val="3"/>
            <charset val="128"/>
          </rPr>
          <t>R7.4.1　小林尚司→伊藤貴紀</t>
        </r>
      </text>
    </comment>
    <comment ref="T254" authorId="2" shapeId="0" xr:uid="{CD3B936A-AFF2-4E32-A33B-0717BC974EC3}">
      <text>
        <r>
          <rPr>
            <b/>
            <sz val="9"/>
            <color indexed="81"/>
            <rFont val="MS P ゴシック"/>
            <family val="3"/>
            <charset val="128"/>
          </rPr>
          <t>R7.4.1　小林尚司→伊藤貴紀</t>
        </r>
      </text>
    </comment>
    <comment ref="P263" authorId="1" shapeId="0" xr:uid="{7792A53E-029C-46DD-BF1C-9B8373CFBC40}">
      <text>
        <r>
          <rPr>
            <b/>
            <sz val="9"/>
            <color indexed="81"/>
            <rFont val="MS P ゴシック"/>
            <family val="3"/>
            <charset val="128"/>
          </rPr>
          <t>R7.4.1～代表者変更</t>
        </r>
      </text>
    </comment>
    <comment ref="T263" authorId="1" shapeId="0" xr:uid="{A101A1A4-0386-47F8-B977-2F8AAA829ABF}">
      <text>
        <r>
          <rPr>
            <b/>
            <sz val="9"/>
            <color indexed="81"/>
            <rFont val="MS P ゴシック"/>
            <family val="3"/>
            <charset val="128"/>
          </rPr>
          <t>R7.4.1～代表者変更</t>
        </r>
      </text>
    </comment>
    <comment ref="G304" authorId="3" shapeId="0" xr:uid="{964175D0-63DD-468E-B935-F6D460F677D8}">
      <text>
        <r>
          <rPr>
            <sz val="12"/>
            <color indexed="81"/>
            <rFont val="MS P ゴシック"/>
            <family val="3"/>
            <charset val="128"/>
          </rPr>
          <t>NWO95194
👆使用不可</t>
        </r>
      </text>
    </comment>
    <comment ref="P317" authorId="1" shapeId="0" xr:uid="{688510B1-0A38-46E7-AB46-12647730C98A}">
      <text>
        <r>
          <rPr>
            <b/>
            <sz val="9"/>
            <color indexed="81"/>
            <rFont val="MS P ゴシック"/>
            <family val="3"/>
            <charset val="128"/>
          </rPr>
          <t>Ｒ6.4.1～代表者変更
「赤木茂則」⇒「井上大輔」</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O6" authorId="0" shapeId="0" xr:uid="{001FC250-D863-4E74-B018-B944C48DC237}">
      <text>
        <r>
          <rPr>
            <b/>
            <sz val="9"/>
            <color indexed="81"/>
            <rFont val="MS P ゴシック"/>
            <family val="3"/>
            <charset val="128"/>
          </rPr>
          <t>派遣職員の場合は、「派遣」を入力してください。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O12" authorId="0" shapeId="0" xr:uid="{7134E3D0-0A3E-45FA-9FB9-DEB4974926E7}">
      <text>
        <r>
          <rPr>
            <b/>
            <sz val="9"/>
            <color indexed="81"/>
            <rFont val="MS P ゴシック"/>
            <family val="3"/>
            <charset val="128"/>
          </rPr>
          <t>派遣職員の場合は、「派遣」を入力してください。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亮介</author>
  </authors>
  <commentList>
    <comment ref="F8" authorId="0" shapeId="0" xr:uid="{00000000-0006-0000-0600-000001000000}">
      <text>
        <r>
          <rPr>
            <b/>
            <sz val="12"/>
            <color indexed="81"/>
            <rFont val="ＭＳ Ｐゴシック"/>
            <family val="3"/>
            <charset val="128"/>
          </rPr>
          <t xml:space="preserve">千葉市手当支給に伴う法定福利費の増額分を月毎に記載して下さい。
記載漏れがあると、補助額が少額になるおそれがありますので、必ず記載してください。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亮介</author>
  </authors>
  <commentList>
    <comment ref="G21" authorId="0" shapeId="0" xr:uid="{00000000-0006-0000-0900-000001000000}">
      <text>
        <r>
          <rPr>
            <b/>
            <sz val="11"/>
            <color indexed="81"/>
            <rFont val="ＭＳ Ｐゴシック"/>
            <family val="3"/>
            <charset val="128"/>
          </rPr>
          <t>実績が既支給額を下回った場合(マイナスの場合)は補助金返還となります。
例年、５月中旬までにお振込みいただきますので、ご準備をお願いいたします。</t>
        </r>
      </text>
    </comment>
  </commentList>
</comments>
</file>

<file path=xl/sharedStrings.xml><?xml version="1.0" encoding="utf-8"?>
<sst xmlns="http://schemas.openxmlformats.org/spreadsheetml/2006/main" count="5383" uniqueCount="2345">
  <si>
    <t>職　種</t>
    <rPh sb="0" eb="3">
      <t>ショクシュ</t>
    </rPh>
    <phoneticPr fontId="11"/>
  </si>
  <si>
    <t>勤務形態</t>
    <rPh sb="0" eb="2">
      <t>キンム</t>
    </rPh>
    <rPh sb="2" eb="4">
      <t>ケイタイ</t>
    </rPh>
    <phoneticPr fontId="11"/>
  </si>
  <si>
    <t>氏名</t>
    <rPh sb="0" eb="2">
      <t>シメイ</t>
    </rPh>
    <phoneticPr fontId="11"/>
  </si>
  <si>
    <t>性別</t>
    <rPh sb="0" eb="2">
      <t>セイベツ</t>
    </rPh>
    <phoneticPr fontId="11"/>
  </si>
  <si>
    <t>年齢（歳）</t>
    <rPh sb="0" eb="2">
      <t>ネンレイ</t>
    </rPh>
    <rPh sb="3" eb="4">
      <t>サイ</t>
    </rPh>
    <phoneticPr fontId="11"/>
  </si>
  <si>
    <t>保育士
資格
有･無</t>
    <rPh sb="0" eb="3">
      <t>ホイクシ</t>
    </rPh>
    <rPh sb="4" eb="6">
      <t>シカク</t>
    </rPh>
    <rPh sb="7" eb="10">
      <t>ウム</t>
    </rPh>
    <phoneticPr fontId="11"/>
  </si>
  <si>
    <t>その他資格</t>
    <rPh sb="0" eb="3">
      <t>ソノタ</t>
    </rPh>
    <rPh sb="3" eb="5">
      <t>シカク</t>
    </rPh>
    <phoneticPr fontId="11"/>
  </si>
  <si>
    <t>備考</t>
    <rPh sb="0" eb="2">
      <t>ビコウ</t>
    </rPh>
    <phoneticPr fontId="11"/>
  </si>
  <si>
    <t>園長</t>
    <rPh sb="0" eb="2">
      <t>エンチョウ</t>
    </rPh>
    <phoneticPr fontId="6"/>
  </si>
  <si>
    <t>保育補助</t>
    <rPh sb="0" eb="2">
      <t>ホイク</t>
    </rPh>
    <rPh sb="2" eb="4">
      <t>ホジョ</t>
    </rPh>
    <phoneticPr fontId="4"/>
  </si>
  <si>
    <t>調理員</t>
    <rPh sb="0" eb="3">
      <t>チョウリイン</t>
    </rPh>
    <phoneticPr fontId="4"/>
  </si>
  <si>
    <t>計</t>
    <rPh sb="0" eb="1">
      <t>ケイ</t>
    </rPh>
    <phoneticPr fontId="11"/>
  </si>
  <si>
    <t>※　　勤務形態について</t>
    <rPh sb="3" eb="5">
      <t>キンム</t>
    </rPh>
    <rPh sb="5" eb="6">
      <t>ケイ</t>
    </rPh>
    <rPh sb="6" eb="7">
      <t>タイ</t>
    </rPh>
    <phoneticPr fontId="11"/>
  </si>
  <si>
    <t>正     ：  正規職員</t>
    <rPh sb="0" eb="1">
      <t>セイ</t>
    </rPh>
    <rPh sb="9" eb="11">
      <t>セイキ</t>
    </rPh>
    <rPh sb="11" eb="13">
      <t>ショクイン</t>
    </rPh>
    <phoneticPr fontId="11"/>
  </si>
  <si>
    <t>正</t>
    <rPh sb="0" eb="1">
      <t>セイ</t>
    </rPh>
    <phoneticPr fontId="6"/>
  </si>
  <si>
    <t>常</t>
    <rPh sb="0" eb="1">
      <t>ツネ</t>
    </rPh>
    <phoneticPr fontId="6"/>
  </si>
  <si>
    <t>男</t>
    <rPh sb="0" eb="1">
      <t>オトコ</t>
    </rPh>
    <phoneticPr fontId="6"/>
  </si>
  <si>
    <t>有</t>
    <rPh sb="0" eb="1">
      <t>ア</t>
    </rPh>
    <phoneticPr fontId="6"/>
  </si>
  <si>
    <t>女</t>
    <rPh sb="0" eb="1">
      <t>オンナ</t>
    </rPh>
    <phoneticPr fontId="6"/>
  </si>
  <si>
    <t>無</t>
    <rPh sb="0" eb="1">
      <t>ナ</t>
    </rPh>
    <phoneticPr fontId="6"/>
  </si>
  <si>
    <t>非</t>
    <rPh sb="0" eb="1">
      <t>ヒ</t>
    </rPh>
    <phoneticPr fontId="6"/>
  </si>
  <si>
    <t>※　　備考欄に、補助金該当項目及び育児休暇取得の有無等を記載してください。</t>
    <rPh sb="3" eb="6">
      <t>ビコウラン</t>
    </rPh>
    <rPh sb="8" eb="11">
      <t>ホジョキン</t>
    </rPh>
    <rPh sb="11" eb="13">
      <t>ガイトウ</t>
    </rPh>
    <rPh sb="13" eb="15">
      <t>コウモク</t>
    </rPh>
    <rPh sb="15" eb="16">
      <t>オヨ</t>
    </rPh>
    <rPh sb="17" eb="19">
      <t>イクジ</t>
    </rPh>
    <rPh sb="19" eb="21">
      <t>キュウカ</t>
    </rPh>
    <rPh sb="21" eb="23">
      <t>シュトク</t>
    </rPh>
    <rPh sb="24" eb="26">
      <t>ウム</t>
    </rPh>
    <rPh sb="26" eb="27">
      <t>トウ</t>
    </rPh>
    <rPh sb="28" eb="30">
      <t>キサイ</t>
    </rPh>
    <phoneticPr fontId="6"/>
  </si>
  <si>
    <t>退職等
年月日</t>
    <rPh sb="0" eb="2">
      <t>タイショク</t>
    </rPh>
    <rPh sb="2" eb="3">
      <t>トウ</t>
    </rPh>
    <rPh sb="4" eb="7">
      <t>ネンガッピ</t>
    </rPh>
    <phoneticPr fontId="11"/>
  </si>
  <si>
    <t>4月</t>
    <rPh sb="1" eb="2">
      <t>ガツ</t>
    </rPh>
    <phoneticPr fontId="1"/>
  </si>
  <si>
    <t>5月</t>
  </si>
  <si>
    <t>6月</t>
  </si>
  <si>
    <t>7月</t>
  </si>
  <si>
    <t>8月</t>
  </si>
  <si>
    <t>9月</t>
  </si>
  <si>
    <t>10月</t>
  </si>
  <si>
    <t>11月</t>
  </si>
  <si>
    <t>12月</t>
  </si>
  <si>
    <t>1月</t>
  </si>
  <si>
    <t>2月</t>
  </si>
  <si>
    <t>3月</t>
  </si>
  <si>
    <t>正</t>
    <rPh sb="0" eb="1">
      <t>タダ</t>
    </rPh>
    <phoneticPr fontId="11"/>
  </si>
  <si>
    <t>常</t>
    <rPh sb="0" eb="1">
      <t>ジョウ</t>
    </rPh>
    <phoneticPr fontId="11"/>
  </si>
  <si>
    <t>男</t>
    <rPh sb="0" eb="1">
      <t>オトコ</t>
    </rPh>
    <phoneticPr fontId="11"/>
  </si>
  <si>
    <t>有</t>
    <rPh sb="0" eb="1">
      <t>アリ</t>
    </rPh>
    <phoneticPr fontId="11"/>
  </si>
  <si>
    <t>正</t>
    <rPh sb="0" eb="1">
      <t>セイ</t>
    </rPh>
    <phoneticPr fontId="11"/>
  </si>
  <si>
    <t>女</t>
    <rPh sb="0" eb="1">
      <t>オンナ</t>
    </rPh>
    <phoneticPr fontId="11"/>
  </si>
  <si>
    <t>無</t>
    <rPh sb="0" eb="1">
      <t>ナシ</t>
    </rPh>
    <phoneticPr fontId="11"/>
  </si>
  <si>
    <t>職種</t>
    <rPh sb="0" eb="2">
      <t>ショクシュ</t>
    </rPh>
    <phoneticPr fontId="1"/>
  </si>
  <si>
    <t>勤務形態</t>
    <rPh sb="0" eb="2">
      <t>キンム</t>
    </rPh>
    <rPh sb="2" eb="4">
      <t>ケイタイ</t>
    </rPh>
    <phoneticPr fontId="1"/>
  </si>
  <si>
    <t>選択</t>
    <rPh sb="0" eb="2">
      <t>センタク</t>
    </rPh>
    <phoneticPr fontId="1"/>
  </si>
  <si>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6"/>
  </si>
  <si>
    <t>パート  ：  正規職員以外</t>
    <rPh sb="8" eb="10">
      <t>セイキ</t>
    </rPh>
    <rPh sb="10" eb="12">
      <t>ショクイン</t>
    </rPh>
    <rPh sb="12" eb="14">
      <t>イガイ</t>
    </rPh>
    <phoneticPr fontId="11"/>
  </si>
  <si>
    <t>常     ：  1日6時間以上かつ月20日以上の勤務を行う職員</t>
    <rPh sb="0" eb="1">
      <t>ジョウ</t>
    </rPh>
    <rPh sb="10" eb="11">
      <t>ニチ</t>
    </rPh>
    <rPh sb="12" eb="14">
      <t>ジカン</t>
    </rPh>
    <rPh sb="14" eb="16">
      <t>イジョウ</t>
    </rPh>
    <rPh sb="18" eb="19">
      <t>ツキ</t>
    </rPh>
    <rPh sb="21" eb="22">
      <t>ニチ</t>
    </rPh>
    <rPh sb="22" eb="24">
      <t>イジョウ</t>
    </rPh>
    <rPh sb="25" eb="27">
      <t>キンム</t>
    </rPh>
    <rPh sb="28" eb="29">
      <t>オコナ</t>
    </rPh>
    <rPh sb="30" eb="32">
      <t>ショクイン</t>
    </rPh>
    <phoneticPr fontId="11"/>
  </si>
  <si>
    <t>非     ：  1日6時間未満または月20日未満の勤務を行う職員</t>
    <rPh sb="0" eb="1">
      <t>ヒ</t>
    </rPh>
    <rPh sb="10" eb="11">
      <t>ニチ</t>
    </rPh>
    <rPh sb="12" eb="14">
      <t>ジカン</t>
    </rPh>
    <rPh sb="14" eb="16">
      <t>ミマン</t>
    </rPh>
    <rPh sb="19" eb="20">
      <t>ツキ</t>
    </rPh>
    <rPh sb="22" eb="23">
      <t>ニチ</t>
    </rPh>
    <rPh sb="23" eb="25">
      <t>ミマン</t>
    </rPh>
    <rPh sb="26" eb="28">
      <t>キンム</t>
    </rPh>
    <rPh sb="29" eb="30">
      <t>オコナ</t>
    </rPh>
    <rPh sb="31" eb="33">
      <t>ショクイン</t>
    </rPh>
    <phoneticPr fontId="11"/>
  </si>
  <si>
    <t>要件緩和適用開始日</t>
    <rPh sb="0" eb="2">
      <t>ヨウケン</t>
    </rPh>
    <rPh sb="2" eb="4">
      <t>カンワ</t>
    </rPh>
    <rPh sb="4" eb="6">
      <t>テキヨウ</t>
    </rPh>
    <rPh sb="6" eb="8">
      <t>カイシ</t>
    </rPh>
    <rPh sb="8" eb="9">
      <t>ビ</t>
    </rPh>
    <phoneticPr fontId="1"/>
  </si>
  <si>
    <t>パート</t>
    <phoneticPr fontId="6"/>
  </si>
  <si>
    <t>要件緩和対象</t>
    <rPh sb="0" eb="2">
      <t>ヨウケン</t>
    </rPh>
    <rPh sb="2" eb="4">
      <t>カンワ</t>
    </rPh>
    <rPh sb="4" eb="6">
      <t>タイショウ</t>
    </rPh>
    <phoneticPr fontId="1"/>
  </si>
  <si>
    <t>給与改善対象者</t>
    <rPh sb="0" eb="2">
      <t>キュウヨ</t>
    </rPh>
    <rPh sb="2" eb="4">
      <t>カイゼン</t>
    </rPh>
    <rPh sb="4" eb="7">
      <t>タイショウシャ</t>
    </rPh>
    <phoneticPr fontId="1"/>
  </si>
  <si>
    <t>○</t>
  </si>
  <si>
    <t>採用等
年月日</t>
    <rPh sb="0" eb="2">
      <t>サイヨウ</t>
    </rPh>
    <rPh sb="2" eb="3">
      <t>トウ</t>
    </rPh>
    <rPh sb="4" eb="7">
      <t>ネンガッピ</t>
    </rPh>
    <phoneticPr fontId="11"/>
  </si>
  <si>
    <t>パート</t>
  </si>
  <si>
    <t>計</t>
    <rPh sb="0" eb="1">
      <t>ケイ</t>
    </rPh>
    <phoneticPr fontId="1"/>
  </si>
  <si>
    <t>対象</t>
    <rPh sb="0" eb="2">
      <t>タイショウ</t>
    </rPh>
    <phoneticPr fontId="4"/>
  </si>
  <si>
    <t>合　　　　　　　計</t>
    <rPh sb="0" eb="1">
      <t>ゴウ</t>
    </rPh>
    <rPh sb="8" eb="9">
      <t>ケイ</t>
    </rPh>
    <phoneticPr fontId="4"/>
  </si>
  <si>
    <t>人数</t>
    <rPh sb="0" eb="2">
      <t>ニンズウ</t>
    </rPh>
    <phoneticPr fontId="1"/>
  </si>
  <si>
    <t>合計</t>
    <rPh sb="0" eb="2">
      <t>ゴウケイ</t>
    </rPh>
    <phoneticPr fontId="1"/>
  </si>
  <si>
    <t>月</t>
    <rPh sb="0" eb="1">
      <t>ツキ</t>
    </rPh>
    <phoneticPr fontId="1"/>
  </si>
  <si>
    <t>職　　種</t>
    <rPh sb="0" eb="1">
      <t>ショク</t>
    </rPh>
    <rPh sb="3" eb="4">
      <t>タネ</t>
    </rPh>
    <phoneticPr fontId="4"/>
  </si>
  <si>
    <t>A</t>
  </si>
  <si>
    <t>B</t>
  </si>
  <si>
    <t>C</t>
  </si>
  <si>
    <t>D</t>
  </si>
  <si>
    <t>E</t>
  </si>
  <si>
    <t>F</t>
  </si>
  <si>
    <t>G</t>
  </si>
  <si>
    <t>H</t>
  </si>
  <si>
    <t>I</t>
  </si>
  <si>
    <t>看護師</t>
    <rPh sb="0" eb="3">
      <t>カンゴシ</t>
    </rPh>
    <phoneticPr fontId="1"/>
  </si>
  <si>
    <t>J</t>
  </si>
  <si>
    <t>K</t>
  </si>
  <si>
    <t>L</t>
  </si>
  <si>
    <t>M</t>
  </si>
  <si>
    <t>N</t>
  </si>
  <si>
    <t>O</t>
  </si>
  <si>
    <t>P</t>
  </si>
  <si>
    <t>Q</t>
  </si>
  <si>
    <t>R</t>
  </si>
  <si>
    <t>S</t>
  </si>
  <si>
    <t>T</t>
  </si>
  <si>
    <t>U</t>
  </si>
  <si>
    <t>V</t>
  </si>
  <si>
    <t>X</t>
  </si>
  <si>
    <t>Y</t>
  </si>
  <si>
    <t>幼稚園1種</t>
    <rPh sb="0" eb="3">
      <t>ヨウチエン</t>
    </rPh>
    <rPh sb="4" eb="5">
      <t>シュ</t>
    </rPh>
    <phoneticPr fontId="1"/>
  </si>
  <si>
    <t>看護師（みなし以外）</t>
    <rPh sb="0" eb="3">
      <t>カンゴシ</t>
    </rPh>
    <rPh sb="7" eb="9">
      <t>イガイ</t>
    </rPh>
    <phoneticPr fontId="6"/>
  </si>
  <si>
    <t>看護師</t>
    <rPh sb="0" eb="3">
      <t>カンゴシ</t>
    </rPh>
    <phoneticPr fontId="4"/>
  </si>
  <si>
    <t>民間保育施設職員現況調書</t>
    <rPh sb="0" eb="2">
      <t>ミンカン</t>
    </rPh>
    <rPh sb="2" eb="4">
      <t>ホイク</t>
    </rPh>
    <rPh sb="4" eb="6">
      <t>シセツ</t>
    </rPh>
    <rPh sb="6" eb="8">
      <t>ショクイン</t>
    </rPh>
    <rPh sb="7" eb="8">
      <t>テイショク</t>
    </rPh>
    <rPh sb="8" eb="10">
      <t>ゲンキョウ</t>
    </rPh>
    <rPh sb="10" eb="12">
      <t>チョウショ</t>
    </rPh>
    <phoneticPr fontId="11"/>
  </si>
  <si>
    <t>【このエクセルのデータについて】</t>
    <phoneticPr fontId="1"/>
  </si>
  <si>
    <t>【データ提出期限】</t>
    <rPh sb="4" eb="6">
      <t>テイシュツ</t>
    </rPh>
    <rPh sb="6" eb="8">
      <t>キゲン</t>
    </rPh>
    <phoneticPr fontId="1"/>
  </si>
  <si>
    <t>県補助対象</t>
    <rPh sb="0" eb="1">
      <t>ケン</t>
    </rPh>
    <rPh sb="1" eb="3">
      <t>ホジョ</t>
    </rPh>
    <rPh sb="3" eb="5">
      <t>タイショウ</t>
    </rPh>
    <phoneticPr fontId="1"/>
  </si>
  <si>
    <t>市補助分</t>
    <rPh sb="0" eb="1">
      <t>シ</t>
    </rPh>
    <rPh sb="1" eb="3">
      <t>ホジョ</t>
    </rPh>
    <rPh sb="3" eb="4">
      <t>ブン</t>
    </rPh>
    <phoneticPr fontId="1"/>
  </si>
  <si>
    <t>県補助分</t>
    <rPh sb="0" eb="1">
      <t>ケン</t>
    </rPh>
    <rPh sb="1" eb="3">
      <t>ホジョ</t>
    </rPh>
    <rPh sb="3" eb="4">
      <t>ブン</t>
    </rPh>
    <phoneticPr fontId="1"/>
  </si>
  <si>
    <t>（あて先）　千 葉 市 長</t>
    <rPh sb="3" eb="4">
      <t>サキ</t>
    </rPh>
    <rPh sb="6" eb="7">
      <t>セン</t>
    </rPh>
    <rPh sb="8" eb="9">
      <t>ハ</t>
    </rPh>
    <rPh sb="10" eb="11">
      <t>シ</t>
    </rPh>
    <rPh sb="12" eb="13">
      <t>チョウ</t>
    </rPh>
    <phoneticPr fontId="11"/>
  </si>
  <si>
    <t>住所</t>
    <rPh sb="0" eb="2">
      <t>ジュウショ</t>
    </rPh>
    <phoneticPr fontId="4"/>
  </si>
  <si>
    <t>法人名</t>
    <rPh sb="0" eb="2">
      <t>ホウジン</t>
    </rPh>
    <rPh sb="2" eb="3">
      <t>メイ</t>
    </rPh>
    <phoneticPr fontId="4"/>
  </si>
  <si>
    <t>代表者職氏名</t>
    <rPh sb="0" eb="3">
      <t>ダイヒョウシャ</t>
    </rPh>
    <rPh sb="3" eb="4">
      <t>ショク</t>
    </rPh>
    <rPh sb="4" eb="6">
      <t>シメイ</t>
    </rPh>
    <phoneticPr fontId="4"/>
  </si>
  <si>
    <t>　</t>
    <phoneticPr fontId="11"/>
  </si>
  <si>
    <t>円</t>
    <rPh sb="0" eb="1">
      <t>エン</t>
    </rPh>
    <phoneticPr fontId="11"/>
  </si>
  <si>
    <t>　</t>
    <phoneticPr fontId="11"/>
  </si>
  <si>
    <t>（施設等名）</t>
    <rPh sb="1" eb="3">
      <t>シセツ</t>
    </rPh>
    <rPh sb="3" eb="4">
      <t>トウ</t>
    </rPh>
    <rPh sb="4" eb="5">
      <t>メイ</t>
    </rPh>
    <rPh sb="5" eb="6">
      <t>ヤスナ</t>
    </rPh>
    <phoneticPr fontId="4"/>
  </si>
  <si>
    <t>・職員現況調書</t>
    <rPh sb="1" eb="3">
      <t>ショクイン</t>
    </rPh>
    <rPh sb="3" eb="5">
      <t>ゲンキョウ</t>
    </rPh>
    <rPh sb="5" eb="7">
      <t>チョウショ</t>
    </rPh>
    <phoneticPr fontId="1"/>
  </si>
  <si>
    <t>対象人数
A</t>
    <rPh sb="0" eb="2">
      <t>タイショウ</t>
    </rPh>
    <rPh sb="2" eb="4">
      <t>ニンズウ</t>
    </rPh>
    <phoneticPr fontId="1"/>
  </si>
  <si>
    <t>千葉市手当額計
B＝A×月額</t>
    <rPh sb="0" eb="3">
      <t>ｔ</t>
    </rPh>
    <rPh sb="3" eb="5">
      <t>テアテ</t>
    </rPh>
    <rPh sb="5" eb="6">
      <t>ガク</t>
    </rPh>
    <rPh sb="6" eb="7">
      <t>ケイ</t>
    </rPh>
    <rPh sb="12" eb="14">
      <t>ゲツガク</t>
    </rPh>
    <phoneticPr fontId="1"/>
  </si>
  <si>
    <t>法定福利費
の増　計
C</t>
    <rPh sb="0" eb="2">
      <t>ホウテイ</t>
    </rPh>
    <rPh sb="2" eb="4">
      <t>フクリ</t>
    </rPh>
    <rPh sb="4" eb="5">
      <t>ヒ</t>
    </rPh>
    <rPh sb="7" eb="8">
      <t>ゾウ</t>
    </rPh>
    <rPh sb="9" eb="10">
      <t>ケイ</t>
    </rPh>
    <phoneticPr fontId="1"/>
  </si>
  <si>
    <t>合計
D=B＋C</t>
    <rPh sb="0" eb="2">
      <t>ゴウケイ</t>
    </rPh>
    <phoneticPr fontId="1"/>
  </si>
  <si>
    <t>補助額
DとEの少ない方</t>
    <rPh sb="0" eb="2">
      <t>ホジョ</t>
    </rPh>
    <rPh sb="2" eb="3">
      <t>ガク</t>
    </rPh>
    <rPh sb="8" eb="9">
      <t>スク</t>
    </rPh>
    <rPh sb="11" eb="12">
      <t>ホウ</t>
    </rPh>
    <phoneticPr fontId="1"/>
  </si>
  <si>
    <t>法定福利費
比率
C÷B</t>
    <rPh sb="0" eb="2">
      <t>ホウテイ</t>
    </rPh>
    <rPh sb="2" eb="4">
      <t>フクリ</t>
    </rPh>
    <rPh sb="4" eb="5">
      <t>ヒ</t>
    </rPh>
    <rPh sb="6" eb="8">
      <t>ヒリツ</t>
    </rPh>
    <phoneticPr fontId="1"/>
  </si>
  <si>
    <t>千葉市手当額単価
（法定福利費除く）</t>
    <rPh sb="0" eb="3">
      <t>チバシ</t>
    </rPh>
    <rPh sb="3" eb="5">
      <t>テアテ</t>
    </rPh>
    <rPh sb="5" eb="6">
      <t>ガク</t>
    </rPh>
    <rPh sb="6" eb="8">
      <t>タンカ</t>
    </rPh>
    <rPh sb="10" eb="12">
      <t>ホウテイ</t>
    </rPh>
    <rPh sb="12" eb="14">
      <t>フクリ</t>
    </rPh>
    <rPh sb="14" eb="15">
      <t>ヒ</t>
    </rPh>
    <rPh sb="15" eb="16">
      <t>ノゾ</t>
    </rPh>
    <phoneticPr fontId="1"/>
  </si>
  <si>
    <t>千葉市手当額合計
（法定福利費除く）</t>
    <rPh sb="0" eb="3">
      <t>チバシ</t>
    </rPh>
    <rPh sb="3" eb="5">
      <t>テアテ</t>
    </rPh>
    <rPh sb="5" eb="6">
      <t>ガク</t>
    </rPh>
    <rPh sb="6" eb="8">
      <t>ゴウケイ</t>
    </rPh>
    <rPh sb="10" eb="12">
      <t>ホウテイ</t>
    </rPh>
    <rPh sb="12" eb="14">
      <t>フクリ</t>
    </rPh>
    <rPh sb="14" eb="15">
      <t>ヒ</t>
    </rPh>
    <rPh sb="15" eb="16">
      <t>ノゾ</t>
    </rPh>
    <phoneticPr fontId="4"/>
  </si>
  <si>
    <t>（様式第４号）</t>
    <rPh sb="3" eb="4">
      <t>ダイ</t>
    </rPh>
    <phoneticPr fontId="11"/>
  </si>
  <si>
    <t>千葉市保育士等給与改善事業補助金変更交付申請書</t>
    <rPh sb="3" eb="6">
      <t>ｈｓ</t>
    </rPh>
    <rPh sb="6" eb="7">
      <t>トウ</t>
    </rPh>
    <rPh sb="7" eb="9">
      <t>キュウヨ</t>
    </rPh>
    <rPh sb="9" eb="11">
      <t>カイゼン</t>
    </rPh>
    <rPh sb="11" eb="13">
      <t>ジギョウ</t>
    </rPh>
    <rPh sb="13" eb="16">
      <t>ｈｊｋ</t>
    </rPh>
    <rPh sb="16" eb="18">
      <t>ヘンコウ</t>
    </rPh>
    <rPh sb="18" eb="20">
      <t>コウフ</t>
    </rPh>
    <rPh sb="20" eb="23">
      <t>シンセイショ</t>
    </rPh>
    <phoneticPr fontId="4"/>
  </si>
  <si>
    <t>　　１　変更交付申請額</t>
    <rPh sb="4" eb="6">
      <t>ヘンコウ</t>
    </rPh>
    <rPh sb="6" eb="8">
      <t>コウフ</t>
    </rPh>
    <rPh sb="8" eb="10">
      <t>シンセイ</t>
    </rPh>
    <rPh sb="10" eb="11">
      <t>ガク</t>
    </rPh>
    <phoneticPr fontId="11"/>
  </si>
  <si>
    <t>　　２　変更理由</t>
    <rPh sb="4" eb="6">
      <t>ヘンコウ</t>
    </rPh>
    <rPh sb="6" eb="8">
      <t>リユウ</t>
    </rPh>
    <phoneticPr fontId="11"/>
  </si>
  <si>
    <t>　　３　添付書類</t>
    <rPh sb="4" eb="6">
      <t>テンプ</t>
    </rPh>
    <rPh sb="6" eb="8">
      <t>ショルイ</t>
    </rPh>
    <phoneticPr fontId="11"/>
  </si>
  <si>
    <t>・給与改善費算出内訳表（１）（２）</t>
    <rPh sb="1" eb="3">
      <t>キュウヨ</t>
    </rPh>
    <rPh sb="3" eb="5">
      <t>カイゼン</t>
    </rPh>
    <rPh sb="5" eb="6">
      <t>ヒ</t>
    </rPh>
    <rPh sb="6" eb="8">
      <t>サンシュツ</t>
    </rPh>
    <rPh sb="8" eb="10">
      <t>ウチワケ</t>
    </rPh>
    <rPh sb="10" eb="11">
      <t>ヒョウ</t>
    </rPh>
    <phoneticPr fontId="1"/>
  </si>
  <si>
    <t>・賃金台帳の写し</t>
    <rPh sb="1" eb="3">
      <t>チンギン</t>
    </rPh>
    <rPh sb="3" eb="5">
      <t>ダイチョウ</t>
    </rPh>
    <rPh sb="6" eb="7">
      <t>ウツ</t>
    </rPh>
    <phoneticPr fontId="1"/>
  </si>
  <si>
    <t>給与改善費算出内訳表（１）</t>
    <rPh sb="0" eb="2">
      <t>キュウヨ</t>
    </rPh>
    <rPh sb="2" eb="4">
      <t>カイゼン</t>
    </rPh>
    <rPh sb="4" eb="5">
      <t>ヒ</t>
    </rPh>
    <rPh sb="5" eb="7">
      <t>サンシュツ</t>
    </rPh>
    <rPh sb="7" eb="9">
      <t>ウチワケ</t>
    </rPh>
    <rPh sb="9" eb="10">
      <t>ヒョウ</t>
    </rPh>
    <phoneticPr fontId="4"/>
  </si>
  <si>
    <t>給与改善費算出内訳表（２）（法定福利費含む）</t>
    <rPh sb="0" eb="2">
      <t>キュウヨ</t>
    </rPh>
    <rPh sb="2" eb="4">
      <t>カイゼン</t>
    </rPh>
    <rPh sb="4" eb="5">
      <t>ヒ</t>
    </rPh>
    <rPh sb="5" eb="7">
      <t>サンシュツ</t>
    </rPh>
    <rPh sb="7" eb="9">
      <t>ウチワケ</t>
    </rPh>
    <rPh sb="9" eb="10">
      <t>ヒョウ</t>
    </rPh>
    <rPh sb="14" eb="16">
      <t>ホウテイ</t>
    </rPh>
    <rPh sb="16" eb="18">
      <t>フクリ</t>
    </rPh>
    <rPh sb="18" eb="19">
      <t>ヒ</t>
    </rPh>
    <rPh sb="19" eb="20">
      <t>フク</t>
    </rPh>
    <phoneticPr fontId="1"/>
  </si>
  <si>
    <t>（様式第７号）</t>
    <rPh sb="3" eb="4">
      <t>ダイ</t>
    </rPh>
    <phoneticPr fontId="11"/>
  </si>
  <si>
    <t>　　１　補助金の交付決定額</t>
    <rPh sb="4" eb="7">
      <t>ホジョキン</t>
    </rPh>
    <rPh sb="8" eb="10">
      <t>コウフ</t>
    </rPh>
    <rPh sb="10" eb="12">
      <t>ケッテイ</t>
    </rPh>
    <rPh sb="12" eb="13">
      <t>ガク</t>
    </rPh>
    <phoneticPr fontId="11"/>
  </si>
  <si>
    <t>　　２　補助金の既交付額</t>
    <rPh sb="4" eb="7">
      <t>ホジョキン</t>
    </rPh>
    <rPh sb="8" eb="9">
      <t>キ</t>
    </rPh>
    <rPh sb="9" eb="12">
      <t>コウフガク</t>
    </rPh>
    <phoneticPr fontId="11"/>
  </si>
  <si>
    <t>　　３　補助金の経費精算額</t>
    <rPh sb="4" eb="7">
      <t>ホジョキン</t>
    </rPh>
    <rPh sb="8" eb="10">
      <t>ケイヒ</t>
    </rPh>
    <rPh sb="10" eb="13">
      <t>セイサンガク</t>
    </rPh>
    <phoneticPr fontId="11"/>
  </si>
  <si>
    <t>：補助対象者の勤務実績及び手当支給額が当初決定時から変更となったため。</t>
    <rPh sb="1" eb="3">
      <t>ホジョ</t>
    </rPh>
    <rPh sb="3" eb="5">
      <t>タイショウ</t>
    </rPh>
    <rPh sb="5" eb="6">
      <t>シャ</t>
    </rPh>
    <rPh sb="7" eb="9">
      <t>キンム</t>
    </rPh>
    <rPh sb="9" eb="11">
      <t>ジッセキ</t>
    </rPh>
    <rPh sb="11" eb="12">
      <t>オヨ</t>
    </rPh>
    <rPh sb="13" eb="15">
      <t>テアテ</t>
    </rPh>
    <rPh sb="15" eb="18">
      <t>シキュウガク</t>
    </rPh>
    <rPh sb="19" eb="21">
      <t>トウショ</t>
    </rPh>
    <rPh sb="21" eb="23">
      <t>ケッテイ</t>
    </rPh>
    <rPh sb="23" eb="24">
      <t>ジ</t>
    </rPh>
    <rPh sb="26" eb="28">
      <t>ヘンコウ</t>
    </rPh>
    <phoneticPr fontId="1"/>
  </si>
  <si>
    <t>千葉市保育士等給与改善事業補助金実績報告書</t>
    <rPh sb="3" eb="6">
      <t>ｈｓ</t>
    </rPh>
    <rPh sb="6" eb="7">
      <t>トウ</t>
    </rPh>
    <rPh sb="7" eb="9">
      <t>キュウヨ</t>
    </rPh>
    <rPh sb="9" eb="11">
      <t>カイゼン</t>
    </rPh>
    <rPh sb="11" eb="13">
      <t>ジギョウ</t>
    </rPh>
    <rPh sb="13" eb="16">
      <t>ｈｊｋ</t>
    </rPh>
    <rPh sb="16" eb="18">
      <t>ジッセキ</t>
    </rPh>
    <rPh sb="18" eb="20">
      <t>ホウコク</t>
    </rPh>
    <rPh sb="20" eb="21">
      <t>ショ</t>
    </rPh>
    <phoneticPr fontId="4"/>
  </si>
  <si>
    <t>（様式第１１号）</t>
    <rPh sb="3" eb="4">
      <t>ダイ</t>
    </rPh>
    <phoneticPr fontId="11"/>
  </si>
  <si>
    <t>　　１　補助金の確定額</t>
    <rPh sb="4" eb="7">
      <t>ホジョキン</t>
    </rPh>
    <rPh sb="8" eb="10">
      <t>カクテイ</t>
    </rPh>
    <rPh sb="10" eb="11">
      <t>ガク</t>
    </rPh>
    <phoneticPr fontId="11"/>
  </si>
  <si>
    <t>　　３　今回の交付請求額</t>
    <rPh sb="4" eb="6">
      <t>コンカイ</t>
    </rPh>
    <rPh sb="7" eb="9">
      <t>コウフ</t>
    </rPh>
    <rPh sb="9" eb="11">
      <t>セイキュウ</t>
    </rPh>
    <rPh sb="11" eb="12">
      <t>ガク</t>
    </rPh>
    <phoneticPr fontId="11"/>
  </si>
  <si>
    <t>千葉市保育士等給与改善事業補助金差額請求書</t>
    <rPh sb="3" eb="6">
      <t>ｈｓ</t>
    </rPh>
    <rPh sb="6" eb="7">
      <t>トウ</t>
    </rPh>
    <rPh sb="7" eb="9">
      <t>キュウヨ</t>
    </rPh>
    <rPh sb="9" eb="11">
      <t>カイゼン</t>
    </rPh>
    <rPh sb="11" eb="13">
      <t>ジギョウ</t>
    </rPh>
    <rPh sb="13" eb="16">
      <t>ｈｊｋ</t>
    </rPh>
    <rPh sb="16" eb="18">
      <t>サガク</t>
    </rPh>
    <rPh sb="18" eb="20">
      <t>セイキュウ</t>
    </rPh>
    <rPh sb="20" eb="21">
      <t>ショ</t>
    </rPh>
    <phoneticPr fontId="4"/>
  </si>
  <si>
    <t>※各月で基準額との差額（E－Dがプラス）が出た場合、他の月で差額分を追加支給すること等はできませんのでご注意ください。</t>
    <rPh sb="1" eb="3">
      <t>カクツキ</t>
    </rPh>
    <rPh sb="4" eb="6">
      <t>キジュン</t>
    </rPh>
    <rPh sb="6" eb="7">
      <t>ガク</t>
    </rPh>
    <rPh sb="9" eb="11">
      <t>サガク</t>
    </rPh>
    <rPh sb="21" eb="22">
      <t>デ</t>
    </rPh>
    <rPh sb="23" eb="25">
      <t>バアイ</t>
    </rPh>
    <rPh sb="26" eb="27">
      <t>ホカ</t>
    </rPh>
    <rPh sb="28" eb="29">
      <t>ツキ</t>
    </rPh>
    <rPh sb="30" eb="33">
      <t>サガクブン</t>
    </rPh>
    <rPh sb="34" eb="36">
      <t>ツイカ</t>
    </rPh>
    <rPh sb="36" eb="38">
      <t>シキュウ</t>
    </rPh>
    <rPh sb="42" eb="43">
      <t>ナド</t>
    </rPh>
    <rPh sb="52" eb="54">
      <t>チュウイ</t>
    </rPh>
    <phoneticPr fontId="1"/>
  </si>
  <si>
    <t>unei-josei@city.chiba.lg.jp</t>
    <phoneticPr fontId="1"/>
  </si>
  <si>
    <t>支払方法（労働月から）</t>
    <rPh sb="0" eb="2">
      <t>シハライ</t>
    </rPh>
    <rPh sb="2" eb="4">
      <t>ホウホウ</t>
    </rPh>
    <rPh sb="5" eb="7">
      <t>ロウドウ</t>
    </rPh>
    <rPh sb="7" eb="8">
      <t>ツキ</t>
    </rPh>
    <phoneticPr fontId="1"/>
  </si>
  <si>
    <t>同月払</t>
  </si>
  <si>
    <t>翌月払</t>
  </si>
  <si>
    <t>千葉市手当額</t>
    <rPh sb="0" eb="3">
      <t>ｔ</t>
    </rPh>
    <rPh sb="3" eb="6">
      <t>テアテガク</t>
    </rPh>
    <phoneticPr fontId="1"/>
  </si>
  <si>
    <t>計</t>
    <rPh sb="0" eb="1">
      <t>ケイ</t>
    </rPh>
    <phoneticPr fontId="1"/>
  </si>
  <si>
    <t>正規＋非正規常勤</t>
    <rPh sb="0" eb="2">
      <t>セイキ</t>
    </rPh>
    <rPh sb="3" eb="6">
      <t>ヒセイキ</t>
    </rPh>
    <rPh sb="6" eb="8">
      <t>ジョウキン</t>
    </rPh>
    <phoneticPr fontId="1"/>
  </si>
  <si>
    <t>支出金精算書（概算払）</t>
    <phoneticPr fontId="4"/>
  </si>
  <si>
    <t>（あて先）　千葉市長</t>
    <rPh sb="3" eb="4">
      <t>サキ</t>
    </rPh>
    <rPh sb="6" eb="8">
      <t>チバ</t>
    </rPh>
    <rPh sb="8" eb="10">
      <t>シチョウ</t>
    </rPh>
    <phoneticPr fontId="4"/>
  </si>
  <si>
    <t>住　　　　　　　　所</t>
    <rPh sb="0" eb="1">
      <t>ジュウ</t>
    </rPh>
    <rPh sb="9" eb="10">
      <t>ショ</t>
    </rPh>
    <phoneticPr fontId="4"/>
  </si>
  <si>
    <t>（施設(園)名）</t>
    <rPh sb="1" eb="3">
      <t>シセツ</t>
    </rPh>
    <rPh sb="4" eb="5">
      <t>エン</t>
    </rPh>
    <rPh sb="6" eb="7">
      <t>メイ</t>
    </rPh>
    <rPh sb="7" eb="8">
      <t>ヤスナ</t>
    </rPh>
    <phoneticPr fontId="4"/>
  </si>
  <si>
    <t>下記の通り精算します。</t>
    <rPh sb="0" eb="2">
      <t>カキ</t>
    </rPh>
    <rPh sb="3" eb="4">
      <t>トオ</t>
    </rPh>
    <rPh sb="5" eb="7">
      <t>セイサン</t>
    </rPh>
    <phoneticPr fontId="4"/>
  </si>
  <si>
    <t>①既交付額</t>
    <rPh sb="1" eb="2">
      <t>キ</t>
    </rPh>
    <rPh sb="2" eb="3">
      <t>コウ</t>
    </rPh>
    <rPh sb="3" eb="4">
      <t>ツキ</t>
    </rPh>
    <rPh sb="4" eb="5">
      <t>ガク</t>
    </rPh>
    <phoneticPr fontId="56"/>
  </si>
  <si>
    <t>②精算額</t>
    <rPh sb="1" eb="2">
      <t>セイ</t>
    </rPh>
    <rPh sb="2" eb="3">
      <t>サン</t>
    </rPh>
    <rPh sb="3" eb="4">
      <t>ガク</t>
    </rPh>
    <phoneticPr fontId="56"/>
  </si>
  <si>
    <t>千葉市保育士等給与改善事業補助金</t>
    <rPh sb="3" eb="6">
      <t>ホイクシ</t>
    </rPh>
    <rPh sb="6" eb="7">
      <t>トウ</t>
    </rPh>
    <rPh sb="7" eb="9">
      <t>キュウヨ</t>
    </rPh>
    <rPh sb="9" eb="11">
      <t>カイゼン</t>
    </rPh>
    <rPh sb="11" eb="13">
      <t>ジギョウ</t>
    </rPh>
    <rPh sb="13" eb="16">
      <t>ホジョキン</t>
    </rPh>
    <phoneticPr fontId="1"/>
  </si>
  <si>
    <t>-</t>
    <phoneticPr fontId="1"/>
  </si>
  <si>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56"/>
  </si>
  <si>
    <t>交付(受領)年月日</t>
    <rPh sb="0" eb="2">
      <t>コウフ</t>
    </rPh>
    <rPh sb="3" eb="5">
      <t>ジュリョウ</t>
    </rPh>
    <rPh sb="6" eb="9">
      <t>ネンガッピ</t>
    </rPh>
    <phoneticPr fontId="1"/>
  </si>
  <si>
    <t>　令和　　年　　月　　日付け千葉市指令こ幼運第　　　号　　　　により交付決定のあった千葉市保育士等給与改善事業補助金の実績について、千葉市保育士等給与改善事業補助金交付要綱第１１条の規定に基づき、次のとおり申請します。　　</t>
    <rPh sb="1" eb="3">
      <t>レイワ</t>
    </rPh>
    <rPh sb="8" eb="9">
      <t>ガツ</t>
    </rPh>
    <rPh sb="11" eb="12">
      <t>ニチ</t>
    </rPh>
    <rPh sb="12" eb="13">
      <t>ヅ</t>
    </rPh>
    <rPh sb="14" eb="17">
      <t>チバシ</t>
    </rPh>
    <rPh sb="17" eb="19">
      <t>シレイ</t>
    </rPh>
    <rPh sb="20" eb="21">
      <t>ヨウ</t>
    </rPh>
    <rPh sb="21" eb="22">
      <t>ウン</t>
    </rPh>
    <rPh sb="22" eb="23">
      <t>ダイ</t>
    </rPh>
    <rPh sb="26" eb="27">
      <t>ゴウ</t>
    </rPh>
    <rPh sb="34" eb="36">
      <t>コウフ</t>
    </rPh>
    <rPh sb="36" eb="38">
      <t>ケッテイ</t>
    </rPh>
    <rPh sb="45" eb="48">
      <t>ｈｓ</t>
    </rPh>
    <rPh sb="48" eb="49">
      <t>トウ</t>
    </rPh>
    <rPh sb="59" eb="61">
      <t>ジッセキ</t>
    </rPh>
    <rPh sb="69" eb="79">
      <t>ｈｔｋｋ</t>
    </rPh>
    <rPh sb="79" eb="82">
      <t>ｈｊｋ</t>
    </rPh>
    <rPh sb="82" eb="84">
      <t>コウフ</t>
    </rPh>
    <rPh sb="84" eb="86">
      <t>ヨウコウ</t>
    </rPh>
    <rPh sb="86" eb="87">
      <t>ダイ</t>
    </rPh>
    <rPh sb="89" eb="90">
      <t>ジョウ</t>
    </rPh>
    <rPh sb="94" eb="95">
      <t>モト</t>
    </rPh>
    <rPh sb="98" eb="99">
      <t>ツギ</t>
    </rPh>
    <phoneticPr fontId="11"/>
  </si>
  <si>
    <t>派遣</t>
  </si>
  <si>
    <t>派遣職員</t>
    <rPh sb="0" eb="2">
      <t>ハケン</t>
    </rPh>
    <rPh sb="2" eb="4">
      <t>ショクイン</t>
    </rPh>
    <phoneticPr fontId="1"/>
  </si>
  <si>
    <t>対象月数</t>
    <rPh sb="0" eb="2">
      <t>タイショウ</t>
    </rPh>
    <rPh sb="2" eb="3">
      <t>ツキ</t>
    </rPh>
    <rPh sb="3" eb="4">
      <t>スウ</t>
    </rPh>
    <phoneticPr fontId="1"/>
  </si>
  <si>
    <t>市単対象</t>
    <rPh sb="0" eb="2">
      <t>シタン</t>
    </rPh>
    <rPh sb="2" eb="4">
      <t>タイショウ</t>
    </rPh>
    <phoneticPr fontId="1"/>
  </si>
  <si>
    <t>千葉市手当対象月数</t>
    <rPh sb="0" eb="3">
      <t>チバシ</t>
    </rPh>
    <rPh sb="3" eb="5">
      <t>テアテ</t>
    </rPh>
    <rPh sb="5" eb="7">
      <t>タイショウ</t>
    </rPh>
    <rPh sb="7" eb="8">
      <t>ツキ</t>
    </rPh>
    <rPh sb="8" eb="9">
      <t>スウ</t>
    </rPh>
    <phoneticPr fontId="1"/>
  </si>
  <si>
    <t>県補助</t>
    <rPh sb="0" eb="1">
      <t>ケン</t>
    </rPh>
    <rPh sb="1" eb="3">
      <t>ホジョ</t>
    </rPh>
    <phoneticPr fontId="1"/>
  </si>
  <si>
    <t>対象月数</t>
    <rPh sb="0" eb="2">
      <t>タイショウ</t>
    </rPh>
    <rPh sb="2" eb="3">
      <t>ツキ</t>
    </rPh>
    <rPh sb="3" eb="4">
      <t>スウ</t>
    </rPh>
    <phoneticPr fontId="1"/>
  </si>
  <si>
    <t>※千葉市使用欄</t>
    <rPh sb="1" eb="4">
      <t>チバシ</t>
    </rPh>
    <rPh sb="4" eb="6">
      <t>シヨウ</t>
    </rPh>
    <rPh sb="6" eb="7">
      <t>ラン</t>
    </rPh>
    <phoneticPr fontId="1"/>
  </si>
  <si>
    <t>更新日</t>
    <rPh sb="0" eb="3">
      <t>コウシンビ</t>
    </rPh>
    <phoneticPr fontId="1"/>
  </si>
  <si>
    <t>総数</t>
    <rPh sb="0" eb="2">
      <t>ソウスウ</t>
    </rPh>
    <phoneticPr fontId="1"/>
  </si>
  <si>
    <t>認可計</t>
    <rPh sb="0" eb="2">
      <t>ニンカ</t>
    </rPh>
    <rPh sb="2" eb="3">
      <t>ケイ</t>
    </rPh>
    <phoneticPr fontId="1"/>
  </si>
  <si>
    <t>認可外計</t>
    <rPh sb="0" eb="2">
      <t>ニンカ</t>
    </rPh>
    <rPh sb="2" eb="3">
      <t>ガイ</t>
    </rPh>
    <rPh sb="3" eb="4">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</si>
  <si>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</si>
  <si>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</si>
  <si>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</si>
  <si>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</si>
  <si>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</si>
  <si>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幼稚</t>
    <rPh sb="0" eb="2">
      <t>ヨウチ</t>
    </rPh>
    <phoneticPr fontId="1"/>
  </si>
  <si>
    <t>小規模</t>
    <rPh sb="0" eb="3">
      <t>ショウキボ</t>
    </rPh>
    <phoneticPr fontId="1"/>
  </si>
  <si>
    <t>事業所</t>
    <rPh sb="0" eb="3">
      <t>ジギョウショ</t>
    </rPh>
    <phoneticPr fontId="1"/>
  </si>
  <si>
    <t>家庭</t>
    <rPh sb="0" eb="2">
      <t>カテイ</t>
    </rPh>
    <phoneticPr fontId="1"/>
  </si>
  <si>
    <t>企業</t>
    <rPh sb="0" eb="2">
      <t>キギョウ</t>
    </rPh>
    <phoneticPr fontId="1"/>
  </si>
  <si>
    <t>ルーム</t>
    <phoneticPr fontId="1"/>
  </si>
  <si>
    <t>中央区</t>
    <rPh sb="0" eb="3">
      <t>チュウオウク</t>
    </rPh>
    <phoneticPr fontId="66"/>
  </si>
  <si>
    <t>花見川区</t>
    <rPh sb="0" eb="3">
      <t>ハナミガワ</t>
    </rPh>
    <rPh sb="3" eb="4">
      <t>ク</t>
    </rPh>
    <phoneticPr fontId="66"/>
  </si>
  <si>
    <t>稲毛区</t>
    <rPh sb="0" eb="2">
      <t>イナゲ</t>
    </rPh>
    <rPh sb="2" eb="3">
      <t>ク</t>
    </rPh>
    <phoneticPr fontId="66"/>
  </si>
  <si>
    <t>若葉区</t>
    <rPh sb="0" eb="2">
      <t>ワカバ</t>
    </rPh>
    <rPh sb="2" eb="3">
      <t>ク</t>
    </rPh>
    <phoneticPr fontId="66"/>
  </si>
  <si>
    <t>緑区</t>
    <rPh sb="0" eb="1">
      <t>ミドリ</t>
    </rPh>
    <rPh sb="1" eb="2">
      <t>ク</t>
    </rPh>
    <phoneticPr fontId="66"/>
  </si>
  <si>
    <t>美浜区</t>
    <rPh sb="0" eb="2">
      <t>ミハマ</t>
    </rPh>
    <rPh sb="2" eb="3">
      <t>ク</t>
    </rPh>
    <phoneticPr fontId="66"/>
  </si>
  <si>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</si>
  <si>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</si>
  <si>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</si>
  <si>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</si>
  <si>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</si>
  <si>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</si>
  <si>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</si>
  <si>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</si>
  <si>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保育ハウス　ひよこ</t>
  </si>
  <si>
    <t>はっぴぃルーム本千葉駅前園</t>
  </si>
  <si>
    <t>みどり保育園</t>
  </si>
  <si>
    <t>認定こども園　さつきが丘幼稚園</t>
  </si>
  <si>
    <t>由田学園千葉幼稚園</t>
  </si>
  <si>
    <t>Kid's Patio まくはり園</t>
  </si>
  <si>
    <t>稲毛保育園</t>
  </si>
  <si>
    <t>幼保連携型認定こども園　ウィズダムナーサリースクール</t>
  </si>
  <si>
    <t>認定こども園　小ばと幼稚園</t>
  </si>
  <si>
    <t>園生幼稚園附属園生保育園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</si>
  <si>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</si>
  <si>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</si>
  <si>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</si>
  <si>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</si>
  <si>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</si>
  <si>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</si>
  <si>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</si>
  <si>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</si>
  <si>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</si>
  <si>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</si>
  <si>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</si>
  <si>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</si>
  <si>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</si>
  <si>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</si>
  <si>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</si>
  <si>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</si>
  <si>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</si>
  <si>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</si>
  <si>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</si>
  <si>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</si>
  <si>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</si>
  <si>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</si>
  <si>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</si>
  <si>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</si>
  <si>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</si>
  <si>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</si>
  <si>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</si>
  <si>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</si>
  <si>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</si>
  <si>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</si>
  <si>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</si>
  <si>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</si>
  <si>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</si>
  <si>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</si>
  <si>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</si>
  <si>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</si>
  <si>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</si>
  <si>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</si>
  <si>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イオンゆめみらい保育園　幕張新都心</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</si>
  <si>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</si>
  <si>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</si>
  <si>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</si>
  <si>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</si>
  <si>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</si>
  <si>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</si>
  <si>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</si>
  <si>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</si>
  <si>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</si>
  <si>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</si>
  <si>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</si>
  <si>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</si>
  <si>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</si>
  <si>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</si>
  <si>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</si>
  <si>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</si>
  <si>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</si>
  <si>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</si>
  <si>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</si>
  <si>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</si>
  <si>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</si>
  <si>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</si>
  <si>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</si>
  <si>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</si>
  <si>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</si>
  <si>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</si>
  <si>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</si>
  <si>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</si>
  <si>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</si>
  <si>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</si>
  <si>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</si>
  <si>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</si>
  <si>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</si>
  <si>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</si>
  <si>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</si>
  <si>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</si>
  <si>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</si>
  <si>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</si>
  <si>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</si>
  <si>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</si>
  <si>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</si>
  <si>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</si>
  <si>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</si>
  <si>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</si>
  <si>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</si>
  <si>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</si>
  <si>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すずらん保育園</t>
  </si>
  <si>
    <t>サンライズキッズ 都賀園</t>
  </si>
  <si>
    <t>明和輝保育園</t>
  </si>
  <si>
    <t>童夢ガーデン　おゆみ野</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</si>
  <si>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</si>
  <si>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</si>
  <si>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</si>
  <si>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</si>
  <si>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</si>
  <si>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</si>
  <si>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</si>
  <si>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</si>
  <si>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</si>
  <si>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</si>
  <si>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</si>
  <si>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</si>
  <si>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</si>
  <si>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</si>
  <si>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</si>
  <si>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</si>
  <si>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</si>
  <si>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</si>
  <si>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</si>
  <si>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</si>
  <si>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</si>
  <si>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</si>
  <si>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</si>
  <si>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ニチイキッズ千葉中央第一</t>
  </si>
  <si>
    <t>ほのぼのたんぽぽほいくえん</t>
  </si>
  <si>
    <t>星のおうち幕張北</t>
  </si>
  <si>
    <t>稲毛ひだまり保育園</t>
  </si>
  <si>
    <t>都賀保育園</t>
  </si>
  <si>
    <t>アップルナースリー検見川浜保育園</t>
  </si>
  <si>
    <t>スクルドエンジェル保育園幕張園</t>
  </si>
  <si>
    <t>幕張本郷なないろ保育室</t>
  </si>
  <si>
    <t>ミルキーホーム都賀園</t>
  </si>
  <si>
    <t>おゆみ野すきっぷ保育園</t>
  </si>
  <si>
    <t>みらいつむぎ検見川浜園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</si>
  <si>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</si>
  <si>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</si>
  <si>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</si>
  <si>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</si>
  <si>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</si>
  <si>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</si>
  <si>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</si>
  <si>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</si>
  <si>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</si>
  <si>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</si>
  <si>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</si>
  <si>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</si>
  <si>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</si>
  <si>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</si>
  <si>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</si>
  <si>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</si>
  <si>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</si>
  <si>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</si>
  <si>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</si>
  <si>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</si>
  <si>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</si>
  <si>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</si>
  <si>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</si>
  <si>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</si>
  <si>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</si>
  <si>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</si>
  <si>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</si>
  <si>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</si>
  <si>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</si>
  <si>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</si>
  <si>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</si>
  <si>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</si>
  <si>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</si>
  <si>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</si>
  <si>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</si>
  <si>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</si>
  <si>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</si>
  <si>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</si>
  <si>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</si>
  <si>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</si>
  <si>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</si>
  <si>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</si>
  <si>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</si>
  <si>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</si>
  <si>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</si>
  <si>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</si>
  <si>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</si>
  <si>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</si>
  <si>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</si>
  <si>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</si>
  <si>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</si>
  <si>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</si>
  <si>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</si>
  <si>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</si>
  <si>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</si>
  <si>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</si>
  <si>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</si>
  <si>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</si>
  <si>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</si>
  <si>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</si>
  <si>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</si>
  <si>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</si>
  <si>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</si>
  <si>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</si>
  <si>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</si>
  <si>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</si>
  <si>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</si>
  <si>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</si>
  <si>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</si>
  <si>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</si>
  <si>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</si>
  <si>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</si>
  <si>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</si>
  <si>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</si>
  <si>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</si>
  <si>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</si>
  <si>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</si>
  <si>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</si>
  <si>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</si>
  <si>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</si>
  <si>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</si>
  <si>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</si>
  <si>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</si>
  <si>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</si>
  <si>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</si>
  <si>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</si>
  <si>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</si>
  <si>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</si>
  <si>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</si>
  <si>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</si>
  <si>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</si>
  <si>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</si>
  <si>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</si>
  <si>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</si>
  <si>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</si>
  <si>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</si>
  <si>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</si>
  <si>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
  </si>
  <si>
    <t>基本情報シート</t>
    <rPh sb="0" eb="2">
      <t>キホン</t>
    </rPh>
    <rPh sb="2" eb="4">
      <t>ジョウホウ</t>
    </rPh>
    <phoneticPr fontId="1"/>
  </si>
  <si>
    <t>区　名</t>
    <rPh sb="0" eb="1">
      <t>ク</t>
    </rPh>
    <rPh sb="2" eb="3">
      <t>メイ</t>
    </rPh>
    <phoneticPr fontId="68"/>
  </si>
  <si>
    <t>区　分</t>
    <rPh sb="0" eb="1">
      <t>ク</t>
    </rPh>
    <rPh sb="2" eb="3">
      <t>ブン</t>
    </rPh>
    <phoneticPr fontId="68"/>
  </si>
  <si>
    <t>園名</t>
    <rPh sb="0" eb="2">
      <t>エンメイ</t>
    </rPh>
    <phoneticPr fontId="1"/>
  </si>
  <si>
    <t>固有番号を入力すると今年度新規園は○が表示→</t>
    <phoneticPr fontId="4"/>
  </si>
  <si>
    <t>補助金の入力担当者</t>
    <rPh sb="0" eb="3">
      <t>ホジョキン</t>
    </rPh>
    <rPh sb="4" eb="6">
      <t>ニュウリョク</t>
    </rPh>
    <rPh sb="6" eb="8">
      <t>タントウ</t>
    </rPh>
    <rPh sb="8" eb="9">
      <t>シャ</t>
    </rPh>
    <phoneticPr fontId="4"/>
  </si>
  <si>
    <t>連絡先TEL</t>
    <rPh sb="0" eb="3">
      <t>レンラクサキ</t>
    </rPh>
    <phoneticPr fontId="4"/>
  </si>
  <si>
    <t>○</t>
    <phoneticPr fontId="1"/>
  </si>
  <si>
    <t>10月まで</t>
    <rPh sb="2" eb="3">
      <t>ガツ</t>
    </rPh>
    <phoneticPr fontId="1"/>
  </si>
  <si>
    <t>内訳カウント表</t>
    <rPh sb="0" eb="2">
      <t>ウチワケ</t>
    </rPh>
    <rPh sb="6" eb="7">
      <t>ヒョウ</t>
    </rPh>
    <phoneticPr fontId="1"/>
  </si>
  <si>
    <t>　令和</t>
    <rPh sb="1" eb="3">
      <t>レイワ</t>
    </rPh>
    <phoneticPr fontId="1"/>
  </si>
  <si>
    <t>年</t>
    <rPh sb="0" eb="1">
      <t>ネン</t>
    </rPh>
    <phoneticPr fontId="1"/>
  </si>
  <si>
    <t>月１日付け千葉市指令こ幼運第</t>
    <rPh sb="0" eb="1">
      <t>ガツ</t>
    </rPh>
    <rPh sb="2" eb="3">
      <t>ニチ</t>
    </rPh>
    <phoneticPr fontId="1"/>
  </si>
  <si>
    <t>により交付決定のあった千葉市保育士等給与改善事業補助金について、次のとおり補助金の交付決定額を変更されたく、千葉市保育士等給与改善事業補助金交付要綱第10条第1項の規定により申請します。</t>
  </si>
  <si>
    <t>　令和４年３月３１日付け千葉市達こ幼運第　　　号　　　　千葉市保育士等給与改善事業補助金確定通知書により確定した補助金の交付について、千葉市保育士等給与改善事業補助金交付要綱第１５条の規定により、次のとおり請求します。　　</t>
    <rPh sb="1" eb="3">
      <t>レイワ</t>
    </rPh>
    <rPh sb="6" eb="7">
      <t>ガツ</t>
    </rPh>
    <rPh sb="9" eb="10">
      <t>ニチ</t>
    </rPh>
    <rPh sb="10" eb="11">
      <t>ヅ</t>
    </rPh>
    <rPh sb="12" eb="15">
      <t>チバシ</t>
    </rPh>
    <rPh sb="15" eb="16">
      <t>タツ</t>
    </rPh>
    <rPh sb="17" eb="18">
      <t>ヨウ</t>
    </rPh>
    <rPh sb="18" eb="19">
      <t>ウン</t>
    </rPh>
    <rPh sb="19" eb="20">
      <t>ダイ</t>
    </rPh>
    <rPh sb="23" eb="24">
      <t>ゴウ</t>
    </rPh>
    <rPh sb="28" eb="31">
      <t>チバシ</t>
    </rPh>
    <rPh sb="31" eb="34">
      <t>ホイクシ</t>
    </rPh>
    <rPh sb="34" eb="35">
      <t>トウ</t>
    </rPh>
    <rPh sb="35" eb="37">
      <t>キュウヨ</t>
    </rPh>
    <rPh sb="37" eb="39">
      <t>カイゼン</t>
    </rPh>
    <rPh sb="39" eb="41">
      <t>ジギョウ</t>
    </rPh>
    <rPh sb="41" eb="44">
      <t>ホジョキン</t>
    </rPh>
    <rPh sb="44" eb="46">
      <t>カクテイ</t>
    </rPh>
    <rPh sb="46" eb="49">
      <t>ツウチショ</t>
    </rPh>
    <rPh sb="52" eb="54">
      <t>カクテイ</t>
    </rPh>
    <rPh sb="60" eb="62">
      <t>コウフ</t>
    </rPh>
    <rPh sb="70" eb="80">
      <t>ｈｔｋｋ</t>
    </rPh>
    <rPh sb="80" eb="83">
      <t>ｈｊｋ</t>
    </rPh>
    <rPh sb="83" eb="85">
      <t>コウフ</t>
    </rPh>
    <rPh sb="85" eb="87">
      <t>ヨウコウ</t>
    </rPh>
    <rPh sb="87" eb="88">
      <t>ダイ</t>
    </rPh>
    <rPh sb="90" eb="91">
      <t>ジョウ</t>
    </rPh>
    <rPh sb="98" eb="99">
      <t>ツギ</t>
    </rPh>
    <rPh sb="103" eb="105">
      <t>セイキュウ</t>
    </rPh>
    <phoneticPr fontId="1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</si>
  <si>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</si>
  <si>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</si>
  <si>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</si>
  <si>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</si>
  <si>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</si>
  <si>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</si>
  <si>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</si>
  <si>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</si>
  <si>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</si>
  <si>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</si>
  <si>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</si>
  <si>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</si>
  <si>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職員氏名</t>
    <rPh sb="0" eb="2">
      <t>ショクイン</t>
    </rPh>
    <rPh sb="2" eb="4">
      <t>シメイ</t>
    </rPh>
    <phoneticPr fontId="1"/>
  </si>
  <si>
    <t>対象可否</t>
    <rPh sb="0" eb="2">
      <t>タイショウ</t>
    </rPh>
    <rPh sb="2" eb="4">
      <t>カヒ</t>
    </rPh>
    <phoneticPr fontId="1"/>
  </si>
  <si>
    <t>保育士</t>
    <rPh sb="0" eb="3">
      <t>ホイクシ</t>
    </rPh>
    <phoneticPr fontId="1"/>
  </si>
  <si>
    <t>準保育士等</t>
    <rPh sb="0" eb="1">
      <t>ジュン</t>
    </rPh>
    <rPh sb="1" eb="4">
      <t>ホイクシ</t>
    </rPh>
    <rPh sb="4" eb="5">
      <t>トウ</t>
    </rPh>
    <phoneticPr fontId="1"/>
  </si>
  <si>
    <t>みなし</t>
    <phoneticPr fontId="1"/>
  </si>
  <si>
    <t>派遣</t>
    <rPh sb="0" eb="2">
      <t>ハケン</t>
    </rPh>
    <phoneticPr fontId="1"/>
  </si>
  <si>
    <t>居宅</t>
    <rPh sb="0" eb="2">
      <t>キョタク</t>
    </rPh>
    <phoneticPr fontId="1"/>
  </si>
  <si>
    <t>ももの実</t>
  </si>
  <si>
    <t>ひかり保育園</t>
    <phoneticPr fontId="1"/>
  </si>
  <si>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</si>
  <si>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</si>
  <si>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</si>
  <si>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</si>
  <si>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</si>
  <si>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</si>
  <si>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</si>
  <si>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</si>
  <si>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</si>
  <si>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</si>
  <si>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</si>
  <si>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</si>
  <si>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</si>
  <si>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</si>
  <si>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</si>
  <si>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キッズラボ誉田保育園</t>
  </si>
  <si>
    <t>そがチャイルドハウス保育園</t>
  </si>
  <si>
    <t>オンジュ ソリール保育園　そが駅前園</t>
  </si>
  <si>
    <t>松波アーク保育園</t>
  </si>
  <si>
    <t>補助金用基本データ（最新）</t>
    <rPh sb="0" eb="3">
      <t>ホジョキン</t>
    </rPh>
    <rPh sb="3" eb="4">
      <t>ヨウ</t>
    </rPh>
    <rPh sb="4" eb="6">
      <t>キホン</t>
    </rPh>
    <rPh sb="10" eb="12">
      <t>サイシン</t>
    </rPh>
    <phoneticPr fontId="4"/>
  </si>
  <si>
    <t>↓黄色のセルは法人情報と違う内容になっている</t>
    <rPh sb="1" eb="3">
      <t>キイロ</t>
    </rPh>
    <rPh sb="7" eb="9">
      <t>ホウジン</t>
    </rPh>
    <rPh sb="9" eb="11">
      <t>ジョウホウ</t>
    </rPh>
    <rPh sb="12" eb="13">
      <t>チガ</t>
    </rPh>
    <rPh sb="14" eb="16">
      <t>ナイヨウ</t>
    </rPh>
    <phoneticPr fontId="1"/>
  </si>
  <si>
    <t>法人情報</t>
    <rPh sb="0" eb="2">
      <t>ホウジン</t>
    </rPh>
    <rPh sb="2" eb="4">
      <t>ジョウホウ</t>
    </rPh>
    <phoneticPr fontId="1"/>
  </si>
  <si>
    <t>代理人情報</t>
    <rPh sb="0" eb="3">
      <t>ダイリニン</t>
    </rPh>
    <rPh sb="3" eb="5">
      <t>ジョウホウ</t>
    </rPh>
    <phoneticPr fontId="1"/>
  </si>
  <si>
    <t>１　民間保育園</t>
    <rPh sb="2" eb="7">
      <t>ミンカン</t>
    </rPh>
    <rPh sb="4" eb="7">
      <t>ホイクエン</t>
    </rPh>
    <phoneticPr fontId="4"/>
  </si>
  <si>
    <t>№</t>
    <phoneticPr fontId="4"/>
  </si>
  <si>
    <t>施    設    名</t>
    <phoneticPr fontId="4"/>
  </si>
  <si>
    <t>通し
番号</t>
    <rPh sb="0" eb="1">
      <t>トオ</t>
    </rPh>
    <rPh sb="3" eb="5">
      <t>バンゴウ</t>
    </rPh>
    <phoneticPr fontId="1"/>
  </si>
  <si>
    <t>事業所番号
（幼保支援課で付番）</t>
    <rPh sb="0" eb="3">
      <t>ジギョウショ</t>
    </rPh>
    <rPh sb="3" eb="5">
      <t>バンゴウ</t>
    </rPh>
    <rPh sb="7" eb="9">
      <t>ヨウホ</t>
    </rPh>
    <rPh sb="9" eb="11">
      <t>シエン</t>
    </rPh>
    <rPh sb="11" eb="12">
      <t>カ</t>
    </rPh>
    <rPh sb="13" eb="15">
      <t>フバン</t>
    </rPh>
    <phoneticPr fontId="1"/>
  </si>
  <si>
    <t>補助金用PW</t>
    <rPh sb="0" eb="3">
      <t>ホジョキン</t>
    </rPh>
    <rPh sb="3" eb="4">
      <t>ヨウ</t>
    </rPh>
    <phoneticPr fontId="1"/>
  </si>
  <si>
    <t>PW保存用
（通常は非表示）</t>
    <rPh sb="2" eb="5">
      <t>ホゾンヨウ</t>
    </rPh>
    <rPh sb="7" eb="9">
      <t>ツウジョウ</t>
    </rPh>
    <rPh sb="10" eb="13">
      <t>ヒヒョウジ</t>
    </rPh>
    <phoneticPr fontId="1"/>
  </si>
  <si>
    <t>重複確認</t>
    <rPh sb="0" eb="2">
      <t>チョウフク</t>
    </rPh>
    <rPh sb="2" eb="4">
      <t>カクニン</t>
    </rPh>
    <phoneticPr fontId="1"/>
  </si>
  <si>
    <t>Pw確認</t>
    <rPh sb="2" eb="4">
      <t>カクニン</t>
    </rPh>
    <phoneticPr fontId="1"/>
  </si>
  <si>
    <t>債権者番号</t>
    <rPh sb="0" eb="3">
      <t>サイケンシャ</t>
    </rPh>
    <rPh sb="3" eb="5">
      <t>バンゴウ</t>
    </rPh>
    <phoneticPr fontId="1"/>
  </si>
  <si>
    <t>法人名</t>
    <rPh sb="0" eb="2">
      <t>ホウジン</t>
    </rPh>
    <rPh sb="2" eb="3">
      <t>メイ</t>
    </rPh>
    <phoneticPr fontId="1"/>
  </si>
  <si>
    <t>住所</t>
    <rPh sb="0" eb="2">
      <t>ジュウショ</t>
    </rPh>
    <phoneticPr fontId="22"/>
  </si>
  <si>
    <t>代表者職名</t>
    <rPh sb="0" eb="3">
      <t>ダイヒョウシャ</t>
    </rPh>
    <rPh sb="3" eb="5">
      <t>ショクメイ</t>
    </rPh>
    <phoneticPr fontId="22"/>
  </si>
  <si>
    <t>代表者氏名</t>
    <rPh sb="0" eb="3">
      <t>ダイヒョウシャ</t>
    </rPh>
    <rPh sb="3" eb="5">
      <t>シメイ</t>
    </rPh>
    <phoneticPr fontId="1"/>
  </si>
  <si>
    <t>0003002</t>
  </si>
  <si>
    <t>GKF22437</t>
  </si>
  <si>
    <t>0003003</t>
  </si>
  <si>
    <t>ZQR73107</t>
  </si>
  <si>
    <t>0003004</t>
  </si>
  <si>
    <t>CDK82118</t>
  </si>
  <si>
    <t>0003005</t>
  </si>
  <si>
    <t>OUM73320</t>
  </si>
  <si>
    <t>0003006</t>
  </si>
  <si>
    <t>OHO17483</t>
  </si>
  <si>
    <t>0003007</t>
  </si>
  <si>
    <t>UVI87802</t>
  </si>
  <si>
    <t>0003008</t>
  </si>
  <si>
    <t>DRP38041</t>
  </si>
  <si>
    <t>0003009</t>
  </si>
  <si>
    <t>JUU68835</t>
  </si>
  <si>
    <t>0003010</t>
  </si>
  <si>
    <t>BXV52482</t>
  </si>
  <si>
    <t>0003014</t>
  </si>
  <si>
    <t>FPM50479</t>
  </si>
  <si>
    <t>0003015</t>
  </si>
  <si>
    <t>EDJ94806</t>
  </si>
  <si>
    <t>0003016</t>
  </si>
  <si>
    <t>TFW89311</t>
  </si>
  <si>
    <t>0003017</t>
  </si>
  <si>
    <t>LYW86869</t>
  </si>
  <si>
    <t>0003018</t>
  </si>
  <si>
    <t>GMN43745</t>
  </si>
  <si>
    <t>0003019</t>
  </si>
  <si>
    <t>MSL97981</t>
  </si>
  <si>
    <t>0003020</t>
  </si>
  <si>
    <t>SBI45276</t>
  </si>
  <si>
    <t>0003021</t>
  </si>
  <si>
    <t>KEO32845</t>
  </si>
  <si>
    <t>0003022</t>
  </si>
  <si>
    <t>XBE59699</t>
  </si>
  <si>
    <t>0003023</t>
  </si>
  <si>
    <t>BBR39055</t>
  </si>
  <si>
    <t>0003024</t>
  </si>
  <si>
    <t>CKX61247</t>
  </si>
  <si>
    <t>0003025</t>
  </si>
  <si>
    <t>BHA26951</t>
  </si>
  <si>
    <t>AXA56260</t>
  </si>
  <si>
    <t>0003028</t>
  </si>
  <si>
    <t>KGN74684</t>
  </si>
  <si>
    <t>0003029</t>
  </si>
  <si>
    <t>YIT30592</t>
  </si>
  <si>
    <t>0003030</t>
  </si>
  <si>
    <t>SNA33488</t>
  </si>
  <si>
    <t>0003032</t>
  </si>
  <si>
    <t>HKD50513</t>
  </si>
  <si>
    <t>0003033</t>
  </si>
  <si>
    <t>QBE21358</t>
  </si>
  <si>
    <t>1210543</t>
  </si>
  <si>
    <t>ZFX34139</t>
  </si>
  <si>
    <t>0003037</t>
  </si>
  <si>
    <t>NZM88542</t>
  </si>
  <si>
    <t>0003038</t>
  </si>
  <si>
    <t>HEQ44766</t>
  </si>
  <si>
    <t>0003039</t>
  </si>
  <si>
    <t>GAL40817</t>
  </si>
  <si>
    <t>0003040</t>
  </si>
  <si>
    <t>LED61049</t>
  </si>
  <si>
    <t>0003041</t>
  </si>
  <si>
    <t>IIB56166</t>
  </si>
  <si>
    <t>0003042</t>
  </si>
  <si>
    <t>UYY54765</t>
  </si>
  <si>
    <t>0003043</t>
  </si>
  <si>
    <t>SWV83109</t>
  </si>
  <si>
    <t>0003044</t>
  </si>
  <si>
    <t>NWA13485</t>
  </si>
  <si>
    <t>0003045</t>
  </si>
  <si>
    <t>LYC38169</t>
  </si>
  <si>
    <t>0003046</t>
  </si>
  <si>
    <t>YSB76072</t>
  </si>
  <si>
    <t>0003047</t>
  </si>
  <si>
    <t>DBZ89497</t>
  </si>
  <si>
    <t>0003048</t>
  </si>
  <si>
    <t>DGI14719</t>
  </si>
  <si>
    <t>0003049</t>
  </si>
  <si>
    <t>YXO54585</t>
  </si>
  <si>
    <t>0003051</t>
  </si>
  <si>
    <t>RUR26500</t>
  </si>
  <si>
    <t>0003052</t>
  </si>
  <si>
    <t>KTF40020</t>
  </si>
  <si>
    <t>0003054</t>
  </si>
  <si>
    <t>TDA62373</t>
  </si>
  <si>
    <t>0003055</t>
  </si>
  <si>
    <t>UBR73773</t>
  </si>
  <si>
    <t>0003056</t>
  </si>
  <si>
    <t>VRD62885</t>
  </si>
  <si>
    <t>0003058</t>
  </si>
  <si>
    <t>FFS51608</t>
  </si>
  <si>
    <t>0003059</t>
  </si>
  <si>
    <t>PDD68257</t>
  </si>
  <si>
    <t>0003060</t>
  </si>
  <si>
    <t>EZT82070</t>
  </si>
  <si>
    <t>都賀保育園</t>
    <rPh sb="0" eb="2">
      <t>ツガ</t>
    </rPh>
    <rPh sb="2" eb="5">
      <t>ホイクエン</t>
    </rPh>
    <phoneticPr fontId="2"/>
  </si>
  <si>
    <t>0003061</t>
  </si>
  <si>
    <t>NQZ81365</t>
  </si>
  <si>
    <t>0003062</t>
  </si>
  <si>
    <t>QVY33597</t>
  </si>
  <si>
    <t>美光保育園</t>
    <rPh sb="0" eb="1">
      <t>ミ</t>
    </rPh>
    <rPh sb="1" eb="2">
      <t>ヒカリ</t>
    </rPh>
    <rPh sb="2" eb="5">
      <t>ホイクエン</t>
    </rPh>
    <phoneticPr fontId="2"/>
  </si>
  <si>
    <t>0003063</t>
  </si>
  <si>
    <t>HHG67567</t>
  </si>
  <si>
    <t>第２幕張海浜保育園</t>
    <rPh sb="0" eb="1">
      <t>ダイ</t>
    </rPh>
    <rPh sb="2" eb="4">
      <t>マクハリ</t>
    </rPh>
    <rPh sb="4" eb="6">
      <t>カイヒン</t>
    </rPh>
    <rPh sb="6" eb="9">
      <t>ホイクエン</t>
    </rPh>
    <phoneticPr fontId="2"/>
  </si>
  <si>
    <t>0003064</t>
  </si>
  <si>
    <t>HYN13450</t>
  </si>
  <si>
    <t>ピラミッドメソッド千葉保育園</t>
    <rPh sb="9" eb="11">
      <t>チバ</t>
    </rPh>
    <rPh sb="11" eb="14">
      <t>ホイクエン</t>
    </rPh>
    <phoneticPr fontId="2"/>
  </si>
  <si>
    <t>0003065</t>
  </si>
  <si>
    <t>WWZ72312</t>
  </si>
  <si>
    <t>ルーチェ保育園千葉新田町</t>
    <rPh sb="4" eb="7">
      <t>ホイクエン</t>
    </rPh>
    <rPh sb="7" eb="9">
      <t>チバ</t>
    </rPh>
    <rPh sb="9" eb="12">
      <t>シンデンチョウ</t>
    </rPh>
    <phoneticPr fontId="2"/>
  </si>
  <si>
    <t>0003066</t>
  </si>
  <si>
    <t>LMA81498</t>
  </si>
  <si>
    <t>0003067</t>
  </si>
  <si>
    <t>GGW30806</t>
  </si>
  <si>
    <t>新検見川すきっぷ保育園</t>
    <rPh sb="0" eb="4">
      <t>シンケミガワ</t>
    </rPh>
    <rPh sb="8" eb="11">
      <t>ホイクエン</t>
    </rPh>
    <phoneticPr fontId="2"/>
  </si>
  <si>
    <t>0003068</t>
  </si>
  <si>
    <t>NXM17568</t>
  </si>
  <si>
    <t>幕張本郷ナーサリー</t>
    <rPh sb="0" eb="4">
      <t>マクハリホンゴウ</t>
    </rPh>
    <phoneticPr fontId="2"/>
  </si>
  <si>
    <t>0003069</t>
  </si>
  <si>
    <t>URR79704</t>
  </si>
  <si>
    <t>ししの子保育園</t>
    <rPh sb="3" eb="4">
      <t>コ</t>
    </rPh>
    <rPh sb="4" eb="7">
      <t>ホイクエン</t>
    </rPh>
    <phoneticPr fontId="2"/>
  </si>
  <si>
    <t>0003070</t>
  </si>
  <si>
    <t>BVT90892</t>
  </si>
  <si>
    <t>アストロナーサリー小仲台</t>
    <rPh sb="9" eb="10">
      <t>ショウ</t>
    </rPh>
    <rPh sb="10" eb="11">
      <t>ナカ</t>
    </rPh>
    <rPh sb="11" eb="12">
      <t>ダイ</t>
    </rPh>
    <phoneticPr fontId="2"/>
  </si>
  <si>
    <t>0003071</t>
  </si>
  <si>
    <t>JRW10635</t>
  </si>
  <si>
    <t>1210012</t>
  </si>
  <si>
    <t>YYD29230</t>
  </si>
  <si>
    <t>アストロキャンプ稲毛東保育園</t>
    <rPh sb="8" eb="10">
      <t>イナゲ</t>
    </rPh>
    <rPh sb="10" eb="11">
      <t>ヒガシ</t>
    </rPh>
    <rPh sb="11" eb="14">
      <t>ホイクエン</t>
    </rPh>
    <phoneticPr fontId="2"/>
  </si>
  <si>
    <t>1210013</t>
  </si>
  <si>
    <t>EVD97540</t>
  </si>
  <si>
    <t>1210014</t>
  </si>
  <si>
    <t>SOB14087</t>
  </si>
  <si>
    <t>テンダーラビング保育園誉田</t>
    <rPh sb="8" eb="11">
      <t>ホイクエン</t>
    </rPh>
    <rPh sb="11" eb="13">
      <t>ホンダ</t>
    </rPh>
    <phoneticPr fontId="2"/>
  </si>
  <si>
    <t>1210015</t>
  </si>
  <si>
    <t>PCC95281</t>
  </si>
  <si>
    <t>誉田おもいやり保育園</t>
    <rPh sb="0" eb="2">
      <t>ホンダ</t>
    </rPh>
    <rPh sb="7" eb="10">
      <t>ホイクエン</t>
    </rPh>
    <phoneticPr fontId="2"/>
  </si>
  <si>
    <t>1210016</t>
  </si>
  <si>
    <t>YJD46400</t>
  </si>
  <si>
    <t>1210017</t>
  </si>
  <si>
    <t>RZR85442</t>
  </si>
  <si>
    <t>1210018</t>
  </si>
  <si>
    <t>AMP62169</t>
  </si>
  <si>
    <t>1210019</t>
  </si>
  <si>
    <t>NTI92811</t>
  </si>
  <si>
    <t>1210020</t>
  </si>
  <si>
    <t>XYV17361</t>
  </si>
  <si>
    <t>1210021</t>
  </si>
  <si>
    <t>OPJ77837</t>
  </si>
  <si>
    <t>1210022</t>
  </si>
  <si>
    <t>REW39753</t>
  </si>
  <si>
    <t>1210031</t>
  </si>
  <si>
    <t>MYN91648</t>
  </si>
  <si>
    <t>1210035</t>
  </si>
  <si>
    <t>YYM63341</t>
  </si>
  <si>
    <t>1210109</t>
  </si>
  <si>
    <t>GVQ39294</t>
  </si>
  <si>
    <t>1210110</t>
  </si>
  <si>
    <t>DPX84110</t>
  </si>
  <si>
    <t>1210111</t>
  </si>
  <si>
    <t>UDB96204</t>
  </si>
  <si>
    <t>1210112</t>
  </si>
  <si>
    <t>CEM88108</t>
  </si>
  <si>
    <t>1210114</t>
  </si>
  <si>
    <t>NSW27232</t>
  </si>
  <si>
    <t>1210115</t>
  </si>
  <si>
    <t>JMQ28190</t>
  </si>
  <si>
    <t>1210120</t>
  </si>
  <si>
    <t>NGN46464</t>
  </si>
  <si>
    <t>1210121</t>
  </si>
  <si>
    <t>QRK36582</t>
  </si>
  <si>
    <t>1210133</t>
  </si>
  <si>
    <t>CDC65007</t>
  </si>
  <si>
    <t>1210136</t>
  </si>
  <si>
    <t>WMU78227</t>
  </si>
  <si>
    <t>1210162</t>
  </si>
  <si>
    <t>YES88583</t>
  </si>
  <si>
    <t>1210201</t>
  </si>
  <si>
    <t>INE82846</t>
  </si>
  <si>
    <t>1210224</t>
  </si>
  <si>
    <t>IXY38786</t>
  </si>
  <si>
    <t>1210225</t>
  </si>
  <si>
    <t>ZMC63125</t>
  </si>
  <si>
    <t>1210226</t>
  </si>
  <si>
    <t>MCX81283</t>
  </si>
  <si>
    <t>1210227</t>
  </si>
  <si>
    <t>YQC88791</t>
  </si>
  <si>
    <t>1210228</t>
  </si>
  <si>
    <t>QSS48534</t>
  </si>
  <si>
    <t>1210229</t>
  </si>
  <si>
    <t>OBU30424</t>
  </si>
  <si>
    <t>1210230</t>
  </si>
  <si>
    <t>RHE81665</t>
  </si>
  <si>
    <t>1210231</t>
  </si>
  <si>
    <t>VBH46702</t>
  </si>
  <si>
    <t>1210232</t>
  </si>
  <si>
    <t>AWQ45075</t>
  </si>
  <si>
    <t>1210233</t>
  </si>
  <si>
    <t>QRP33445</t>
  </si>
  <si>
    <t>1210234</t>
  </si>
  <si>
    <t>CCU59517</t>
  </si>
  <si>
    <t>1210235</t>
  </si>
  <si>
    <t>PXC71999</t>
  </si>
  <si>
    <t>1210236</t>
  </si>
  <si>
    <t>ZXD90887</t>
  </si>
  <si>
    <t>1210542</t>
  </si>
  <si>
    <t>JQS28152</t>
  </si>
  <si>
    <t>1210328</t>
  </si>
  <si>
    <t>TSC31187</t>
  </si>
  <si>
    <t>1210332</t>
  </si>
  <si>
    <t>RWT76260</t>
  </si>
  <si>
    <t>1210333</t>
  </si>
  <si>
    <t>DMT88753</t>
  </si>
  <si>
    <t>1210334</t>
  </si>
  <si>
    <t>ETI16631</t>
  </si>
  <si>
    <t>1210335</t>
  </si>
  <si>
    <t>WAC19820</t>
  </si>
  <si>
    <t>1210336</t>
  </si>
  <si>
    <t>DVG40717</t>
  </si>
  <si>
    <t>1210400</t>
  </si>
  <si>
    <t>ZVV53733</t>
  </si>
  <si>
    <t>1210344</t>
  </si>
  <si>
    <t>CWU15563</t>
  </si>
  <si>
    <t>1210346</t>
  </si>
  <si>
    <t>MVL59956</t>
  </si>
  <si>
    <t>1210347</t>
  </si>
  <si>
    <t>DFX49332</t>
  </si>
  <si>
    <t>1210352</t>
  </si>
  <si>
    <t>FOK77982</t>
  </si>
  <si>
    <t>1210353</t>
  </si>
  <si>
    <t>IWT52640</t>
  </si>
  <si>
    <t>1210401</t>
  </si>
  <si>
    <t>VPN76280</t>
  </si>
  <si>
    <t>1210355</t>
  </si>
  <si>
    <t>HXJ30330</t>
  </si>
  <si>
    <t>1210494</t>
  </si>
  <si>
    <t>FWP37673</t>
  </si>
  <si>
    <t>1210495</t>
  </si>
  <si>
    <t>PGC99946</t>
  </si>
  <si>
    <t>1210496</t>
  </si>
  <si>
    <t>TUS78876</t>
  </si>
  <si>
    <t>1210497</t>
  </si>
  <si>
    <t>OPR37030</t>
  </si>
  <si>
    <t>1210498</t>
  </si>
  <si>
    <t>MEH55358</t>
  </si>
  <si>
    <t>1210499</t>
  </si>
  <si>
    <t>MIX94340</t>
  </si>
  <si>
    <t>1210500</t>
  </si>
  <si>
    <t>MNS73075</t>
  </si>
  <si>
    <t>1210502</t>
  </si>
  <si>
    <t>EVW27938</t>
  </si>
  <si>
    <t>1210503</t>
  </si>
  <si>
    <t>JJK43985</t>
  </si>
  <si>
    <t>1210504</t>
  </si>
  <si>
    <t>DCL29686</t>
  </si>
  <si>
    <t>1210505</t>
  </si>
  <si>
    <t>SWP23554</t>
  </si>
  <si>
    <t>1210506</t>
  </si>
  <si>
    <t>MCN41793</t>
  </si>
  <si>
    <t>1210507</t>
  </si>
  <si>
    <t>ELP22955</t>
  </si>
  <si>
    <t>1210508</t>
  </si>
  <si>
    <t>HAT99820</t>
  </si>
  <si>
    <t>1210510</t>
  </si>
  <si>
    <t>YHK28313</t>
  </si>
  <si>
    <t>1210532</t>
  </si>
  <si>
    <t>TYH25374</t>
  </si>
  <si>
    <t>1210512</t>
  </si>
  <si>
    <t>FRA38244</t>
  </si>
  <si>
    <t>1210535</t>
  </si>
  <si>
    <t>JNS94101</t>
  </si>
  <si>
    <t>1210581</t>
  </si>
  <si>
    <t>BPR57928</t>
  </si>
  <si>
    <t>1210582</t>
  </si>
  <si>
    <t>SHR73440</t>
  </si>
  <si>
    <t>1210583</t>
  </si>
  <si>
    <t>GOM80413</t>
  </si>
  <si>
    <t>1210584</t>
  </si>
  <si>
    <t>CMB89664</t>
  </si>
  <si>
    <t>1210585</t>
  </si>
  <si>
    <t>MOO54316</t>
  </si>
  <si>
    <t>1210586</t>
  </si>
  <si>
    <t>BJW98545</t>
  </si>
  <si>
    <t>1210587</t>
  </si>
  <si>
    <t>TGL69347</t>
  </si>
  <si>
    <t>1210588</t>
  </si>
  <si>
    <t>LZW72053</t>
  </si>
  <si>
    <t>1210608</t>
  </si>
  <si>
    <t>NGP35616</t>
  </si>
  <si>
    <t>1210675</t>
  </si>
  <si>
    <t>COL81357</t>
  </si>
  <si>
    <t>ZTR63909</t>
  </si>
  <si>
    <t>HPR29795</t>
  </si>
  <si>
    <t>RXE17326</t>
  </si>
  <si>
    <t>EPU39365</t>
  </si>
  <si>
    <t>PUR96605</t>
  </si>
  <si>
    <t>FZH88525</t>
  </si>
  <si>
    <t>JKI52622</t>
  </si>
  <si>
    <t>JGB74583</t>
  </si>
  <si>
    <t>RFX91918</t>
  </si>
  <si>
    <t>QAX70308</t>
  </si>
  <si>
    <t>２　認定こども園</t>
    <rPh sb="2" eb="8">
      <t>ニンテイ</t>
    </rPh>
    <phoneticPr fontId="4"/>
  </si>
  <si>
    <t>0003013</t>
  </si>
  <si>
    <t>NVE78827</t>
  </si>
  <si>
    <t>0003026</t>
  </si>
  <si>
    <t>SGV81024</t>
  </si>
  <si>
    <t>0003057</t>
  </si>
  <si>
    <t>BQT98518</t>
  </si>
  <si>
    <t>0003072</t>
  </si>
  <si>
    <t>CHI62351</t>
  </si>
  <si>
    <t>3210006</t>
  </si>
  <si>
    <t>KFM57060</t>
  </si>
  <si>
    <t>3210118</t>
  </si>
  <si>
    <t>YCG22960</t>
  </si>
  <si>
    <t>3210134</t>
  </si>
  <si>
    <t>JZD58530</t>
  </si>
  <si>
    <t>3210135</t>
  </si>
  <si>
    <t>IEY27296</t>
  </si>
  <si>
    <t>3210202</t>
  </si>
  <si>
    <t>QVB34045</t>
  </si>
  <si>
    <t>3210204</t>
  </si>
  <si>
    <t>ZPF41882</t>
  </si>
  <si>
    <t>3210206</t>
  </si>
  <si>
    <t>BQN48397</t>
  </si>
  <si>
    <t>3210207</t>
  </si>
  <si>
    <t>WQI20650</t>
  </si>
  <si>
    <t>3210208</t>
  </si>
  <si>
    <t>UCC31844</t>
  </si>
  <si>
    <t>3210210</t>
  </si>
  <si>
    <t>MGP17295</t>
  </si>
  <si>
    <t>3210211</t>
  </si>
  <si>
    <t>EUI33058</t>
  </si>
  <si>
    <t>3210212</t>
  </si>
  <si>
    <t>KWM21249</t>
  </si>
  <si>
    <t>3210213</t>
  </si>
  <si>
    <t>NUF53325</t>
  </si>
  <si>
    <t>3210214</t>
  </si>
  <si>
    <t>GMS31129</t>
  </si>
  <si>
    <t>3210215</t>
  </si>
  <si>
    <t>MPR13959</t>
  </si>
  <si>
    <t>3210216</t>
  </si>
  <si>
    <t>LXV18253</t>
  </si>
  <si>
    <t>3210322</t>
  </si>
  <si>
    <t>NBP48057</t>
  </si>
  <si>
    <t>3210323</t>
  </si>
  <si>
    <t>PXI11869</t>
  </si>
  <si>
    <t>3210324</t>
  </si>
  <si>
    <t>3210325</t>
  </si>
  <si>
    <t>WNH32107</t>
  </si>
  <si>
    <t>3210326</t>
  </si>
  <si>
    <t>WCN98378</t>
  </si>
  <si>
    <t>3210327</t>
  </si>
  <si>
    <t>RQA91423</t>
  </si>
  <si>
    <t>3210476</t>
  </si>
  <si>
    <t>UVK30141</t>
  </si>
  <si>
    <t>3210477</t>
  </si>
  <si>
    <t>NUD11102</t>
  </si>
  <si>
    <t>3210478</t>
  </si>
  <si>
    <t>CFP67058</t>
  </si>
  <si>
    <t>3210479</t>
  </si>
  <si>
    <t>KIK39280</t>
  </si>
  <si>
    <t>3210480</t>
  </si>
  <si>
    <t>ROZ24113</t>
  </si>
  <si>
    <t>3210493</t>
  </si>
  <si>
    <t>LXF39745</t>
  </si>
  <si>
    <t>3210592</t>
  </si>
  <si>
    <t>NNJ69388</t>
  </si>
  <si>
    <t>3210593</t>
  </si>
  <si>
    <t>XVD78126</t>
  </si>
  <si>
    <t>3210594</t>
  </si>
  <si>
    <t>PKV27593</t>
  </si>
  <si>
    <t>JBN59464</t>
  </si>
  <si>
    <t>TZS72045</t>
  </si>
  <si>
    <t>３　幼稚園</t>
    <rPh sb="2" eb="5">
      <t>ｙ</t>
    </rPh>
    <phoneticPr fontId="4"/>
  </si>
  <si>
    <t>CBH64602</t>
  </si>
  <si>
    <t>2210595</t>
  </si>
  <si>
    <t>MFU14770</t>
  </si>
  <si>
    <t>OCG90156</t>
  </si>
  <si>
    <t>LYZ95929</t>
  </si>
  <si>
    <t>４　小規模保育事業</t>
    <rPh sb="2" eb="9">
      <t>ショウキボ</t>
    </rPh>
    <phoneticPr fontId="4"/>
  </si>
  <si>
    <t>4210007</t>
  </si>
  <si>
    <t>LGG95994</t>
  </si>
  <si>
    <t>ZBU20452</t>
  </si>
  <si>
    <t>4210009</t>
  </si>
  <si>
    <t>NFW84278</t>
  </si>
  <si>
    <t>4210010</t>
  </si>
  <si>
    <t>PSO26582</t>
  </si>
  <si>
    <t>4210011</t>
  </si>
  <si>
    <t>TMT64937</t>
  </si>
  <si>
    <t>4210023</t>
  </si>
  <si>
    <t>BZX83408</t>
  </si>
  <si>
    <t>4210025</t>
  </si>
  <si>
    <t>HKO52640</t>
  </si>
  <si>
    <t>4210026</t>
  </si>
  <si>
    <t>CRG21084</t>
  </si>
  <si>
    <t>4210027</t>
  </si>
  <si>
    <t>DSX34597</t>
  </si>
  <si>
    <t>4210028</t>
  </si>
  <si>
    <t>UKS91712</t>
  </si>
  <si>
    <t>4210029</t>
  </si>
  <si>
    <t>TJK83371</t>
  </si>
  <si>
    <t>4210030</t>
  </si>
  <si>
    <t>UNM66334</t>
  </si>
  <si>
    <t>4210036</t>
  </si>
  <si>
    <t>IOJ43426</t>
  </si>
  <si>
    <t>4210541</t>
  </si>
  <si>
    <t>DAD58969</t>
  </si>
  <si>
    <t>4210038</t>
  </si>
  <si>
    <t>ABM87744</t>
  </si>
  <si>
    <t>4210040</t>
  </si>
  <si>
    <t>XFI88941</t>
  </si>
  <si>
    <t>4210122</t>
  </si>
  <si>
    <t>TAD34051</t>
  </si>
  <si>
    <t>4210124</t>
  </si>
  <si>
    <t>LAP28668</t>
  </si>
  <si>
    <t>4210203</t>
  </si>
  <si>
    <t>SML57236</t>
  </si>
  <si>
    <t>4210217</t>
  </si>
  <si>
    <t>XNY67915</t>
  </si>
  <si>
    <t>4210218</t>
  </si>
  <si>
    <t>JYL82503</t>
  </si>
  <si>
    <t>4210219</t>
  </si>
  <si>
    <t>IDB32717</t>
  </si>
  <si>
    <t>4210220</t>
  </si>
  <si>
    <t>NDS30905</t>
  </si>
  <si>
    <t>4210221</t>
  </si>
  <si>
    <t>AKC67211</t>
  </si>
  <si>
    <t>4210222</t>
  </si>
  <si>
    <t>IAJ17051</t>
  </si>
  <si>
    <t>4210237</t>
  </si>
  <si>
    <t>PJH86092</t>
  </si>
  <si>
    <t>4210258</t>
  </si>
  <si>
    <t>OYQ32303</t>
  </si>
  <si>
    <t>4210260</t>
  </si>
  <si>
    <t>LJU52391</t>
  </si>
  <si>
    <t>4210261</t>
  </si>
  <si>
    <t>NXF53212</t>
  </si>
  <si>
    <t>WTG68140</t>
  </si>
  <si>
    <t>4210329</t>
  </si>
  <si>
    <t>GBZ25254</t>
  </si>
  <si>
    <t>4210330</t>
  </si>
  <si>
    <t>QAM48482</t>
  </si>
  <si>
    <t>4210331</t>
  </si>
  <si>
    <t>ABU72186</t>
  </si>
  <si>
    <t>4210338</t>
  </si>
  <si>
    <t>DSY46820</t>
  </si>
  <si>
    <t>4210339</t>
  </si>
  <si>
    <t>GIG37770</t>
  </si>
  <si>
    <t>4210340</t>
  </si>
  <si>
    <t>BMV43409</t>
  </si>
  <si>
    <t>4210341</t>
  </si>
  <si>
    <t>RBA11066</t>
  </si>
  <si>
    <t>4210342</t>
  </si>
  <si>
    <t>UVG36031</t>
  </si>
  <si>
    <t>4210349</t>
  </si>
  <si>
    <t>RUZ15774</t>
  </si>
  <si>
    <t>4210354</t>
  </si>
  <si>
    <t>ZVZ87255</t>
  </si>
  <si>
    <t>4210393</t>
  </si>
  <si>
    <t>QZY19038</t>
  </si>
  <si>
    <t>4210394</t>
  </si>
  <si>
    <t>KKT22191</t>
  </si>
  <si>
    <t>4210395</t>
  </si>
  <si>
    <t>ESE84750</t>
  </si>
  <si>
    <t>4210396</t>
  </si>
  <si>
    <t>VST40735</t>
  </si>
  <si>
    <t>4210398</t>
  </si>
  <si>
    <t>JUO52235</t>
  </si>
  <si>
    <t>4210481</t>
  </si>
  <si>
    <t>ULC25004</t>
  </si>
  <si>
    <t>4210483</t>
  </si>
  <si>
    <t>MXN21338</t>
  </si>
  <si>
    <t>4210487</t>
  </si>
  <si>
    <t>YGA86393</t>
  </si>
  <si>
    <t>4210488</t>
  </si>
  <si>
    <t>QKR10932</t>
  </si>
  <si>
    <t>4210489</t>
  </si>
  <si>
    <t>BLP67334</t>
  </si>
  <si>
    <t>AOX52367</t>
  </si>
  <si>
    <t>なないろ浜野園</t>
    <rPh sb="4" eb="6">
      <t>ハマノ</t>
    </rPh>
    <rPh sb="6" eb="7">
      <t>エン</t>
    </rPh>
    <phoneticPr fontId="1"/>
  </si>
  <si>
    <t>4210536</t>
  </si>
  <si>
    <t>TNP86886</t>
  </si>
  <si>
    <t>4210590</t>
  </si>
  <si>
    <t>CPE64711</t>
  </si>
  <si>
    <t>4210596</t>
  </si>
  <si>
    <t>OJA33285</t>
  </si>
  <si>
    <t>4210597</t>
  </si>
  <si>
    <t>EPB11627</t>
  </si>
  <si>
    <t>DKL89410</t>
  </si>
  <si>
    <t>4210600</t>
  </si>
  <si>
    <t>SUG44922</t>
  </si>
  <si>
    <t>XFB11265</t>
  </si>
  <si>
    <t>RGH92912</t>
  </si>
  <si>
    <t>５　事業所内保育事業</t>
    <rPh sb="2" eb="5">
      <t>ジギョウショ</t>
    </rPh>
    <rPh sb="5" eb="6">
      <t>ナイ</t>
    </rPh>
    <rPh sb="6" eb="8">
      <t>ホイク</t>
    </rPh>
    <rPh sb="8" eb="10">
      <t>ジギョウ</t>
    </rPh>
    <phoneticPr fontId="4"/>
  </si>
  <si>
    <t>7210041</t>
  </si>
  <si>
    <t>AIE60995</t>
  </si>
  <si>
    <t>7210042</t>
  </si>
  <si>
    <t>PDQ23093</t>
  </si>
  <si>
    <t>7210043</t>
  </si>
  <si>
    <t>DSV27809</t>
  </si>
  <si>
    <t>7210044</t>
  </si>
  <si>
    <t>BRV69709</t>
  </si>
  <si>
    <t>7210045</t>
  </si>
  <si>
    <t>IUC92602</t>
  </si>
  <si>
    <t>7210097</t>
  </si>
  <si>
    <t>PMF85399</t>
  </si>
  <si>
    <t>7210238</t>
  </si>
  <si>
    <t>VYB32279</t>
  </si>
  <si>
    <t>7210351</t>
  </si>
  <si>
    <t>QGC37757</t>
  </si>
  <si>
    <t>7210399</t>
  </si>
  <si>
    <t>JSA45898</t>
  </si>
  <si>
    <t>7210602</t>
  </si>
  <si>
    <t>WHL37537</t>
  </si>
  <si>
    <t>RCP49188</t>
  </si>
  <si>
    <t>VOL67929</t>
  </si>
  <si>
    <t>６　家庭的保育事業</t>
    <rPh sb="2" eb="9">
      <t>カテイ</t>
    </rPh>
    <phoneticPr fontId="4"/>
  </si>
  <si>
    <t>5210001</t>
  </si>
  <si>
    <t>WOF42628</t>
  </si>
  <si>
    <t>5210002</t>
  </si>
  <si>
    <t>BJB41210</t>
  </si>
  <si>
    <t>5210524</t>
  </si>
  <si>
    <t>DYJ86245</t>
  </si>
  <si>
    <t>5210004</t>
  </si>
  <si>
    <t>TPM17219</t>
  </si>
  <si>
    <t>5210417</t>
  </si>
  <si>
    <t>JCP36212</t>
  </si>
  <si>
    <t xml:space="preserve">5210418 </t>
  </si>
  <si>
    <t>IJJ71564</t>
  </si>
  <si>
    <t>5210537</t>
  </si>
  <si>
    <t>VHM68640</t>
  </si>
  <si>
    <t>７　居宅訪問型保育事業</t>
    <rPh sb="2" eb="9">
      <t>キョタクホウモンガタホイク</t>
    </rPh>
    <rPh sb="9" eb="11">
      <t>ジギョウ</t>
    </rPh>
    <phoneticPr fontId="4"/>
  </si>
  <si>
    <t>HAF10028</t>
  </si>
  <si>
    <t>OZI40176</t>
  </si>
  <si>
    <t>号</t>
    <rPh sb="0" eb="1">
      <t>ゴウ</t>
    </rPh>
    <phoneticPr fontId="1"/>
  </si>
  <si>
    <t>園毎の固有番号</t>
    <rPh sb="0" eb="1">
      <t>エン</t>
    </rPh>
    <rPh sb="1" eb="2">
      <t>ゴト</t>
    </rPh>
    <rPh sb="3" eb="5">
      <t>コユウ</t>
    </rPh>
    <rPh sb="5" eb="7">
      <t>バンゴウ</t>
    </rPh>
    <phoneticPr fontId="1"/>
  </si>
  <si>
    <t>園名：</t>
    <rPh sb="0" eb="2">
      <t>エンメイ</t>
    </rPh>
    <phoneticPr fontId="1"/>
  </si>
  <si>
    <t>園名：</t>
    <rPh sb="0" eb="2">
      <t>エンメイ</t>
    </rPh>
    <phoneticPr fontId="4"/>
  </si>
  <si>
    <t>園名：</t>
    <rPh sb="0" eb="1">
      <t>エン</t>
    </rPh>
    <rPh sb="1" eb="2">
      <t>メイ</t>
    </rPh>
    <phoneticPr fontId="11"/>
  </si>
  <si>
    <t>円</t>
    <rPh sb="0" eb="1">
      <t>エン</t>
    </rPh>
    <phoneticPr fontId="1"/>
  </si>
  <si>
    <t>【１】手当額について</t>
    <rPh sb="3" eb="6">
      <t>テアテガク</t>
    </rPh>
    <phoneticPr fontId="1"/>
  </si>
  <si>
    <t>【１】の回答が①のときのみ→</t>
    <rPh sb="4" eb="6">
      <t>カイトウ</t>
    </rPh>
    <phoneticPr fontId="1"/>
  </si>
  <si>
    <t>千葉市手当：月額一律</t>
    <rPh sb="0" eb="3">
      <t>チバシ</t>
    </rPh>
    <rPh sb="3" eb="5">
      <t>テアテ</t>
    </rPh>
    <rPh sb="6" eb="8">
      <t>ゲツガク</t>
    </rPh>
    <rPh sb="8" eb="10">
      <t>イチリツ</t>
    </rPh>
    <phoneticPr fontId="1"/>
  </si>
  <si>
    <t>園名</t>
    <rPh sb="0" eb="2">
      <t>エンメイ</t>
    </rPh>
    <phoneticPr fontId="1"/>
  </si>
  <si>
    <t>↓中間実績時の対象人数計（水色セル）</t>
    <rPh sb="1" eb="3">
      <t>チュウカン</t>
    </rPh>
    <rPh sb="3" eb="5">
      <t>ジッセキ</t>
    </rPh>
    <rPh sb="5" eb="6">
      <t>ジ</t>
    </rPh>
    <rPh sb="7" eb="9">
      <t>タイショウ</t>
    </rPh>
    <rPh sb="9" eb="11">
      <t>ニンズウ</t>
    </rPh>
    <rPh sb="11" eb="12">
      <t>ケイ</t>
    </rPh>
    <rPh sb="13" eb="15">
      <t>ミズイロ</t>
    </rPh>
    <phoneticPr fontId="1"/>
  </si>
  <si>
    <t>戻入有無→</t>
    <rPh sb="0" eb="2">
      <t>レイニュウ</t>
    </rPh>
    <rPh sb="2" eb="4">
      <t>ウム</t>
    </rPh>
    <phoneticPr fontId="1"/>
  </si>
  <si>
    <t>戻入額</t>
    <rPh sb="0" eb="2">
      <t>レイニュウ</t>
    </rPh>
    <rPh sb="2" eb="3">
      <t>ガク</t>
    </rPh>
    <phoneticPr fontId="1"/>
  </si>
  <si>
    <t>郵便番号：</t>
    <rPh sb="0" eb="4">
      <t>ユウビンバンゴウ</t>
    </rPh>
    <phoneticPr fontId="1"/>
  </si>
  <si>
    <t>電話番号：</t>
    <rPh sb="0" eb="2">
      <t>デンワ</t>
    </rPh>
    <rPh sb="2" eb="4">
      <t>バンゴウ</t>
    </rPh>
    <phoneticPr fontId="1"/>
  </si>
  <si>
    <t>担当者名</t>
    <rPh sb="0" eb="3">
      <t>タントウシャ</t>
    </rPh>
    <rPh sb="3" eb="4">
      <t>メイ</t>
    </rPh>
    <phoneticPr fontId="1"/>
  </si>
  <si>
    <t>様</t>
    <rPh sb="0" eb="1">
      <t>サマ</t>
    </rPh>
    <phoneticPr fontId="1"/>
  </si>
  <si>
    <t>②戻入について</t>
    <rPh sb="1" eb="3">
      <t>レイニュウ</t>
    </rPh>
    <phoneticPr fontId="1"/>
  </si>
  <si>
    <t>5月</t>
    <rPh sb="1" eb="2">
      <t>ガツ</t>
    </rPh>
    <phoneticPr fontId="1"/>
  </si>
  <si>
    <r>
      <t>戻</t>
    </r>
    <r>
      <rPr>
        <b/>
        <sz val="12"/>
        <color rgb="FF000000"/>
        <rFont val="ＭＳ Ｐゴシック"/>
        <family val="3"/>
        <charset val="128"/>
        <scheme val="minor"/>
      </rPr>
      <t>入金が発生した場合、納付書がお手元に届いてから１～２週間でのお支払いとなります。</t>
    </r>
    <r>
      <rPr>
        <b/>
        <sz val="11"/>
        <color rgb="FF000000"/>
        <rFont val="ＭＳ Ｐゴシック"/>
        <family val="3"/>
        <charset val="128"/>
        <scheme val="minor"/>
      </rPr>
      <t>（支払〆５月中旬）</t>
    </r>
    <rPh sb="42" eb="44">
      <t>シハライ</t>
    </rPh>
    <rPh sb="46" eb="47">
      <t>ガツ</t>
    </rPh>
    <rPh sb="47" eb="49">
      <t>チュウジュン</t>
    </rPh>
    <phoneticPr fontId="1"/>
  </si>
  <si>
    <t>すぐに入金対応できる住所を入力してください。（園・本部等、問いません。）</t>
    <phoneticPr fontId="1"/>
  </si>
  <si>
    <t>住所：</t>
    <rPh sb="0" eb="2">
      <t>ジュウショ</t>
    </rPh>
    <phoneticPr fontId="1"/>
  </si>
  <si>
    <t>上記住所の種別</t>
    <rPh sb="0" eb="2">
      <t>ジョウキ</t>
    </rPh>
    <rPh sb="2" eb="4">
      <t>ジュウショ</t>
    </rPh>
    <rPh sb="5" eb="7">
      <t>シュベツ</t>
    </rPh>
    <phoneticPr fontId="1"/>
  </si>
  <si>
    <t>ご了承ください。</t>
    <rPh sb="1" eb="3">
      <t>リョウショウ</t>
    </rPh>
    <phoneticPr fontId="1"/>
  </si>
  <si>
    <t>また、必ず本件について連絡が取れるお電話番号の記載をお願いします。</t>
    <rPh sb="3" eb="4">
      <t>カナラ</t>
    </rPh>
    <rPh sb="5" eb="7">
      <t>ホンケン</t>
    </rPh>
    <rPh sb="11" eb="13">
      <t>レンラク</t>
    </rPh>
    <rPh sb="14" eb="15">
      <t>ト</t>
    </rPh>
    <rPh sb="18" eb="20">
      <t>デンワ</t>
    </rPh>
    <rPh sb="20" eb="22">
      <t>バンゴウ</t>
    </rPh>
    <rPh sb="23" eb="25">
      <t>キサイ</t>
    </rPh>
    <rPh sb="27" eb="28">
      <t>ネガ</t>
    </rPh>
    <phoneticPr fontId="1"/>
  </si>
  <si>
    <r>
      <rPr>
        <b/>
        <sz val="11"/>
        <color theme="1"/>
        <rFont val="ＭＳ Ｐゴシック"/>
        <family val="3"/>
        <charset val="128"/>
        <scheme val="minor"/>
      </rPr>
      <t>①中間実績報告との齟齬がある月について</t>
    </r>
    <r>
      <rPr>
        <sz val="11"/>
        <color theme="1"/>
        <rFont val="ＭＳ Ｐゴシック"/>
        <family val="2"/>
        <charset val="128"/>
        <scheme val="minor"/>
      </rPr>
      <t>（「〇」「×」が表示。</t>
    </r>
    <r>
      <rPr>
        <u/>
        <sz val="11"/>
        <color theme="1"/>
        <rFont val="ＭＳ Ｐゴシック"/>
        <family val="3"/>
        <charset val="128"/>
        <scheme val="minor"/>
      </rPr>
      <t>「×」の月は再度「③職員名簿」の内容と名簿右のカウント表の数字が中間実績から</t>
    </r>
    <rPh sb="1" eb="3">
      <t>チュウカン</t>
    </rPh>
    <rPh sb="3" eb="5">
      <t>ジッセキ</t>
    </rPh>
    <rPh sb="5" eb="7">
      <t>ホウコク</t>
    </rPh>
    <rPh sb="9" eb="11">
      <t>ソゴ</t>
    </rPh>
    <rPh sb="14" eb="15">
      <t>ツキ</t>
    </rPh>
    <rPh sb="27" eb="29">
      <t>ヒョウジ</t>
    </rPh>
    <rPh sb="34" eb="35">
      <t>ツキ</t>
    </rPh>
    <rPh sb="36" eb="38">
      <t>サイド</t>
    </rPh>
    <rPh sb="40" eb="42">
      <t>ショクイン</t>
    </rPh>
    <rPh sb="42" eb="44">
      <t>メイボ</t>
    </rPh>
    <rPh sb="46" eb="48">
      <t>ナイヨウ</t>
    </rPh>
    <rPh sb="49" eb="51">
      <t>メイボ</t>
    </rPh>
    <rPh sb="51" eb="52">
      <t>ミギ</t>
    </rPh>
    <rPh sb="57" eb="58">
      <t>ヒョウ</t>
    </rPh>
    <rPh sb="59" eb="61">
      <t>スウジ</t>
    </rPh>
    <phoneticPr fontId="1"/>
  </si>
  <si>
    <t>修正のある職員の名簿No.</t>
    <rPh sb="0" eb="2">
      <t>シュウセイ</t>
    </rPh>
    <rPh sb="5" eb="7">
      <t>ショクイン</t>
    </rPh>
    <rPh sb="8" eb="10">
      <t>メイボ</t>
    </rPh>
    <phoneticPr fontId="1"/>
  </si>
  <si>
    <t>修正のある職員名</t>
    <rPh sb="0" eb="2">
      <t>シュウセイ</t>
    </rPh>
    <rPh sb="5" eb="7">
      <t>ショクイン</t>
    </rPh>
    <rPh sb="7" eb="8">
      <t>メイ</t>
    </rPh>
    <phoneticPr fontId="1"/>
  </si>
  <si>
    <r>
      <rPr>
        <u/>
        <sz val="11"/>
        <color theme="1"/>
        <rFont val="ＭＳ Ｐゴシック"/>
        <family val="3"/>
        <charset val="128"/>
        <scheme val="minor"/>
      </rPr>
      <t>変更がないか</t>
    </r>
    <r>
      <rPr>
        <sz val="11"/>
        <color theme="1"/>
        <rFont val="ＭＳ Ｐゴシック"/>
        <family val="2"/>
        <charset val="128"/>
        <scheme val="minor"/>
      </rPr>
      <t>（例：中間実績時にはdeleteで削除した数字を反映したか）</t>
    </r>
    <r>
      <rPr>
        <u/>
        <sz val="11"/>
        <color theme="1"/>
        <rFont val="ＭＳ Ｐゴシック"/>
        <family val="3"/>
        <charset val="128"/>
        <scheme val="minor"/>
      </rPr>
      <t>確認のうえ、修正してください</t>
    </r>
    <r>
      <rPr>
        <sz val="11"/>
        <color theme="1"/>
        <rFont val="ＭＳ Ｐゴシック"/>
        <family val="2"/>
        <charset val="128"/>
        <scheme val="minor"/>
      </rPr>
      <t>。</t>
    </r>
    <rPh sb="7" eb="8">
      <t>レイ</t>
    </rPh>
    <rPh sb="27" eb="29">
      <t>スウジ</t>
    </rPh>
    <phoneticPr fontId="1"/>
  </si>
  <si>
    <t>修正のある月（４－１０月）</t>
    <rPh sb="0" eb="2">
      <t>シュウセイ</t>
    </rPh>
    <rPh sb="5" eb="6">
      <t>ツキ</t>
    </rPh>
    <rPh sb="11" eb="12">
      <t>ガツ</t>
    </rPh>
    <phoneticPr fontId="1"/>
  </si>
  <si>
    <t>手当額↓</t>
    <rPh sb="0" eb="2">
      <t>テアテ</t>
    </rPh>
    <rPh sb="2" eb="3">
      <t>ガク</t>
    </rPh>
    <phoneticPr fontId="1"/>
  </si>
  <si>
    <t>手当額↓</t>
    <rPh sb="0" eb="3">
      <t>テアテガク</t>
    </rPh>
    <phoneticPr fontId="1"/>
  </si>
  <si>
    <t>千葉誉田雲母保育園</t>
  </si>
  <si>
    <t>KMW28100</t>
  </si>
  <si>
    <t>NUJ15540</t>
  </si>
  <si>
    <r>
      <t>★</t>
    </r>
    <r>
      <rPr>
        <b/>
        <u val="double"/>
        <sz val="14"/>
        <color theme="1"/>
        <rFont val="ＭＳ Ｐゴシック"/>
        <family val="3"/>
        <charset val="128"/>
        <scheme val="minor"/>
      </rPr>
      <t>戻入金が発生した場合</t>
    </r>
    <r>
      <rPr>
        <b/>
        <sz val="14"/>
        <color theme="1"/>
        <rFont val="ＭＳ Ｐゴシック"/>
        <family val="3"/>
        <charset val="128"/>
        <scheme val="minor"/>
      </rPr>
      <t>の、納付書送付先・連絡先（戻入なしの場合記載不要）</t>
    </r>
    <rPh sb="1" eb="3">
      <t>レイニュウ</t>
    </rPh>
    <rPh sb="3" eb="4">
      <t>キン</t>
    </rPh>
    <rPh sb="5" eb="7">
      <t>ハッセイ</t>
    </rPh>
    <rPh sb="9" eb="11">
      <t>バアイ</t>
    </rPh>
    <rPh sb="13" eb="16">
      <t>ノウフショ</t>
    </rPh>
    <rPh sb="16" eb="19">
      <t>ソウフサキ</t>
    </rPh>
    <rPh sb="20" eb="23">
      <t>レンラクサキ</t>
    </rPh>
    <rPh sb="24" eb="26">
      <t>レイニュウ</t>
    </rPh>
    <rPh sb="29" eb="31">
      <t>バアイ</t>
    </rPh>
    <rPh sb="31" eb="33">
      <t>キサイ</t>
    </rPh>
    <rPh sb="33" eb="35">
      <t>フヨウ</t>
    </rPh>
    <phoneticPr fontId="1"/>
  </si>
  <si>
    <r>
      <t>納付書発送前に、お電話をする予定ではありますが、</t>
    </r>
    <r>
      <rPr>
        <b/>
        <sz val="12"/>
        <color rgb="FFFF0000"/>
        <rFont val="ＭＳ Ｐゴシック"/>
        <family val="3"/>
        <charset val="128"/>
        <scheme val="minor"/>
      </rPr>
      <t>事務が間に合わない恐れがある場合等は、取り急ぎ下記の住所にお送りします</t>
    </r>
    <r>
      <rPr>
        <b/>
        <sz val="12"/>
        <color rgb="FF000000"/>
        <rFont val="ＭＳ Ｐゴシック"/>
        <family val="3"/>
        <charset val="128"/>
        <scheme val="minor"/>
      </rPr>
      <t>ので</t>
    </r>
    <rPh sb="0" eb="3">
      <t>ノウフショ</t>
    </rPh>
    <rPh sb="3" eb="5">
      <t>ハッソウ</t>
    </rPh>
    <rPh sb="5" eb="6">
      <t>マエ</t>
    </rPh>
    <rPh sb="9" eb="11">
      <t>デンワ</t>
    </rPh>
    <rPh sb="14" eb="16">
      <t>ヨテイ</t>
    </rPh>
    <rPh sb="24" eb="26">
      <t>ジム</t>
    </rPh>
    <rPh sb="27" eb="28">
      <t>マ</t>
    </rPh>
    <rPh sb="29" eb="30">
      <t>ア</t>
    </rPh>
    <rPh sb="33" eb="34">
      <t>オソ</t>
    </rPh>
    <rPh sb="38" eb="40">
      <t>バアイ</t>
    </rPh>
    <rPh sb="40" eb="41">
      <t>ナド</t>
    </rPh>
    <rPh sb="43" eb="44">
      <t>ト</t>
    </rPh>
    <rPh sb="45" eb="46">
      <t>イソ</t>
    </rPh>
    <rPh sb="47" eb="49">
      <t>カキ</t>
    </rPh>
    <rPh sb="50" eb="52">
      <t>ジュウショ</t>
    </rPh>
    <rPh sb="54" eb="55">
      <t>オク</t>
    </rPh>
    <phoneticPr fontId="1"/>
  </si>
  <si>
    <t>こちら（←クリック）のシートに修正内容を記載してください。</t>
    <phoneticPr fontId="1"/>
  </si>
  <si>
    <r>
      <t>中間実績から</t>
    </r>
    <r>
      <rPr>
        <u/>
        <sz val="11"/>
        <color theme="1"/>
        <rFont val="ＭＳ Ｐゴシック"/>
        <family val="3"/>
        <charset val="128"/>
        <scheme val="minor"/>
      </rPr>
      <t>修正がある場合</t>
    </r>
    <r>
      <rPr>
        <sz val="11"/>
        <color theme="1"/>
        <rFont val="ＭＳ Ｐゴシック"/>
        <family val="3"/>
        <charset val="128"/>
        <scheme val="minor"/>
      </rPr>
      <t>は、</t>
    </r>
    <phoneticPr fontId="1"/>
  </si>
  <si>
    <t>※②になる例）　職員によって手当額が異なる、月によって手当額が変動する、正規職員と派遣職員で手当額が異なる　等</t>
    <rPh sb="5" eb="6">
      <t>レイ</t>
    </rPh>
    <rPh sb="8" eb="10">
      <t>ショクイン</t>
    </rPh>
    <rPh sb="14" eb="17">
      <t>テアテガク</t>
    </rPh>
    <rPh sb="18" eb="19">
      <t>コト</t>
    </rPh>
    <rPh sb="22" eb="23">
      <t>ツキ</t>
    </rPh>
    <rPh sb="27" eb="30">
      <t>テアテガク</t>
    </rPh>
    <rPh sb="31" eb="33">
      <t>ヘンドウ</t>
    </rPh>
    <rPh sb="36" eb="38">
      <t>セイキ</t>
    </rPh>
    <rPh sb="38" eb="40">
      <t>ショクイン</t>
    </rPh>
    <rPh sb="41" eb="43">
      <t>ハケン</t>
    </rPh>
    <rPh sb="43" eb="45">
      <t>ショクイン</t>
    </rPh>
    <rPh sb="46" eb="49">
      <t>テアテガク</t>
    </rPh>
    <rPh sb="50" eb="51">
      <t>コト</t>
    </rPh>
    <rPh sb="54" eb="55">
      <t>ナド</t>
    </rPh>
    <phoneticPr fontId="1"/>
  </si>
  <si>
    <t>　　　　　　　　　　→手当額が異なるのが１人だけであっても、②を選択してください。</t>
    <rPh sb="11" eb="14">
      <t>テアテガク</t>
    </rPh>
    <rPh sb="15" eb="16">
      <t>コト</t>
    </rPh>
    <rPh sb="21" eb="22">
      <t>ヒト</t>
    </rPh>
    <rPh sb="32" eb="34">
      <t>センタク</t>
    </rPh>
    <phoneticPr fontId="1"/>
  </si>
  <si>
    <t>（例）</t>
    <rPh sb="1" eb="2">
      <t>レイ</t>
    </rPh>
    <phoneticPr fontId="1"/>
  </si>
  <si>
    <t>千葉　太郎</t>
    <rPh sb="0" eb="2">
      <t>チバ</t>
    </rPh>
    <rPh sb="3" eb="5">
      <t>タロウ</t>
    </rPh>
    <phoneticPr fontId="1"/>
  </si>
  <si>
    <t>１０月</t>
    <rPh sb="2" eb="3">
      <t>ガツ</t>
    </rPh>
    <phoneticPr fontId="1"/>
  </si>
  <si>
    <t>修正内容・修正理由・調整を行った月</t>
    <rPh sb="0" eb="2">
      <t>シュウセイ</t>
    </rPh>
    <rPh sb="2" eb="4">
      <t>ナイヨウ</t>
    </rPh>
    <rPh sb="5" eb="7">
      <t>シュウセイ</t>
    </rPh>
    <rPh sb="7" eb="9">
      <t>リユウ</t>
    </rPh>
    <rPh sb="10" eb="12">
      <t>チョウセイ</t>
    </rPh>
    <rPh sb="13" eb="14">
      <t>オコナ</t>
    </rPh>
    <rPh sb="16" eb="17">
      <t>ツキ</t>
    </rPh>
    <phoneticPr fontId="1"/>
  </si>
  <si>
    <t>中間実績時は１０月分を支払っておらず対象外としていたが、10/1から休暇より復職したため、本来は１０月分も対象であった。支払い漏れ分は１１月に追給した。</t>
    <rPh sb="0" eb="2">
      <t>チュウカン</t>
    </rPh>
    <rPh sb="2" eb="4">
      <t>ジッセキ</t>
    </rPh>
    <rPh sb="4" eb="5">
      <t>ジ</t>
    </rPh>
    <rPh sb="8" eb="9">
      <t>ガツ</t>
    </rPh>
    <rPh sb="9" eb="10">
      <t>ブン</t>
    </rPh>
    <rPh sb="11" eb="13">
      <t>シハラ</t>
    </rPh>
    <rPh sb="18" eb="21">
      <t>タイショウガイ</t>
    </rPh>
    <rPh sb="34" eb="36">
      <t>キュウカ</t>
    </rPh>
    <rPh sb="38" eb="40">
      <t>フクショク</t>
    </rPh>
    <rPh sb="45" eb="47">
      <t>ホンライ</t>
    </rPh>
    <rPh sb="50" eb="51">
      <t>ガツ</t>
    </rPh>
    <rPh sb="51" eb="52">
      <t>ブン</t>
    </rPh>
    <rPh sb="53" eb="55">
      <t>タイショウ</t>
    </rPh>
    <rPh sb="60" eb="62">
      <t>シハラ</t>
    </rPh>
    <rPh sb="63" eb="64">
      <t>モ</t>
    </rPh>
    <rPh sb="65" eb="66">
      <t>ブン</t>
    </rPh>
    <rPh sb="69" eb="70">
      <t>ガツ</t>
    </rPh>
    <rPh sb="71" eb="73">
      <t>ツイキュウ</t>
    </rPh>
    <phoneticPr fontId="1"/>
  </si>
  <si>
    <t>項目欄</t>
    <rPh sb="0" eb="2">
      <t>コウモク</t>
    </rPh>
    <rPh sb="2" eb="3">
      <t>ラン</t>
    </rPh>
    <phoneticPr fontId="1"/>
  </si>
  <si>
    <t>記載内容（選択科目）</t>
    <rPh sb="0" eb="2">
      <t>キサイ</t>
    </rPh>
    <rPh sb="2" eb="4">
      <t>ナイヨウ</t>
    </rPh>
    <rPh sb="5" eb="7">
      <t>センタク</t>
    </rPh>
    <rPh sb="7" eb="9">
      <t>カモク</t>
    </rPh>
    <phoneticPr fontId="1"/>
  </si>
  <si>
    <t>記載方法</t>
    <rPh sb="0" eb="2">
      <t>キサイ</t>
    </rPh>
    <rPh sb="2" eb="4">
      <t>ホウホウ</t>
    </rPh>
    <phoneticPr fontId="1"/>
  </si>
  <si>
    <t>注意事項</t>
    <rPh sb="0" eb="2">
      <t>チュウイ</t>
    </rPh>
    <rPh sb="2" eb="4">
      <t>ジコウ</t>
    </rPh>
    <phoneticPr fontId="1"/>
  </si>
  <si>
    <t>職種</t>
    <rPh sb="0" eb="1">
      <t>ショク</t>
    </rPh>
    <rPh sb="1" eb="2">
      <t>シュ</t>
    </rPh>
    <phoneticPr fontId="1"/>
  </si>
  <si>
    <t>氏名</t>
    <rPh sb="0" eb="2">
      <t>シメイ</t>
    </rPh>
    <phoneticPr fontId="1"/>
  </si>
  <si>
    <t>性別</t>
    <rPh sb="0" eb="2">
      <t>セイベツ</t>
    </rPh>
    <phoneticPr fontId="1"/>
  </si>
  <si>
    <t>年齢（歳）</t>
    <rPh sb="0" eb="2">
      <t>ネンレイ</t>
    </rPh>
    <rPh sb="3" eb="4">
      <t>サイ</t>
    </rPh>
    <phoneticPr fontId="1"/>
  </si>
  <si>
    <t>保育士資格有・無</t>
    <rPh sb="0" eb="3">
      <t>ホイクシ</t>
    </rPh>
    <rPh sb="3" eb="5">
      <t>シカク</t>
    </rPh>
    <rPh sb="5" eb="6">
      <t>アリ</t>
    </rPh>
    <rPh sb="7" eb="8">
      <t>ナシ</t>
    </rPh>
    <phoneticPr fontId="1"/>
  </si>
  <si>
    <t>その他資格</t>
    <rPh sb="2" eb="3">
      <t>タ</t>
    </rPh>
    <rPh sb="3" eb="5">
      <t>シカク</t>
    </rPh>
    <phoneticPr fontId="1"/>
  </si>
  <si>
    <t>要件緩和適用日</t>
    <rPh sb="0" eb="2">
      <t>ヨウケン</t>
    </rPh>
    <rPh sb="2" eb="4">
      <t>カンワ</t>
    </rPh>
    <rPh sb="4" eb="6">
      <t>テキヨウ</t>
    </rPh>
    <rPh sb="6" eb="7">
      <t>ビ</t>
    </rPh>
    <phoneticPr fontId="1"/>
  </si>
  <si>
    <t>採用年月日</t>
    <rPh sb="0" eb="2">
      <t>サイヨウ</t>
    </rPh>
    <rPh sb="2" eb="5">
      <t>ネンガッピ</t>
    </rPh>
    <phoneticPr fontId="1"/>
  </si>
  <si>
    <t>退職等年月日</t>
    <rPh sb="0" eb="2">
      <t>タイショク</t>
    </rPh>
    <rPh sb="2" eb="3">
      <t>トウ</t>
    </rPh>
    <rPh sb="3" eb="6">
      <t>ネンガッピ</t>
    </rPh>
    <phoneticPr fontId="1"/>
  </si>
  <si>
    <t>備考</t>
    <rPh sb="0" eb="2">
      <t>ビコウ</t>
    </rPh>
    <phoneticPr fontId="1"/>
  </si>
  <si>
    <t>正規職員は「正」かつ「常」
それ以外の職員は「パート」かつ「常」／「非」</t>
    <rPh sb="0" eb="2">
      <t>セイキ</t>
    </rPh>
    <rPh sb="2" eb="4">
      <t>ショクイン</t>
    </rPh>
    <rPh sb="6" eb="7">
      <t>セイ</t>
    </rPh>
    <rPh sb="11" eb="12">
      <t>ジョウ</t>
    </rPh>
    <rPh sb="16" eb="18">
      <t>イガイ</t>
    </rPh>
    <rPh sb="19" eb="21">
      <t>ショクイン</t>
    </rPh>
    <rPh sb="30" eb="31">
      <t>ジョウ</t>
    </rPh>
    <rPh sb="34" eb="35">
      <t>ヒ</t>
    </rPh>
    <phoneticPr fontId="1"/>
  </si>
  <si>
    <t>職員氏名（フルネーム）</t>
    <rPh sb="0" eb="2">
      <t>ショクイン</t>
    </rPh>
    <rPh sb="2" eb="4">
      <t>シメイ</t>
    </rPh>
    <phoneticPr fontId="1"/>
  </si>
  <si>
    <t>男／女</t>
    <rPh sb="0" eb="1">
      <t>オトコ</t>
    </rPh>
    <rPh sb="2" eb="3">
      <t>オンナ</t>
    </rPh>
    <phoneticPr fontId="1"/>
  </si>
  <si>
    <t>数字</t>
    <rPh sb="0" eb="2">
      <t>スウジ</t>
    </rPh>
    <phoneticPr fontId="1"/>
  </si>
  <si>
    <t>有／無</t>
    <rPh sb="0" eb="1">
      <t>アリ</t>
    </rPh>
    <rPh sb="2" eb="3">
      <t>ナシ</t>
    </rPh>
    <phoneticPr fontId="1"/>
  </si>
  <si>
    <t>保健師、看護師、准看護師、栄養士、調理員、要件緩和対象（幼稚園・小学校・養護教諭）職員は取得免許を記載</t>
    <rPh sb="0" eb="3">
      <t>ホケンシ</t>
    </rPh>
    <rPh sb="4" eb="7">
      <t>カンゴシ</t>
    </rPh>
    <rPh sb="8" eb="12">
      <t>ジュンカンゴシ</t>
    </rPh>
    <rPh sb="13" eb="16">
      <t>エイヨウシ</t>
    </rPh>
    <rPh sb="17" eb="20">
      <t>チョウリイン</t>
    </rPh>
    <rPh sb="21" eb="23">
      <t>ヨウケン</t>
    </rPh>
    <rPh sb="23" eb="25">
      <t>カンワ</t>
    </rPh>
    <rPh sb="25" eb="27">
      <t>タイショウ</t>
    </rPh>
    <rPh sb="28" eb="31">
      <t>ヨウチエン</t>
    </rPh>
    <rPh sb="32" eb="35">
      <t>ショウガッコウ</t>
    </rPh>
    <rPh sb="36" eb="38">
      <t>ヨウゴ</t>
    </rPh>
    <rPh sb="38" eb="40">
      <t>キョウユ</t>
    </rPh>
    <rPh sb="41" eb="43">
      <t>ショクイン</t>
    </rPh>
    <rPh sb="44" eb="46">
      <t>シュトク</t>
    </rPh>
    <rPh sb="46" eb="48">
      <t>メンキョ</t>
    </rPh>
    <rPh sb="49" eb="51">
      <t>キサイ</t>
    </rPh>
    <phoneticPr fontId="1"/>
  </si>
  <si>
    <t>要件緩和対象職員の適用年月日を入力（※幼保運営課に「誓約書」を提出してください）</t>
    <rPh sb="0" eb="2">
      <t>ヨウケン</t>
    </rPh>
    <rPh sb="2" eb="4">
      <t>カンワ</t>
    </rPh>
    <rPh sb="4" eb="6">
      <t>タイショウ</t>
    </rPh>
    <rPh sb="6" eb="8">
      <t>ショクイン</t>
    </rPh>
    <rPh sb="9" eb="11">
      <t>テキヨウ</t>
    </rPh>
    <rPh sb="11" eb="14">
      <t>ネンガッピ</t>
    </rPh>
    <rPh sb="15" eb="17">
      <t>ニュウリョク</t>
    </rPh>
    <rPh sb="19" eb="20">
      <t>ヨウ</t>
    </rPh>
    <rPh sb="20" eb="21">
      <t>ホ</t>
    </rPh>
    <rPh sb="21" eb="23">
      <t>ウンエイ</t>
    </rPh>
    <rPh sb="23" eb="24">
      <t>カ</t>
    </rPh>
    <rPh sb="26" eb="29">
      <t>セイヤクショ</t>
    </rPh>
    <rPh sb="31" eb="33">
      <t>テイシュツ</t>
    </rPh>
    <phoneticPr fontId="1"/>
  </si>
  <si>
    <t>採用年月日を入力（復帰の場合は復帰の日付を入力）</t>
    <rPh sb="0" eb="2">
      <t>サイヨウ</t>
    </rPh>
    <rPh sb="2" eb="5">
      <t>ネンガッピ</t>
    </rPh>
    <rPh sb="6" eb="8">
      <t>ニュウリョク</t>
    </rPh>
    <rPh sb="9" eb="11">
      <t>フッキ</t>
    </rPh>
    <rPh sb="12" eb="14">
      <t>バアイ</t>
    </rPh>
    <rPh sb="15" eb="17">
      <t>フッキ</t>
    </rPh>
    <rPh sb="18" eb="20">
      <t>ヒヅケ</t>
    </rPh>
    <rPh sb="21" eb="23">
      <t>ニュウリョク</t>
    </rPh>
    <phoneticPr fontId="1"/>
  </si>
  <si>
    <t>退職年月日を入力（長期休暇に入る場合は休暇に入る前日の日付を入力）</t>
    <rPh sb="0" eb="2">
      <t>タイショク</t>
    </rPh>
    <rPh sb="2" eb="5">
      <t>ネンガッピ</t>
    </rPh>
    <rPh sb="6" eb="8">
      <t>ニュウリョク</t>
    </rPh>
    <rPh sb="9" eb="11">
      <t>チョウキ</t>
    </rPh>
    <rPh sb="11" eb="13">
      <t>キュウカ</t>
    </rPh>
    <rPh sb="14" eb="15">
      <t>ハイ</t>
    </rPh>
    <rPh sb="16" eb="18">
      <t>バアイ</t>
    </rPh>
    <rPh sb="19" eb="21">
      <t>キュウカ</t>
    </rPh>
    <rPh sb="22" eb="23">
      <t>ハイ</t>
    </rPh>
    <rPh sb="24" eb="26">
      <t>ゼンジツ</t>
    </rPh>
    <rPh sb="27" eb="29">
      <t>ヒヅケ</t>
    </rPh>
    <rPh sb="30" eb="32">
      <t>ニュウリョク</t>
    </rPh>
    <phoneticPr fontId="1"/>
  </si>
  <si>
    <t>プルダウンメニューから「派遣」を選択</t>
    <rPh sb="12" eb="14">
      <t>ハケン</t>
    </rPh>
    <rPh sb="16" eb="18">
      <t>センタク</t>
    </rPh>
    <phoneticPr fontId="1"/>
  </si>
  <si>
    <t>同月／翌月</t>
    <rPh sb="0" eb="2">
      <t>ドウゲツ</t>
    </rPh>
    <rPh sb="3" eb="5">
      <t>ヨクゲツ</t>
    </rPh>
    <phoneticPr fontId="1"/>
  </si>
  <si>
    <t>プルダウン選択</t>
    <rPh sb="5" eb="7">
      <t>センタク</t>
    </rPh>
    <phoneticPr fontId="1"/>
  </si>
  <si>
    <t>直接入力</t>
    <rPh sb="0" eb="2">
      <t>チョクセツ</t>
    </rPh>
    <rPh sb="2" eb="4">
      <t>ニュウリョク</t>
    </rPh>
    <phoneticPr fontId="1"/>
  </si>
  <si>
    <t>【正しい入力方法】
「R1.4.1」「2019/4/1」
【よくある誤った入力方法】
「R.1.4.1」、「R1.4.1.」（ピリオドの位置が違います。）</t>
    <rPh sb="1" eb="2">
      <t>タダ</t>
    </rPh>
    <rPh sb="4" eb="6">
      <t>ニュウリョク</t>
    </rPh>
    <rPh sb="6" eb="8">
      <t>ホウホウ</t>
    </rPh>
    <rPh sb="35" eb="36">
      <t>アヤマ</t>
    </rPh>
    <rPh sb="38" eb="40">
      <t>ニュウリョク</t>
    </rPh>
    <rPh sb="40" eb="42">
      <t>ホウホウ</t>
    </rPh>
    <rPh sb="69" eb="71">
      <t>イチ</t>
    </rPh>
    <rPh sb="72" eb="73">
      <t>チガ</t>
    </rPh>
    <phoneticPr fontId="1"/>
  </si>
  <si>
    <t>労働月に対して同月払か翌月払かを選択してください。</t>
    <rPh sb="0" eb="2">
      <t>ロウドウ</t>
    </rPh>
    <rPh sb="2" eb="3">
      <t>ツキ</t>
    </rPh>
    <rPh sb="4" eb="5">
      <t>タイ</t>
    </rPh>
    <rPh sb="7" eb="8">
      <t>ドウ</t>
    </rPh>
    <rPh sb="8" eb="9">
      <t>ツキ</t>
    </rPh>
    <rPh sb="9" eb="10">
      <t>バラ</t>
    </rPh>
    <rPh sb="11" eb="12">
      <t>ヨク</t>
    </rPh>
    <rPh sb="12" eb="13">
      <t>ツキ</t>
    </rPh>
    <rPh sb="13" eb="14">
      <t>バラ</t>
    </rPh>
    <rPh sb="16" eb="18">
      <t>センタク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</si>
  <si>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</si>
  <si>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</si>
  <si>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</si>
  <si>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</si>
  <si>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</si>
  <si>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</si>
  <si>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</si>
  <si>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</si>
  <si>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</si>
  <si>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</si>
  <si>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</si>
  <si>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</si>
  <si>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</si>
  <si>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職種</t>
  </si>
  <si>
    <t>勤務形態</t>
  </si>
  <si>
    <t>資格</t>
  </si>
  <si>
    <t>その他</t>
  </si>
  <si>
    <t>要件緩和適用開始日</t>
  </si>
  <si>
    <t>採用等</t>
  </si>
  <si>
    <t>年月日</t>
  </si>
  <si>
    <t>退職等</t>
  </si>
  <si>
    <t>備考</t>
  </si>
  <si>
    <t>園長</t>
  </si>
  <si>
    <t>（施設長・管理者）</t>
  </si>
  <si>
    <t>正(パ)</t>
  </si>
  <si>
    <t>常</t>
  </si>
  <si>
    <t>R○.○.○</t>
  </si>
  <si>
    <t>正</t>
  </si>
  <si>
    <t>パ</t>
  </si>
  <si>
    <t>通常＋延長</t>
  </si>
  <si>
    <t>要件緩和対象</t>
  </si>
  <si>
    <t>無</t>
  </si>
  <si>
    <t>幼稚園・小学校教諭・養護教諭・無し（空欄）</t>
  </si>
  <si>
    <t>(通常＋延長)</t>
  </si>
  <si>
    <t>保健師・看護師・准看護師</t>
  </si>
  <si>
    <t>保育士資格</t>
    <rPh sb="0" eb="3">
      <t>ホイクシ</t>
    </rPh>
    <rPh sb="3" eb="5">
      <t>シカク</t>
    </rPh>
    <phoneticPr fontId="1"/>
  </si>
  <si>
    <t>ちば保育園</t>
    <rPh sb="2" eb="5">
      <t>ホイクエン</t>
    </rPh>
    <phoneticPr fontId="1"/>
  </si>
  <si>
    <t>【名簿】</t>
    <rPh sb="1" eb="3">
      <t>メイボ</t>
    </rPh>
    <phoneticPr fontId="1"/>
  </si>
  <si>
    <t>保育教諭等</t>
    <rPh sb="0" eb="2">
      <t>ホイク</t>
    </rPh>
    <rPh sb="2" eb="4">
      <t>キョウユ</t>
    </rPh>
    <rPh sb="4" eb="5">
      <t>トウ</t>
    </rPh>
    <phoneticPr fontId="1"/>
  </si>
  <si>
    <t>保育教諭等(常勤)</t>
    <rPh sb="0" eb="2">
      <t>ホイク</t>
    </rPh>
    <rPh sb="2" eb="4">
      <t>キョウユ</t>
    </rPh>
    <rPh sb="4" eb="5">
      <t>トウ</t>
    </rPh>
    <rPh sb="6" eb="8">
      <t>ジョウキン</t>
    </rPh>
    <phoneticPr fontId="1"/>
  </si>
  <si>
    <t>みなし保育教諭</t>
    <rPh sb="3" eb="5">
      <t>ホイク</t>
    </rPh>
    <rPh sb="5" eb="7">
      <t>キョウユ</t>
    </rPh>
    <phoneticPr fontId="1"/>
  </si>
  <si>
    <t>派遣職員（常勤）</t>
    <rPh sb="0" eb="2">
      <t>ハケン</t>
    </rPh>
    <rPh sb="2" eb="4">
      <t>ショクイン</t>
    </rPh>
    <rPh sb="5" eb="7">
      <t>ジョウキン</t>
    </rPh>
    <phoneticPr fontId="1"/>
  </si>
  <si>
    <t>幼稚園教諭のみ</t>
    <rPh sb="0" eb="3">
      <t>ヨウチエン</t>
    </rPh>
    <rPh sb="3" eb="5">
      <t>キョウユ</t>
    </rPh>
    <phoneticPr fontId="1"/>
  </si>
  <si>
    <t>園長</t>
    <rPh sb="0" eb="2">
      <t>エンチョウ</t>
    </rPh>
    <phoneticPr fontId="17"/>
  </si>
  <si>
    <t>施設長</t>
    <rPh sb="0" eb="2">
      <t>シセツ</t>
    </rPh>
    <rPh sb="2" eb="3">
      <t>チョウ</t>
    </rPh>
    <phoneticPr fontId="17"/>
  </si>
  <si>
    <t>副園長</t>
    <rPh sb="0" eb="1">
      <t>フク</t>
    </rPh>
    <rPh sb="1" eb="3">
      <t>エンチョウ</t>
    </rPh>
    <phoneticPr fontId="17"/>
  </si>
  <si>
    <t>教頭</t>
    <rPh sb="0" eb="2">
      <t>キョウトウ</t>
    </rPh>
    <phoneticPr fontId="17"/>
  </si>
  <si>
    <t>主幹保育教諭等</t>
    <rPh sb="0" eb="2">
      <t>シュカン</t>
    </rPh>
    <rPh sb="2" eb="4">
      <t>ホイク</t>
    </rPh>
    <rPh sb="4" eb="6">
      <t>キョウユ</t>
    </rPh>
    <rPh sb="6" eb="7">
      <t>トウ</t>
    </rPh>
    <phoneticPr fontId="16"/>
  </si>
  <si>
    <t>指導保育教諭等</t>
    <rPh sb="0" eb="2">
      <t>シドウ</t>
    </rPh>
    <rPh sb="2" eb="4">
      <t>ホイク</t>
    </rPh>
    <rPh sb="4" eb="6">
      <t>キョウユ</t>
    </rPh>
    <rPh sb="6" eb="7">
      <t>トウ</t>
    </rPh>
    <phoneticPr fontId="16"/>
  </si>
  <si>
    <t>保育教諭等</t>
    <rPh sb="0" eb="2">
      <t>ホイク</t>
    </rPh>
    <rPh sb="2" eb="4">
      <t>キョウユ</t>
    </rPh>
    <rPh sb="4" eb="5">
      <t>トウ</t>
    </rPh>
    <phoneticPr fontId="16"/>
  </si>
  <si>
    <t>保育教諭等
（常勤的非常勤）</t>
    <rPh sb="0" eb="2">
      <t>ホイク</t>
    </rPh>
    <rPh sb="2" eb="4">
      <t>キョウユ</t>
    </rPh>
    <rPh sb="4" eb="5">
      <t>トウ</t>
    </rPh>
    <rPh sb="7" eb="9">
      <t>ジョウキン</t>
    </rPh>
    <rPh sb="9" eb="10">
      <t>テキ</t>
    </rPh>
    <rPh sb="10" eb="13">
      <t>ヒジョウキン</t>
    </rPh>
    <phoneticPr fontId="16"/>
  </si>
  <si>
    <t>保育教諭等
（短時間）</t>
    <rPh sb="0" eb="2">
      <t>ホイク</t>
    </rPh>
    <rPh sb="2" eb="4">
      <t>キョウユ</t>
    </rPh>
    <rPh sb="4" eb="5">
      <t>トウ</t>
    </rPh>
    <rPh sb="7" eb="10">
      <t>タンジカン</t>
    </rPh>
    <phoneticPr fontId="16"/>
  </si>
  <si>
    <t>助保育教諭等</t>
    <rPh sb="0" eb="1">
      <t>ジョ</t>
    </rPh>
    <rPh sb="1" eb="3">
      <t>ホイク</t>
    </rPh>
    <rPh sb="3" eb="5">
      <t>キョウユ</t>
    </rPh>
    <rPh sb="5" eb="6">
      <t>トウ</t>
    </rPh>
    <phoneticPr fontId="16"/>
  </si>
  <si>
    <t>講師</t>
    <rPh sb="0" eb="2">
      <t>コウシ</t>
    </rPh>
    <phoneticPr fontId="16"/>
  </si>
  <si>
    <t>要件緩和対象</t>
    <rPh sb="0" eb="2">
      <t>ヨウケン</t>
    </rPh>
    <rPh sb="2" eb="4">
      <t>カンワ</t>
    </rPh>
    <rPh sb="4" eb="6">
      <t>タイショウ</t>
    </rPh>
    <phoneticPr fontId="16"/>
  </si>
  <si>
    <t>教育・保育補助者</t>
    <rPh sb="0" eb="2">
      <t>キョウイク</t>
    </rPh>
    <rPh sb="3" eb="5">
      <t>ホイク</t>
    </rPh>
    <rPh sb="5" eb="7">
      <t>ホジョ</t>
    </rPh>
    <rPh sb="7" eb="8">
      <t>シャ</t>
    </rPh>
    <phoneticPr fontId="16"/>
  </si>
  <si>
    <t>保健師
（みなし保育教諭）</t>
    <rPh sb="0" eb="3">
      <t>ホケンシ</t>
    </rPh>
    <rPh sb="8" eb="10">
      <t>ホイク</t>
    </rPh>
    <rPh sb="10" eb="12">
      <t>キョウユ</t>
    </rPh>
    <phoneticPr fontId="17"/>
  </si>
  <si>
    <t>看護師
（みなし保育教諭）</t>
    <rPh sb="0" eb="3">
      <t>カンゴシ</t>
    </rPh>
    <rPh sb="8" eb="10">
      <t>ホイク</t>
    </rPh>
    <rPh sb="10" eb="12">
      <t>キョウユ</t>
    </rPh>
    <phoneticPr fontId="17"/>
  </si>
  <si>
    <t>准看護師
（みなし保育教諭）</t>
    <rPh sb="0" eb="4">
      <t>ジュンカンゴシ</t>
    </rPh>
    <rPh sb="9" eb="11">
      <t>ホイク</t>
    </rPh>
    <rPh sb="11" eb="13">
      <t>キョウユ</t>
    </rPh>
    <phoneticPr fontId="16"/>
  </si>
  <si>
    <t>保健師
（みなし以外）</t>
    <rPh sb="0" eb="3">
      <t>ホケンシ</t>
    </rPh>
    <rPh sb="8" eb="10">
      <t>イガイ</t>
    </rPh>
    <phoneticPr fontId="17"/>
  </si>
  <si>
    <t>看護師
（みなし以外）</t>
    <rPh sb="0" eb="3">
      <t>カンゴシ</t>
    </rPh>
    <rPh sb="8" eb="10">
      <t>イガイ</t>
    </rPh>
    <phoneticPr fontId="17"/>
  </si>
  <si>
    <t>准看護師
（みなし以外）</t>
    <rPh sb="0" eb="4">
      <t>ジュンカンゴシ</t>
    </rPh>
    <rPh sb="9" eb="11">
      <t>イガイ</t>
    </rPh>
    <phoneticPr fontId="16"/>
  </si>
  <si>
    <t>栄養士</t>
    <rPh sb="0" eb="3">
      <t>エイヨウシ</t>
    </rPh>
    <phoneticPr fontId="16"/>
  </si>
  <si>
    <t>調理員</t>
    <rPh sb="0" eb="3">
      <t>チョウリイン</t>
    </rPh>
    <phoneticPr fontId="16"/>
  </si>
  <si>
    <t>用務員</t>
    <rPh sb="0" eb="3">
      <t>ヨウムイン</t>
    </rPh>
    <phoneticPr fontId="17"/>
  </si>
  <si>
    <t>事務職員</t>
    <rPh sb="0" eb="2">
      <t>ジム</t>
    </rPh>
    <rPh sb="2" eb="4">
      <t>ショクイン</t>
    </rPh>
    <phoneticPr fontId="17"/>
  </si>
  <si>
    <t>その他</t>
    <rPh sb="2" eb="3">
      <t>タ</t>
    </rPh>
    <phoneticPr fontId="17"/>
  </si>
  <si>
    <t>幼稚園教諭</t>
    <rPh sb="0" eb="3">
      <t>ヨウチエン</t>
    </rPh>
    <rPh sb="3" eb="5">
      <t>キョウユ</t>
    </rPh>
    <phoneticPr fontId="4"/>
  </si>
  <si>
    <t>幼稚園
免許
有･無</t>
    <rPh sb="0" eb="3">
      <t>ヨウチエン</t>
    </rPh>
    <rPh sb="4" eb="6">
      <t>メンキョ</t>
    </rPh>
    <rPh sb="7" eb="10">
      <t>ウム</t>
    </rPh>
    <phoneticPr fontId="11"/>
  </si>
  <si>
    <t>幼稚園教諭免許有・無</t>
    <rPh sb="0" eb="3">
      <t>ヨウチエン</t>
    </rPh>
    <rPh sb="3" eb="5">
      <t>キョウユ</t>
    </rPh>
    <rPh sb="5" eb="7">
      <t>メンキョ</t>
    </rPh>
    <rPh sb="7" eb="8">
      <t>アリ</t>
    </rPh>
    <rPh sb="9" eb="10">
      <t>ナシ</t>
    </rPh>
    <phoneticPr fontId="1"/>
  </si>
  <si>
    <t>迂遠</t>
    <rPh sb="0" eb="2">
      <t>ウエン</t>
    </rPh>
    <phoneticPr fontId="1"/>
  </si>
  <si>
    <t>保育園</t>
    <rPh sb="0" eb="3">
      <t>ホイクエン</t>
    </rPh>
    <phoneticPr fontId="1"/>
  </si>
  <si>
    <t>幼保連携型認定こども園</t>
    <rPh sb="0" eb="1">
      <t>ヨウ</t>
    </rPh>
    <rPh sb="1" eb="2">
      <t>ホ</t>
    </rPh>
    <rPh sb="2" eb="5">
      <t>レンケイガタ</t>
    </rPh>
    <rPh sb="5" eb="7">
      <t>ニンテイ</t>
    </rPh>
    <rPh sb="10" eb="11">
      <t>エン</t>
    </rPh>
    <phoneticPr fontId="1"/>
  </si>
  <si>
    <t>幼稚園型認定こども園</t>
    <rPh sb="0" eb="3">
      <t>ヨウチエン</t>
    </rPh>
    <rPh sb="3" eb="4">
      <t>ガタ</t>
    </rPh>
    <rPh sb="4" eb="6">
      <t>ニンテイ</t>
    </rPh>
    <rPh sb="9" eb="10">
      <t>エン</t>
    </rPh>
    <phoneticPr fontId="1"/>
  </si>
  <si>
    <t>保育所型認定こども園</t>
    <rPh sb="0" eb="2">
      <t>ホイク</t>
    </rPh>
    <rPh sb="2" eb="3">
      <t>ショ</t>
    </rPh>
    <rPh sb="3" eb="4">
      <t>ガタ</t>
    </rPh>
    <rPh sb="4" eb="6">
      <t>ニンテイ</t>
    </rPh>
    <rPh sb="9" eb="10">
      <t>エン</t>
    </rPh>
    <phoneticPr fontId="1"/>
  </si>
  <si>
    <t>地方裁量型認定こども園</t>
    <rPh sb="0" eb="2">
      <t>チホウ</t>
    </rPh>
    <rPh sb="2" eb="5">
      <t>サイリョウガタ</t>
    </rPh>
    <rPh sb="5" eb="7">
      <t>ニンテイ</t>
    </rPh>
    <rPh sb="10" eb="11">
      <t>エン</t>
    </rPh>
    <phoneticPr fontId="1"/>
  </si>
  <si>
    <t>小規模保育事業</t>
    <rPh sb="0" eb="3">
      <t>ショウキボ</t>
    </rPh>
    <rPh sb="3" eb="5">
      <t>ホイク</t>
    </rPh>
    <rPh sb="5" eb="7">
      <t>ジギョウ</t>
    </rPh>
    <phoneticPr fontId="1"/>
  </si>
  <si>
    <t>事業所内保育事業</t>
    <rPh sb="0" eb="3">
      <t>ジギョウショ</t>
    </rPh>
    <rPh sb="3" eb="4">
      <t>ナイ</t>
    </rPh>
    <rPh sb="4" eb="6">
      <t>ホイク</t>
    </rPh>
    <rPh sb="6" eb="8">
      <t>ジギョウ</t>
    </rPh>
    <phoneticPr fontId="1"/>
  </si>
  <si>
    <t>家庭的保育事業</t>
    <rPh sb="0" eb="3">
      <t>カテイテキ</t>
    </rPh>
    <rPh sb="3" eb="5">
      <t>ホイク</t>
    </rPh>
    <rPh sb="5" eb="7">
      <t>ジギョウ</t>
    </rPh>
    <phoneticPr fontId="1"/>
  </si>
  <si>
    <t>居宅訪問型保育事業</t>
    <rPh sb="0" eb="2">
      <t>キョタク</t>
    </rPh>
    <rPh sb="2" eb="4">
      <t>ホウモン</t>
    </rPh>
    <rPh sb="4" eb="5">
      <t>ガタ</t>
    </rPh>
    <rPh sb="5" eb="7">
      <t>ホイク</t>
    </rPh>
    <rPh sb="7" eb="9">
      <t>ジギョウ</t>
    </rPh>
    <phoneticPr fontId="1"/>
  </si>
  <si>
    <t>保育士資格が必要</t>
    <rPh sb="0" eb="3">
      <t>ホイクシ</t>
    </rPh>
    <rPh sb="3" eb="5">
      <t>シカク</t>
    </rPh>
    <rPh sb="6" eb="8">
      <t>ヒツヨウ</t>
    </rPh>
    <phoneticPr fontId="1"/>
  </si>
  <si>
    <t>副園長・教頭</t>
    <rPh sb="0" eb="3">
      <t>フクエンチョウ</t>
    </rPh>
    <rPh sb="4" eb="6">
      <t>キョウトウ</t>
    </rPh>
    <phoneticPr fontId="1"/>
  </si>
  <si>
    <t>どちらか</t>
    <phoneticPr fontId="1"/>
  </si>
  <si>
    <t>保健師・看護師・准看護師（みなし保育教諭）</t>
    <rPh sb="18" eb="20">
      <t>キョウユ</t>
    </rPh>
    <phoneticPr fontId="1"/>
  </si>
  <si>
    <t>(主幹・指導)保育教諭等</t>
    <phoneticPr fontId="1"/>
  </si>
  <si>
    <t>保育教諭</t>
    <rPh sb="2" eb="4">
      <t>キョウユ</t>
    </rPh>
    <phoneticPr fontId="1"/>
  </si>
  <si>
    <t>保育教諭等
(常勤的非常勤)</t>
    <phoneticPr fontId="1"/>
  </si>
  <si>
    <t>保育教諭等(短時間)</t>
    <phoneticPr fontId="1"/>
  </si>
  <si>
    <t>Gakkenほいくえん おゆみ野</t>
  </si>
  <si>
    <t>Gakkenほいくえん 稲毛</t>
  </si>
  <si>
    <t>Gakkenほいくえん 稲毛東</t>
  </si>
  <si>
    <r>
      <rPr>
        <b/>
        <sz val="11"/>
        <color rgb="FFFF0000"/>
        <rFont val="ＭＳ Ｐゴシック"/>
        <family val="3"/>
        <charset val="128"/>
        <scheme val="minor"/>
      </rPr>
      <t>※</t>
    </r>
    <r>
      <rPr>
        <b/>
        <u val="double"/>
        <sz val="11"/>
        <color rgb="FFFF0000"/>
        <rFont val="ＭＳ Ｐゴシック"/>
        <family val="3"/>
        <charset val="128"/>
        <scheme val="minor"/>
      </rPr>
      <t>法定福利費除く</t>
    </r>
    <r>
      <rPr>
        <b/>
        <sz val="11"/>
        <color rgb="FFFF0000"/>
        <rFont val="ＭＳ Ｐゴシック"/>
        <family val="3"/>
        <charset val="128"/>
        <scheme val="minor"/>
      </rPr>
      <t>。手当額は「円」をつけず数字のみ</t>
    </r>
    <r>
      <rPr>
        <sz val="11"/>
        <color theme="1"/>
        <rFont val="ＭＳ Ｐゴシック"/>
        <family val="2"/>
        <charset val="128"/>
        <scheme val="minor"/>
      </rPr>
      <t>入力してください</t>
    </r>
    <rPh sb="1" eb="3">
      <t>ホウテイ</t>
    </rPh>
    <rPh sb="3" eb="5">
      <t>フクリ</t>
    </rPh>
    <rPh sb="5" eb="6">
      <t>ヒ</t>
    </rPh>
    <rPh sb="6" eb="7">
      <t>ノゾ</t>
    </rPh>
    <rPh sb="9" eb="12">
      <t>テアテガク</t>
    </rPh>
    <rPh sb="14" eb="15">
      <t>エン</t>
    </rPh>
    <rPh sb="20" eb="22">
      <t>スウジ</t>
    </rPh>
    <rPh sb="24" eb="26">
      <t>ニュウリョク</t>
    </rPh>
    <phoneticPr fontId="1"/>
  </si>
  <si>
    <t>4月人数計</t>
    <rPh sb="1" eb="2">
      <t>ガツ</t>
    </rPh>
    <rPh sb="2" eb="4">
      <t>ニンズウ</t>
    </rPh>
    <rPh sb="4" eb="5">
      <t>ケイ</t>
    </rPh>
    <phoneticPr fontId="1"/>
  </si>
  <si>
    <t>5月人数計</t>
    <rPh sb="1" eb="2">
      <t>ガツ</t>
    </rPh>
    <rPh sb="2" eb="4">
      <t>ニンズウ</t>
    </rPh>
    <rPh sb="4" eb="5">
      <t>ケイ</t>
    </rPh>
    <phoneticPr fontId="1"/>
  </si>
  <si>
    <t>6月人数計</t>
    <rPh sb="1" eb="2">
      <t>ガツ</t>
    </rPh>
    <rPh sb="2" eb="4">
      <t>ニンズウ</t>
    </rPh>
    <rPh sb="4" eb="5">
      <t>ケイ</t>
    </rPh>
    <phoneticPr fontId="1"/>
  </si>
  <si>
    <t>7月人数計</t>
    <rPh sb="1" eb="2">
      <t>ガツ</t>
    </rPh>
    <rPh sb="2" eb="4">
      <t>ニンズウ</t>
    </rPh>
    <rPh sb="4" eb="5">
      <t>ケイ</t>
    </rPh>
    <phoneticPr fontId="1"/>
  </si>
  <si>
    <t>8月人数計</t>
    <rPh sb="1" eb="2">
      <t>ガツ</t>
    </rPh>
    <rPh sb="2" eb="4">
      <t>ニンズウ</t>
    </rPh>
    <rPh sb="4" eb="5">
      <t>ケイ</t>
    </rPh>
    <phoneticPr fontId="1"/>
  </si>
  <si>
    <t>9月人数計</t>
    <rPh sb="1" eb="2">
      <t>ガツ</t>
    </rPh>
    <rPh sb="2" eb="4">
      <t>ニンズウ</t>
    </rPh>
    <rPh sb="4" eb="5">
      <t>ケイ</t>
    </rPh>
    <phoneticPr fontId="1"/>
  </si>
  <si>
    <t>10月人数計</t>
    <rPh sb="2" eb="3">
      <t>ガツ</t>
    </rPh>
    <rPh sb="3" eb="5">
      <t>ニンズウ</t>
    </rPh>
    <rPh sb="5" eb="6">
      <t>ケイ</t>
    </rPh>
    <phoneticPr fontId="1"/>
  </si>
  <si>
    <t>11月人数計</t>
    <rPh sb="2" eb="3">
      <t>ガツ</t>
    </rPh>
    <rPh sb="3" eb="5">
      <t>ニンズウ</t>
    </rPh>
    <rPh sb="5" eb="6">
      <t>ケイ</t>
    </rPh>
    <phoneticPr fontId="1"/>
  </si>
  <si>
    <t>1月人数計</t>
    <rPh sb="1" eb="2">
      <t>ガツ</t>
    </rPh>
    <rPh sb="2" eb="4">
      <t>ニンズウ</t>
    </rPh>
    <rPh sb="4" eb="5">
      <t>ケイ</t>
    </rPh>
    <phoneticPr fontId="1"/>
  </si>
  <si>
    <t>12月人数計</t>
    <phoneticPr fontId="1"/>
  </si>
  <si>
    <t>2月人数計</t>
    <phoneticPr fontId="1"/>
  </si>
  <si>
    <t>3月人数計</t>
    <phoneticPr fontId="1"/>
  </si>
  <si>
    <t>4月金額計</t>
    <rPh sb="1" eb="2">
      <t>ガツ</t>
    </rPh>
    <phoneticPr fontId="1"/>
  </si>
  <si>
    <t>5月金額計</t>
    <rPh sb="1" eb="2">
      <t>ガツ</t>
    </rPh>
    <phoneticPr fontId="1"/>
  </si>
  <si>
    <t>6月金額計</t>
    <rPh sb="1" eb="2">
      <t>ガツ</t>
    </rPh>
    <phoneticPr fontId="1"/>
  </si>
  <si>
    <t>7月金額計</t>
    <rPh sb="1" eb="2">
      <t>ガツ</t>
    </rPh>
    <phoneticPr fontId="1"/>
  </si>
  <si>
    <t>8月金額計</t>
    <rPh sb="1" eb="2">
      <t>ガツ</t>
    </rPh>
    <phoneticPr fontId="1"/>
  </si>
  <si>
    <t>9月金額計</t>
    <rPh sb="1" eb="2">
      <t>ガツ</t>
    </rPh>
    <phoneticPr fontId="1"/>
  </si>
  <si>
    <t>10月金額計</t>
    <rPh sb="2" eb="3">
      <t>ガツ</t>
    </rPh>
    <phoneticPr fontId="1"/>
  </si>
  <si>
    <t>11月金額計</t>
    <rPh sb="2" eb="3">
      <t>ガツ</t>
    </rPh>
    <phoneticPr fontId="1"/>
  </si>
  <si>
    <t>12月金額計</t>
  </si>
  <si>
    <t>1月金額計</t>
    <rPh sb="1" eb="2">
      <t>ガツ</t>
    </rPh>
    <phoneticPr fontId="1"/>
  </si>
  <si>
    <t>2月金額計</t>
  </si>
  <si>
    <t>3月金額計</t>
  </si>
  <si>
    <t>■必ずご回答ください　↓</t>
    <rPh sb="1" eb="2">
      <t>カナラ</t>
    </rPh>
    <rPh sb="4" eb="6">
      <t>カイトウ</t>
    </rPh>
    <phoneticPr fontId="1"/>
  </si>
  <si>
    <t>（福）千葉愛育会</t>
  </si>
  <si>
    <t>千葉市中央区院内2-5-6</t>
  </si>
  <si>
    <t>理事長</t>
  </si>
  <si>
    <t>日高　正和</t>
  </si>
  <si>
    <t>（福）千葉ベタニヤホーム</t>
  </si>
  <si>
    <t>千葉市若葉区都賀１丁目１番１号</t>
  </si>
  <si>
    <t>（福）桜育心福祉会</t>
  </si>
  <si>
    <t>千葉市稲毛区小仲台2-10-1</t>
  </si>
  <si>
    <t>佐藤　貴光</t>
  </si>
  <si>
    <t>（学）城徳学園</t>
  </si>
  <si>
    <t>千葉市美浜区磯辺7丁目16-1</t>
  </si>
  <si>
    <t>相原　美惠子</t>
  </si>
  <si>
    <t>（福）八越会</t>
  </si>
  <si>
    <t>千葉市花見川区検見川町3-331-4</t>
  </si>
  <si>
    <t>吉岡　正夫</t>
  </si>
  <si>
    <t>（福）いまい福祉会</t>
  </si>
  <si>
    <t>千葉市中央区今井2-12-7</t>
  </si>
  <si>
    <t>大森　喜久代</t>
  </si>
  <si>
    <t>（福）若葉福祉会</t>
  </si>
  <si>
    <t>千葉市若葉区若松町３３６</t>
  </si>
  <si>
    <t>山﨑　淳一</t>
  </si>
  <si>
    <t>（福）千葉寺福祉会</t>
  </si>
  <si>
    <t>千葉市中央区末広4-17-3</t>
  </si>
  <si>
    <t>（福）龍澤園</t>
  </si>
  <si>
    <t>千葉市中央区大巌寺町457-5</t>
  </si>
  <si>
    <t>（福）富岳会</t>
  </si>
  <si>
    <t>吉江　規隆</t>
  </si>
  <si>
    <t>（福）聖心福祉会</t>
  </si>
  <si>
    <t>藤井　二佐枝</t>
  </si>
  <si>
    <t>（福）豊福祉会</t>
  </si>
  <si>
    <t>千葉市若葉区みつわ台5-8-8</t>
  </si>
  <si>
    <t>御園　愛子</t>
  </si>
  <si>
    <t>（福）高洲福祉会</t>
  </si>
  <si>
    <t>千葉市美浜区高洲1-15-2</t>
  </si>
  <si>
    <t>樋口　正春</t>
  </si>
  <si>
    <t>（福）如水福祉会</t>
  </si>
  <si>
    <t>千葉市緑区大椎町1199-2</t>
  </si>
  <si>
    <t>行木　道嗣</t>
  </si>
  <si>
    <t>（福）千葉福祉会</t>
  </si>
  <si>
    <t>千葉市若葉区みつわ台3-12-1</t>
  </si>
  <si>
    <t>中村　一裕</t>
  </si>
  <si>
    <t>（福）清流福祉会</t>
  </si>
  <si>
    <t>千葉市中央区松ケ丘町563-1</t>
  </si>
  <si>
    <t>渡辺　光範</t>
  </si>
  <si>
    <t>（福）扶葉福祉会</t>
  </si>
  <si>
    <t>千葉市稲毛区作草部町698-3</t>
  </si>
  <si>
    <t>木村　秀二</t>
  </si>
  <si>
    <t>（福）精粋福祉会</t>
  </si>
  <si>
    <t>千葉市若葉区若松町2106-3</t>
  </si>
  <si>
    <t>赤塚　美枝子</t>
  </si>
  <si>
    <t>（福）愛誠福祉会</t>
  </si>
  <si>
    <t>千葉市美浜区高浜4-4-1</t>
  </si>
  <si>
    <t>（福）南小中台福祉会</t>
  </si>
  <si>
    <t>千葉市稲毛区小仲台8-21-1</t>
  </si>
  <si>
    <t>原　八代重</t>
  </si>
  <si>
    <t>（福）光楓福祉会</t>
  </si>
  <si>
    <t>千葉市美浜区磯辺5-14-5</t>
  </si>
  <si>
    <t>（福）おゆみ野福祉会</t>
  </si>
  <si>
    <t>千葉市緑区おゆみ野２－７</t>
  </si>
  <si>
    <t>長谷川　光男</t>
  </si>
  <si>
    <t>（福）鏡明福祉会</t>
  </si>
  <si>
    <t>千葉市緑区あすみが丘4-21-1</t>
  </si>
  <si>
    <t>片岡  美子</t>
  </si>
  <si>
    <t>（福）あかね福祉会</t>
  </si>
  <si>
    <t>篠原　昌敏</t>
  </si>
  <si>
    <t>（福）健善富会</t>
  </si>
  <si>
    <t>千葉市緑区おゆみ野中央７丁目３０</t>
  </si>
  <si>
    <t>（福）豊樹園</t>
  </si>
  <si>
    <t>千葉市稲毛区山王町153-16</t>
  </si>
  <si>
    <t>伊藤　政義</t>
  </si>
  <si>
    <t>（学）誠真学園</t>
  </si>
  <si>
    <t>千葉市稲毛区小仲台8-20-1</t>
  </si>
  <si>
    <t>中村　喜一郎</t>
  </si>
  <si>
    <t>（福）小ばと会</t>
  </si>
  <si>
    <t>千葉市緑区おゆみ野中央2-7-7</t>
  </si>
  <si>
    <t>村松　重彦</t>
  </si>
  <si>
    <t>千葉市中央区新町17-12</t>
  </si>
  <si>
    <t>髙橋　進一</t>
  </si>
  <si>
    <t>千葉市中央区新宿２－５－１３　アスセナビル２階</t>
  </si>
  <si>
    <t>代表理事</t>
  </si>
  <si>
    <t>千葉市中央区中央港1-24-14 シースケープ千葉みなと1階</t>
  </si>
  <si>
    <t>（株）こどもの森</t>
  </si>
  <si>
    <t>東京都国分寺市光町2-5-1</t>
  </si>
  <si>
    <t>代表取締役</t>
  </si>
  <si>
    <t>久芳　敬裕</t>
  </si>
  <si>
    <t>イングレソ（株）</t>
  </si>
  <si>
    <t>千葉市若葉区西都賀3-17-12</t>
  </si>
  <si>
    <t>代表取締役社長</t>
  </si>
  <si>
    <t>西村　政雄</t>
  </si>
  <si>
    <t>（株）日本保育サービス</t>
  </si>
  <si>
    <t>坂井　徹</t>
  </si>
  <si>
    <t>（学）千葉明徳学園</t>
  </si>
  <si>
    <t>千葉市中央区南生実町1412番地</t>
  </si>
  <si>
    <t>福中　儀明</t>
  </si>
  <si>
    <t>（福）まくはり福志会</t>
  </si>
  <si>
    <t>千葉市花見川区幕張町4-608-1</t>
  </si>
  <si>
    <t>志村　学</t>
  </si>
  <si>
    <t>（株）俊英館</t>
  </si>
  <si>
    <t>東京都板橋区小茂根4-9-2　セガミビル3F</t>
  </si>
  <si>
    <t>（福）弘恕会</t>
  </si>
  <si>
    <t>千葉市若葉区みつわ台３－６</t>
  </si>
  <si>
    <t>森島　弘道</t>
  </si>
  <si>
    <t>千葉市緑区おゆみ野南５－２９－１</t>
  </si>
  <si>
    <t>森田真由美</t>
  </si>
  <si>
    <t>（有）もっくもっく</t>
  </si>
  <si>
    <t>浦安市北栄1丁目11-24　第2吉田ビル3F</t>
  </si>
  <si>
    <t>東京都渋谷区広尾5丁目6番6号</t>
  </si>
  <si>
    <t>（福）大きな家族</t>
  </si>
  <si>
    <t>間山　有子</t>
  </si>
  <si>
    <t>千葉市稲毛区小仲台5－3－2</t>
  </si>
  <si>
    <t>迫田　健太郎</t>
  </si>
  <si>
    <t>（福）千葉県福祉援護会</t>
  </si>
  <si>
    <t>千葉市中央区蘇我5丁目44番2号</t>
  </si>
  <si>
    <t>野中　真由美</t>
  </si>
  <si>
    <t>（株）学研ココファン・ナーサリー</t>
  </si>
  <si>
    <t>東京都品川区西五反田２－１１－８ 学研ビル</t>
  </si>
  <si>
    <t>山崎　知恵</t>
  </si>
  <si>
    <t>（福）茂原高師保育園</t>
  </si>
  <si>
    <t>スターツケアサービス（株）</t>
  </si>
  <si>
    <t>千葉市花見川区幕張本郷６丁目２１－２０</t>
  </si>
  <si>
    <t>大溝　廣子</t>
  </si>
  <si>
    <t>（福）中央総合福祉会</t>
  </si>
  <si>
    <t>千葉市若葉区都賀５丁目１番１１号</t>
  </si>
  <si>
    <t>岩館　秀</t>
  </si>
  <si>
    <t>（株）ニチイ学館</t>
  </si>
  <si>
    <t>東京都千代田区神田駿河台4-6 御茶ノ水ソラシティ</t>
  </si>
  <si>
    <t>千葉市緑区大膳野町1－6</t>
  </si>
  <si>
    <t>井上　有紀</t>
  </si>
  <si>
    <t>（福）愛の園福祉会</t>
  </si>
  <si>
    <t>八千代市米本1359　米本団地4街区39棟</t>
  </si>
  <si>
    <t>堀口　路加</t>
  </si>
  <si>
    <t>ブリック（株）</t>
  </si>
  <si>
    <t>千葉市中央区新田町7－16　フォントビル１．２階</t>
  </si>
  <si>
    <t>施設長</t>
  </si>
  <si>
    <t>小岩井　慶子</t>
  </si>
  <si>
    <t>（株）ルーチェ</t>
  </si>
  <si>
    <t>東京都渋谷区恵比寿西2-4-5星ビル4階</t>
  </si>
  <si>
    <t>太田　明子</t>
  </si>
  <si>
    <t>長澤　宏昭</t>
  </si>
  <si>
    <t>（医）健尚会</t>
  </si>
  <si>
    <t>千葉市花見川区幕張本郷2-21-3</t>
  </si>
  <si>
    <t>岩根　健二</t>
  </si>
  <si>
    <t>（福）宙福祉会</t>
  </si>
  <si>
    <t>千葉市稲毛区稲毛東4-2-21</t>
  </si>
  <si>
    <t>大場　義之</t>
  </si>
  <si>
    <t>（福）フィリア</t>
  </si>
  <si>
    <t>千葉市緑区鎌取町273-146</t>
  </si>
  <si>
    <t>小関　伸哉</t>
  </si>
  <si>
    <t>（株）テンダーラビングケアサービス</t>
  </si>
  <si>
    <t>柚上　啓子</t>
  </si>
  <si>
    <t>（福）おもいやり福祉会</t>
  </si>
  <si>
    <t>宇野　弘願</t>
  </si>
  <si>
    <t>（福）笑顔の会</t>
  </si>
  <si>
    <t>千葉市花見川区幕張本郷1-20-9</t>
  </si>
  <si>
    <t>久恒　依里</t>
  </si>
  <si>
    <t>AIAI Child Care(株)</t>
  </si>
  <si>
    <t>東京都墨田区錦糸１－２－１</t>
  </si>
  <si>
    <t>貞松　成</t>
  </si>
  <si>
    <t>（福）穏寿会</t>
  </si>
  <si>
    <t>千葉市緑区高田町1084</t>
  </si>
  <si>
    <t>千葉市緑区おゆみ野3-14-7　ネオステージおゆみ野壱番館403号</t>
  </si>
  <si>
    <t>代表社員</t>
  </si>
  <si>
    <t>坂倉　誠一郎</t>
  </si>
  <si>
    <t>（株）SPINALDESIGN</t>
  </si>
  <si>
    <t>（株）ブルーム</t>
  </si>
  <si>
    <t>習志野市奏の杜3-14-9</t>
  </si>
  <si>
    <t>山﨑　厚子</t>
  </si>
  <si>
    <t>（株）チャイルドタイム</t>
  </si>
  <si>
    <t>東京都八王子市明神町4丁目7番3号　やまとビル6階</t>
  </si>
  <si>
    <t>滝瀬　雅子</t>
  </si>
  <si>
    <t>（株）かるがも</t>
  </si>
  <si>
    <t>千葉県千葉市緑区おゆみ野3-10-7</t>
  </si>
  <si>
    <t>目片　智恵美</t>
  </si>
  <si>
    <t>千葉市美浜区幸町1丁目21－8　パルスクエア千葉203</t>
  </si>
  <si>
    <t>薮﨑　流美子</t>
  </si>
  <si>
    <t>（株）ハッピーナース</t>
  </si>
  <si>
    <t>柏市増尾台3丁目6番41号</t>
  </si>
  <si>
    <t>岡崎　玲子</t>
  </si>
  <si>
    <t>（株）ぴょんぴょん</t>
  </si>
  <si>
    <t>千葉市花見川区作新台1‐6‐11</t>
  </si>
  <si>
    <t>矢島　隆志</t>
  </si>
  <si>
    <t>（株）笑福</t>
  </si>
  <si>
    <t>千葉市若葉区みつわ台5-21-14</t>
  </si>
  <si>
    <t>橘原　隆之</t>
  </si>
  <si>
    <t>（株）ハイフライヤーズ</t>
  </si>
  <si>
    <t>千葉市中央区登戸１－２６－１　朝日生命千葉登戸ビル１０階</t>
  </si>
  <si>
    <t>日向　高志</t>
  </si>
  <si>
    <t>（株）TORIコーポレーション</t>
  </si>
  <si>
    <t>千葉市若葉区都賀2-12-11</t>
  </si>
  <si>
    <t>鳥山　弘章</t>
  </si>
  <si>
    <t>（福）さくら学園</t>
  </si>
  <si>
    <t>千葉市花見川区花島町４３０－３５</t>
  </si>
  <si>
    <t>鈴木　信吾</t>
  </si>
  <si>
    <t>（福）末広会</t>
  </si>
  <si>
    <t>千葉市中央区末広４－２１－４</t>
  </si>
  <si>
    <t>大川　忠夫</t>
  </si>
  <si>
    <t>（学）三幸学園</t>
  </si>
  <si>
    <t>東京都文京区本郷３－２３－１６</t>
  </si>
  <si>
    <t>（株）新星</t>
  </si>
  <si>
    <t>千葉市中央区末広２－１２－１７</t>
  </si>
  <si>
    <t>（特非）子育て110番</t>
  </si>
  <si>
    <t>千葉市花見川区長作町８</t>
  </si>
  <si>
    <t>理事</t>
  </si>
  <si>
    <t>山本　岳</t>
  </si>
  <si>
    <t>（株）KORU</t>
  </si>
  <si>
    <t>千葉市稲毛区小仲台２－８－２５　第８横土ビル１階</t>
  </si>
  <si>
    <t>横土　ノリ子</t>
  </si>
  <si>
    <t>（株）秀蹊</t>
  </si>
  <si>
    <t>千葉市若葉区都賀４－１３－３</t>
  </si>
  <si>
    <t>田中　秀彦</t>
  </si>
  <si>
    <t>千葉市若葉区都賀２－１２－１１</t>
  </si>
  <si>
    <t>（株）こどもの木</t>
  </si>
  <si>
    <t>千葉市緑区おゆみ野南３－３０　サンクレイドルおゆみ野SW１</t>
  </si>
  <si>
    <t>井上　洋</t>
  </si>
  <si>
    <t>（株）生活設計</t>
  </si>
  <si>
    <t>八千代市勝田１２６０－５</t>
  </si>
  <si>
    <t>井手　健二郎</t>
  </si>
  <si>
    <t>（同）aim</t>
  </si>
  <si>
    <t>千葉市中央区登戸１－１１－１８　第二潮ビル１階</t>
  </si>
  <si>
    <t>宮本　伸士</t>
  </si>
  <si>
    <t>（学）植草学園</t>
  </si>
  <si>
    <t>千葉市中央区弁天２－８－９</t>
  </si>
  <si>
    <t>植草　和典</t>
  </si>
  <si>
    <t>京都府京都市下京区烏丸通五条下る大坂町３８２－１</t>
  </si>
  <si>
    <t>青松　武志</t>
  </si>
  <si>
    <t>東京都中央区銀座７丁目１６－１２　G-７ビルディング</t>
  </si>
  <si>
    <t>村越　秀男</t>
  </si>
  <si>
    <t>（株）かえで</t>
  </si>
  <si>
    <t>千葉市花見川区幕張町５丁目４９８番２号</t>
  </si>
  <si>
    <t>（株）キャンディ</t>
  </si>
  <si>
    <t>千葉市花見川区検見川町３－３２６－３</t>
  </si>
  <si>
    <t>千葉市若葉区西都賀３－１７－１２</t>
  </si>
  <si>
    <t>（株）モード・プランニング・ジャパン</t>
  </si>
  <si>
    <t>（有）朱華</t>
  </si>
  <si>
    <t>千葉市緑区あすみが丘４－２８－７</t>
  </si>
  <si>
    <t>高橋　久美子</t>
  </si>
  <si>
    <t>（株）ディーケーエル</t>
  </si>
  <si>
    <t>千葉市緑区おゆみ野３－３９－１　セントアベニュー１０２</t>
  </si>
  <si>
    <t>長谷川　郁代</t>
  </si>
  <si>
    <t>佐々木　豊</t>
  </si>
  <si>
    <t>千葉市緑区おゆみ野2丁目７</t>
  </si>
  <si>
    <t>（福）檸檬会</t>
  </si>
  <si>
    <t>千葉市中央区汐見丘町２４－１</t>
  </si>
  <si>
    <t>後藤　麻希</t>
  </si>
  <si>
    <t>（特非）千の葉ミルフィーユ</t>
  </si>
  <si>
    <t>千葉市中央区松波1丁目19番８　プリマベーラ弐番館１階</t>
  </si>
  <si>
    <t>醍醐　優子</t>
  </si>
  <si>
    <t>千葉市若葉区みつわ台３丁目６番</t>
  </si>
  <si>
    <t>千葉市中央区登戸1丁目２６－１　朝日生命千葉登戸ビル１０階</t>
  </si>
  <si>
    <t>千葉市若葉区都賀2丁目１２－１１</t>
  </si>
  <si>
    <t>千葉市若葉区桜木北2丁目10番6号</t>
  </si>
  <si>
    <t>ミュラー　道代</t>
  </si>
  <si>
    <t>（株）GOLDLUYS</t>
  </si>
  <si>
    <t>千葉市緑区あすみが丘東４丁目９番地２</t>
  </si>
  <si>
    <t>粒良　知史</t>
  </si>
  <si>
    <t>（株）HOPPA</t>
  </si>
  <si>
    <t>千葉県市川市市川１－３－２　グランクルーアサミ１F</t>
  </si>
  <si>
    <t>西村　麻衣</t>
  </si>
  <si>
    <t>千葉市緑区あすみが丘１－１７－５</t>
  </si>
  <si>
    <t>星　恵子</t>
  </si>
  <si>
    <t>（株）スター・フィールド</t>
  </si>
  <si>
    <t>東京都渋谷区東３丁目１９－８　Ｓｔａｒｆｉｅｌｄ　１Ｆ</t>
  </si>
  <si>
    <t>星野　満美</t>
  </si>
  <si>
    <t>千葉県千葉市中央区椿森６丁目５－３</t>
  </si>
  <si>
    <t>西村　和馬</t>
  </si>
  <si>
    <t>千葉県千葉市花見川区幕張町５丁目４９８番２号</t>
  </si>
  <si>
    <t>千葉県千葉市稲毛区稲毛東４丁目２番地２１号</t>
  </si>
  <si>
    <t>（株）CRECER</t>
  </si>
  <si>
    <t>千葉県習志野市津田沼５丁目３－２５</t>
  </si>
  <si>
    <t>千葉県千葉市中央区末広２丁目１２番１７号</t>
  </si>
  <si>
    <t>千葉市中央区南町３－１２－１</t>
  </si>
  <si>
    <t>若菜　俊明</t>
  </si>
  <si>
    <t>（株）グローバルナビゲーション</t>
  </si>
  <si>
    <t>千葉市美浜区中瀬1-6　エム・ベイポイント幕張５F</t>
  </si>
  <si>
    <t>渡邊　彰</t>
  </si>
  <si>
    <t>（株）つぼみ</t>
  </si>
  <si>
    <t>千葉市稲毛区緑町1-21-6</t>
  </si>
  <si>
    <t>河野　妙登利</t>
  </si>
  <si>
    <t>西原　優博</t>
  </si>
  <si>
    <t>（株）エルダーテイメント・ジャパン</t>
  </si>
  <si>
    <t>糠谷　和弘</t>
  </si>
  <si>
    <t>（一社）絲</t>
  </si>
  <si>
    <t>千葉市花見川区花園1-19-11　田村ビル201号</t>
  </si>
  <si>
    <t>（株）オーチャード・ルーム</t>
  </si>
  <si>
    <t>千葉市美浜区高洲３丁目１４－１－２０２</t>
  </si>
  <si>
    <t>佐藤　禎子</t>
  </si>
  <si>
    <t>セルテック（株）</t>
  </si>
  <si>
    <t>北海道士別市南町西４区４７１</t>
  </si>
  <si>
    <t>佐藤　健二</t>
  </si>
  <si>
    <t>ミラクルーレ（株）</t>
  </si>
  <si>
    <t>千葉県千葉市美浜区真砂２丁目２４－１０アンシャンテ21</t>
  </si>
  <si>
    <t>髙井　宏行</t>
  </si>
  <si>
    <t>千葉県八千代市米本1359米本団地4街区39棟</t>
  </si>
  <si>
    <t>千葉市美浜区打瀬１－３－５</t>
  </si>
  <si>
    <t>畑佐　健二郎</t>
  </si>
  <si>
    <t>千葉市中央区道場北１－１７－６</t>
  </si>
  <si>
    <t>増田　和人</t>
  </si>
  <si>
    <t>旭市見広4226-2</t>
  </si>
  <si>
    <t>川口　礼子</t>
  </si>
  <si>
    <t>千葉市緑区おゆみ野2-1-15</t>
  </si>
  <si>
    <t>千葉市稲毛区天台１－７－１７</t>
  </si>
  <si>
    <t>千葉市中央区浜野町１２５２－４</t>
  </si>
  <si>
    <t>畠山　一雄</t>
  </si>
  <si>
    <t>千葉市中央区弁天２丁目８番９号</t>
  </si>
  <si>
    <t>千葉市中央区仁戸名町２０５</t>
  </si>
  <si>
    <t>石川　進一</t>
  </si>
  <si>
    <t>千葉市中央区仁戸名町６１６</t>
  </si>
  <si>
    <t>長谷部　聡</t>
  </si>
  <si>
    <t>千葉市中央区松ケ丘町６１１</t>
  </si>
  <si>
    <t>塩田　梨佳</t>
  </si>
  <si>
    <t>千葉市若葉区みつわ台４丁目２３－５</t>
  </si>
  <si>
    <t>福地　綾</t>
  </si>
  <si>
    <t>東京都江戸川区南葛西7丁目２－５４</t>
  </si>
  <si>
    <t>来栖　宏二</t>
  </si>
  <si>
    <t>千葉市緑区誉田町１－１００７</t>
  </si>
  <si>
    <t>西郡　悠輔</t>
  </si>
  <si>
    <t>千葉市美浜区幸町２丁目９番３号</t>
  </si>
  <si>
    <t>秋山　清</t>
  </si>
  <si>
    <t>千葉市中央区仁戸名町５５２</t>
  </si>
  <si>
    <t>長谷川　豊</t>
  </si>
  <si>
    <t>千葉市美浜区高浜１丁目８－２</t>
  </si>
  <si>
    <t>能勢　正明</t>
  </si>
  <si>
    <t>羽田　政幸</t>
  </si>
  <si>
    <t>千葉市美浜区真砂１丁目１２－９</t>
  </si>
  <si>
    <t>石原　隆広</t>
  </si>
  <si>
    <t>千葉市中央区新千葉3-14-18</t>
  </si>
  <si>
    <t>大森　昭彦</t>
  </si>
  <si>
    <t>千葉市花見川区さつきが丘1-33-1</t>
  </si>
  <si>
    <t>鶴岡　姫美子</t>
  </si>
  <si>
    <t>山口　義裕</t>
  </si>
  <si>
    <t>千葉市稲毛区稲毛東1-14-13</t>
  </si>
  <si>
    <t>西澤　貫応</t>
  </si>
  <si>
    <t>千葉市中央区都町１丁目４６番地２２号</t>
  </si>
  <si>
    <t>濱田　純孝</t>
  </si>
  <si>
    <t>千葉市稲毛区山王町１５３－２</t>
  </si>
  <si>
    <t>伊藤　健一</t>
  </si>
  <si>
    <t>千葉市稲毛区緑町1丁目５－１７</t>
  </si>
  <si>
    <t>土岐　由美子</t>
  </si>
  <si>
    <t>千葉市緑区大木戸町４２８－１</t>
  </si>
  <si>
    <t>片岡　伸介</t>
  </si>
  <si>
    <t>千葉市中央区弁天２丁目８－９</t>
  </si>
  <si>
    <t>千葉市稲毛区穴川1丁目５－２１</t>
  </si>
  <si>
    <t>三幣　利夫</t>
  </si>
  <si>
    <t>千葉県八千代市八千代台東２丁目５－２</t>
  </si>
  <si>
    <t>（学）井元学園</t>
  </si>
  <si>
    <t>千葉県千葉市花見川区花見川８－１９</t>
  </si>
  <si>
    <t>井元　詔一</t>
  </si>
  <si>
    <t>（福）千葉明徳会</t>
  </si>
  <si>
    <t>千葉県千葉市緑区土気町１６２６番地５</t>
  </si>
  <si>
    <t>千葉市若葉区千城台東１－６－２</t>
  </si>
  <si>
    <t>安田　重実</t>
  </si>
  <si>
    <t>宗教法人　日本聖公会横浜教区</t>
  </si>
  <si>
    <t>神奈川県横浜市神奈川区三ツ沢下町１４－５７</t>
  </si>
  <si>
    <t>代表役員</t>
  </si>
  <si>
    <t>入江　修</t>
  </si>
  <si>
    <t>（学）由田学園</t>
  </si>
  <si>
    <t>千葉県市川市八幡６丁目１２番１２号</t>
  </si>
  <si>
    <t>由田　新</t>
  </si>
  <si>
    <t>（学）羔学園</t>
  </si>
  <si>
    <t>千葉県千葉市中央区東本町１－５</t>
  </si>
  <si>
    <t>岸　憲秀</t>
  </si>
  <si>
    <t>千葉県千葉市稲毛区穴川町３７５</t>
  </si>
  <si>
    <t>宮田　格</t>
  </si>
  <si>
    <t>（学）文化学園</t>
  </si>
  <si>
    <t>髙山　照駿</t>
  </si>
  <si>
    <t>（株）青葉の森保育館</t>
  </si>
  <si>
    <t>千葉市中央区千葉寺町1210-7</t>
  </si>
  <si>
    <t>井村　淳</t>
  </si>
  <si>
    <t>千葉市中央区院内2丁目17番25号</t>
  </si>
  <si>
    <t>斉藤　玄樹</t>
  </si>
  <si>
    <t>千葉市中央区登戸1-26-1朝日生命千葉登戸ビル１０階</t>
  </si>
  <si>
    <t>（株）森のおうちコッコロ</t>
  </si>
  <si>
    <t>千葉市緑区あすみが丘8-1-1</t>
  </si>
  <si>
    <t>藤平　博美</t>
  </si>
  <si>
    <t>千葉市花見川区幕張町5丁目498番2号</t>
  </si>
  <si>
    <t>神奈川県川崎市川崎区駅前本町２２－２</t>
  </si>
  <si>
    <t>飯塚　健二</t>
  </si>
  <si>
    <t>（株）アストロキャンプ</t>
  </si>
  <si>
    <t>千葉市稲毛区稲毛東4丁目2番21号</t>
  </si>
  <si>
    <t>千葉市緑区あすみが丘一丁目27番2号藤屋第二ビル2階</t>
  </si>
  <si>
    <t>飛彈　誠</t>
  </si>
  <si>
    <t>千葉県習志野市奏の杜3-14-9</t>
  </si>
  <si>
    <t>千葉市中央区登戸1-11-18 第二潮ビル1F</t>
  </si>
  <si>
    <t>東京都渋谷区東3-19-8 Starfield 1F</t>
  </si>
  <si>
    <t>（株）センター</t>
  </si>
  <si>
    <t>横浜市中区太田町６－７９　アブソルート横浜馬車道ビル３０４</t>
  </si>
  <si>
    <t>中村　竜士</t>
  </si>
  <si>
    <t>（株）習志野駅前託児所</t>
  </si>
  <si>
    <t>習志野市津田沼３丁目１７番１８号</t>
  </si>
  <si>
    <t>藤本　一磨</t>
  </si>
  <si>
    <t>（学）千葉白菊学園</t>
  </si>
  <si>
    <t>鳰川　泰也</t>
  </si>
  <si>
    <t>千葉市稲毛区長沼町312-14</t>
  </si>
  <si>
    <t>関根　雅晴</t>
  </si>
  <si>
    <t>千葉市花見川区検見川町３丁目３２６番地３</t>
  </si>
  <si>
    <t>（同）CUE-SIGN</t>
  </si>
  <si>
    <t>千葉市若葉区桜木北１－１５－１</t>
  </si>
  <si>
    <t>久保　隼人</t>
  </si>
  <si>
    <t>（株）Laみつばち</t>
  </si>
  <si>
    <t>千葉市若葉区桜木北２丁目１０番６号</t>
  </si>
  <si>
    <t>Litos&amp;Company（株）</t>
  </si>
  <si>
    <t>東京都港区港南２－１５－１　品川インターシティA棟２８F</t>
  </si>
  <si>
    <t>ライフプランニング（株）</t>
  </si>
  <si>
    <t>千葉市美浜区磯辺1-31-10-2</t>
  </si>
  <si>
    <t>兵頭　勉</t>
  </si>
  <si>
    <t>千葉市緑区刈田子町308-10</t>
  </si>
  <si>
    <t>（学）宇野学園</t>
  </si>
  <si>
    <t>宇野　御本書</t>
  </si>
  <si>
    <t>（学）梅園学園</t>
  </si>
  <si>
    <t>千葉市中央区矢作町939-6</t>
  </si>
  <si>
    <t>杉本　卓美</t>
  </si>
  <si>
    <t>宮城県柴田郡大河原町大谷字町向199-3</t>
  </si>
  <si>
    <t>佐藤　康久</t>
  </si>
  <si>
    <t>豊島区東池袋3-9-13　岩下ビル３階</t>
  </si>
  <si>
    <t>原野　翔平</t>
  </si>
  <si>
    <t>千葉市美浜区高洲3-14-1-202</t>
  </si>
  <si>
    <t>千葉市緑区おゆみ野3-10-7</t>
  </si>
  <si>
    <t>（株）秀盛舎</t>
  </si>
  <si>
    <t>千葉市花見川区南花園2-2-12　アコルデ新検見川201号</t>
  </si>
  <si>
    <t>西重　誠</t>
  </si>
  <si>
    <t>神奈川県川崎市高津区坂戸３丁目１１－１７</t>
  </si>
  <si>
    <t>角田　健</t>
  </si>
  <si>
    <t>（福）日本ウェルフェアサポート</t>
  </si>
  <si>
    <t>千葉市花見川区横戸町８９９－１</t>
  </si>
  <si>
    <t>林　久雄</t>
  </si>
  <si>
    <t>（株）エクシオジャパン</t>
  </si>
  <si>
    <t>佐伯　猛</t>
  </si>
  <si>
    <t>（株）サンフラワー</t>
  </si>
  <si>
    <t>濱田　朋彦</t>
  </si>
  <si>
    <t>千葉市若葉区小倉台７丁目３番２号</t>
  </si>
  <si>
    <t>伊東　淑美</t>
  </si>
  <si>
    <t>千葉県千葉市花見川区南花園２丁目２－１２　アコルデ新検見川２０１号</t>
  </si>
  <si>
    <t>昭和運送興業（株）</t>
  </si>
  <si>
    <t>千葉県館山市湊４９３</t>
  </si>
  <si>
    <t>安田　憲史</t>
  </si>
  <si>
    <t>千葉県千葉市美浜区真砂３丁目１５番１４号</t>
  </si>
  <si>
    <t>千葉県千葉市花見川区花園１丁目１９－１１田村ビル２０１号室</t>
  </si>
  <si>
    <t>千葉市中央区椿森4丁目1番2号</t>
  </si>
  <si>
    <t>院長</t>
  </si>
  <si>
    <t>千葉市稲毛区園生町956番地6</t>
  </si>
  <si>
    <t>笠川　正和</t>
  </si>
  <si>
    <t>千葉市緑区あすみが丘7-2-3</t>
  </si>
  <si>
    <t>中野　好江</t>
  </si>
  <si>
    <t>千葉市中央区問屋町6番4号</t>
  </si>
  <si>
    <t>野口　アキ子</t>
  </si>
  <si>
    <t>千葉市美浜区磯辺6丁目3番10号</t>
  </si>
  <si>
    <t>嶋田　知江里</t>
  </si>
  <si>
    <t>千葉市美浜区中瀬１丁目５番地１　イオンタワービル７階</t>
  </si>
  <si>
    <t>東京都渋谷区道玄坂１－１２－１渋谷マークシティウェスト１７階</t>
  </si>
  <si>
    <t>千葉市稲毛区稲毛町5-100-1</t>
  </si>
  <si>
    <t>小林　義昌</t>
  </si>
  <si>
    <t>鵜澤　美恵</t>
  </si>
  <si>
    <t>福田　芳</t>
  </si>
  <si>
    <t>宮城　春美</t>
  </si>
  <si>
    <t>千葉市若葉区若松町2216</t>
  </si>
  <si>
    <t>花嶋　ゆみ子</t>
  </si>
  <si>
    <t>千葉市中央区川戸町426-3</t>
  </si>
  <si>
    <t>千葉市若葉区千城台東3-23-3</t>
  </si>
  <si>
    <t>中山　えい子</t>
  </si>
  <si>
    <t>（株）ライフサポート</t>
  </si>
  <si>
    <t>給与改善事業補助金の入力手順（中間実績）</t>
    <rPh sb="0" eb="2">
      <t>キュウヨ</t>
    </rPh>
    <rPh sb="2" eb="4">
      <t>カイゼン</t>
    </rPh>
    <rPh sb="4" eb="6">
      <t>ジギョウ</t>
    </rPh>
    <rPh sb="6" eb="9">
      <t>ホジョキン</t>
    </rPh>
    <rPh sb="10" eb="12">
      <t>ニュウリョク</t>
    </rPh>
    <rPh sb="12" eb="14">
      <t>テジュン</t>
    </rPh>
    <rPh sb="15" eb="17">
      <t>チュウカン</t>
    </rPh>
    <rPh sb="17" eb="19">
      <t>ジッセキ</t>
    </rPh>
    <phoneticPr fontId="1"/>
  </si>
  <si>
    <t xml:space="preserve">        英数字８ケタの番号のことです。不明であれば、交付申請時のデータで確認してください。</t>
    <rPh sb="8" eb="11">
      <t>エイスウジ</t>
    </rPh>
    <rPh sb="32" eb="34">
      <t>フメイ</t>
    </rPh>
    <rPh sb="39" eb="41">
      <t>コウフ</t>
    </rPh>
    <rPh sb="41" eb="43">
      <t>シンセイ</t>
    </rPh>
    <rPh sb="43" eb="44">
      <t>ジカクニン</t>
    </rPh>
    <phoneticPr fontId="4"/>
  </si>
  <si>
    <t xml:space="preserve">        また、手当の支払方法や手当額についての記載欄がありますので、必ず入力してください。</t>
    <rPh sb="11" eb="13">
      <t>テアテ</t>
    </rPh>
    <rPh sb="14" eb="16">
      <t>シハライ</t>
    </rPh>
    <rPh sb="16" eb="18">
      <t>ホウホウ</t>
    </rPh>
    <rPh sb="19" eb="22">
      <t>テアテガク</t>
    </rPh>
    <rPh sb="27" eb="29">
      <t>キサイ</t>
    </rPh>
    <rPh sb="29" eb="30">
      <t>ラン</t>
    </rPh>
    <rPh sb="38" eb="39">
      <t>カナラ</t>
    </rPh>
    <rPh sb="40" eb="42">
      <t>ニュウリョク</t>
    </rPh>
    <phoneticPr fontId="4"/>
  </si>
  <si>
    <r>
      <rPr>
        <sz val="12"/>
        <color theme="0"/>
        <rFont val="HG丸ｺﾞｼｯｸM-PRO"/>
        <family val="3"/>
        <charset val="128"/>
      </rPr>
      <t>③：</t>
    </r>
    <r>
      <rPr>
        <sz val="12"/>
        <rFont val="HG丸ｺﾞｼｯｸM-PRO"/>
        <family val="3"/>
        <charset val="128"/>
      </rPr>
      <t>ご記載いただきます。シート内に詳細な注意事項を掲載しておりますので、参照してください。</t>
    </r>
    <rPh sb="3" eb="5">
      <t>キサイ</t>
    </rPh>
    <rPh sb="15" eb="16">
      <t>ウチ</t>
    </rPh>
    <rPh sb="17" eb="19">
      <t>ショウサイ</t>
    </rPh>
    <rPh sb="20" eb="24">
      <t>チュウイジコウ</t>
    </rPh>
    <rPh sb="25" eb="27">
      <t>ケイサイ</t>
    </rPh>
    <rPh sb="36" eb="38">
      <t>サンショウ</t>
    </rPh>
    <phoneticPr fontId="1"/>
  </si>
  <si>
    <t>園長、施設長、管理者、主幹保育教諭、指導保育教諭、保育教諭、保育教諭（常勤的非常勤）、保育教諭（短時間）、助保育教諭等、講師、要件緩和対象、保育補助、保健師、看護師、准看護師、栄養士、調理員、用務員、事務員、その他</t>
    <rPh sb="0" eb="2">
      <t>エンチョウ</t>
    </rPh>
    <rPh sb="3" eb="6">
      <t>シセツチョウ</t>
    </rPh>
    <rPh sb="7" eb="10">
      <t>カンリシャ</t>
    </rPh>
    <rPh sb="11" eb="13">
      <t>シュカン</t>
    </rPh>
    <rPh sb="13" eb="15">
      <t>ホイク</t>
    </rPh>
    <rPh sb="15" eb="17">
      <t>キョウユ</t>
    </rPh>
    <rPh sb="18" eb="20">
      <t>シドウ</t>
    </rPh>
    <rPh sb="20" eb="22">
      <t>ホイク</t>
    </rPh>
    <rPh sb="22" eb="24">
      <t>キョウユ</t>
    </rPh>
    <rPh sb="25" eb="27">
      <t>ホイク</t>
    </rPh>
    <rPh sb="27" eb="29">
      <t>キョウユ</t>
    </rPh>
    <rPh sb="30" eb="32">
      <t>ホイク</t>
    </rPh>
    <rPh sb="32" eb="34">
      <t>キョウユ</t>
    </rPh>
    <rPh sb="35" eb="41">
      <t>ジョウキンテキヒジョウキン</t>
    </rPh>
    <rPh sb="43" eb="45">
      <t>ホイク</t>
    </rPh>
    <rPh sb="45" eb="47">
      <t>キョウユ</t>
    </rPh>
    <rPh sb="48" eb="51">
      <t>タンジカン</t>
    </rPh>
    <rPh sb="53" eb="54">
      <t>ジョ</t>
    </rPh>
    <rPh sb="54" eb="56">
      <t>ホイク</t>
    </rPh>
    <rPh sb="56" eb="58">
      <t>キョウユ</t>
    </rPh>
    <rPh sb="58" eb="59">
      <t>トウ</t>
    </rPh>
    <rPh sb="60" eb="62">
      <t>コウシ</t>
    </rPh>
    <rPh sb="63" eb="65">
      <t>ヨウケン</t>
    </rPh>
    <rPh sb="65" eb="67">
      <t>カンワ</t>
    </rPh>
    <rPh sb="67" eb="69">
      <t>タイショウ</t>
    </rPh>
    <rPh sb="70" eb="72">
      <t>ホイク</t>
    </rPh>
    <rPh sb="72" eb="74">
      <t>ホジョ</t>
    </rPh>
    <rPh sb="75" eb="78">
      <t>ホケンシ</t>
    </rPh>
    <rPh sb="79" eb="82">
      <t>カンゴシ</t>
    </rPh>
    <rPh sb="83" eb="87">
      <t>ジュンカンゴシ</t>
    </rPh>
    <rPh sb="88" eb="91">
      <t>エイヨウシ</t>
    </rPh>
    <rPh sb="92" eb="95">
      <t>チョウリイン</t>
    </rPh>
    <rPh sb="96" eb="99">
      <t>ヨウムイン</t>
    </rPh>
    <rPh sb="100" eb="103">
      <t>ジムイン</t>
    </rPh>
    <rPh sb="106" eb="107">
      <t>タ</t>
    </rPh>
    <phoneticPr fontId="1"/>
  </si>
  <si>
    <t>問題なし</t>
  </si>
  <si>
    <t>OK</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</si>
  <si>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</si>
  <si>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</si>
  <si>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</si>
  <si>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</si>
  <si>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</si>
  <si>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</si>
  <si>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</si>
  <si>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</si>
  <si>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</si>
  <si>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</si>
  <si>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</si>
  <si>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</si>
  <si>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</si>
  <si>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</si>
  <si>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</si>
  <si>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</si>
  <si>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</si>
  <si>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</si>
  <si>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</si>
  <si>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</si>
  <si>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</si>
  <si>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あおぞら保育園</t>
    <rPh sb="4" eb="7">
      <t>ホイクエン</t>
    </rPh>
    <phoneticPr fontId="5"/>
  </si>
  <si>
    <t>スクルドエンジェル保育園幕張園</t>
    <rPh sb="9" eb="12">
      <t>ホイクエン</t>
    </rPh>
    <rPh sb="12" eb="14">
      <t>マクハリ</t>
    </rPh>
    <rPh sb="14" eb="15">
      <t>エン</t>
    </rPh>
    <phoneticPr fontId="7"/>
  </si>
  <si>
    <t>AIAI NURSERY　幕張</t>
  </si>
  <si>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</si>
  <si>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</si>
  <si>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</si>
  <si>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</si>
  <si>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</si>
  <si>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</si>
  <si>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AIAI NURSERY　土気</t>
  </si>
  <si>
    <t>キートスチャイルドケア新田町</t>
    <rPh sb="11" eb="14">
      <t>シンデンチョウ</t>
    </rPh>
    <phoneticPr fontId="5"/>
  </si>
  <si>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</si>
  <si>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</si>
  <si>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</si>
  <si>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</si>
  <si>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</si>
  <si>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</si>
  <si>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</si>
  <si>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</si>
  <si>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</si>
  <si>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</si>
  <si>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</si>
  <si>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</si>
  <si>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</si>
  <si>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</si>
  <si>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</si>
  <si>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</si>
  <si>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</si>
  <si>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</si>
  <si>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</si>
  <si>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</si>
  <si>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</si>
  <si>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</si>
  <si>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</si>
  <si>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</si>
  <si>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</si>
  <si>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AIAI NURSERY　あすみが丘</t>
  </si>
  <si>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</si>
  <si>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</si>
  <si>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</si>
  <si>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</si>
  <si>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</si>
  <si>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</si>
  <si>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</si>
  <si>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</si>
  <si>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</si>
  <si>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</si>
  <si>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</si>
  <si>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</si>
  <si>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</si>
  <si>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サフォークキッズ保育園</t>
    <rPh sb="8" eb="11">
      <t>ホイクエン</t>
    </rPh>
    <phoneticPr fontId="4"/>
  </si>
  <si>
    <t>みらくる保育園</t>
    <rPh sb="4" eb="7">
      <t>ホイクエン</t>
    </rPh>
    <phoneticPr fontId="4"/>
  </si>
  <si>
    <t>検見川はないろ保育園</t>
  </si>
  <si>
    <t>NAK14418</t>
  </si>
  <si>
    <t>かえで保育園幕張駅前</t>
  </si>
  <si>
    <t>QBZ44005</t>
  </si>
  <si>
    <t>オンジュソリール保育園　幕張駅北口園</t>
  </si>
  <si>
    <t>ATT82347</t>
  </si>
  <si>
    <t>小深保育園</t>
  </si>
  <si>
    <t>WHD66780</t>
  </si>
  <si>
    <t>小倉台保育園</t>
  </si>
  <si>
    <t>KUM73101</t>
  </si>
  <si>
    <t>オンジュソリール保育園　海浜幕張国際大通り</t>
  </si>
  <si>
    <t>TDL20807</t>
  </si>
  <si>
    <t>みらいつむぎ保育園海浜</t>
  </si>
  <si>
    <t>ENT98559</t>
  </si>
  <si>
    <t>Nestいんない保育園</t>
  </si>
  <si>
    <t>RGM49995</t>
  </si>
  <si>
    <t>3220003</t>
  </si>
  <si>
    <t>3220004</t>
  </si>
  <si>
    <t>KFA44671</t>
  </si>
  <si>
    <t>3220005</t>
  </si>
  <si>
    <t>3220006</t>
  </si>
  <si>
    <t>EXL94559</t>
  </si>
  <si>
    <t>VZK89857</t>
  </si>
  <si>
    <t>市川市国府台2-9-13</t>
  </si>
  <si>
    <t>長谷川　匡俊</t>
  </si>
  <si>
    <t>（福）天祐会</t>
  </si>
  <si>
    <t>（一社）こども未来福祉会</t>
  </si>
  <si>
    <t>千葉市美浜区稲毛海岸3－1－30　フラワーヒル稲毛2階</t>
  </si>
  <si>
    <t>中林　瑞穂</t>
  </si>
  <si>
    <t>（福）泉福祉会</t>
  </si>
  <si>
    <t>東京都千代田区大手町1−6−1 大手町ビル213</t>
  </si>
  <si>
    <t>（同）げんき企画</t>
  </si>
  <si>
    <t>千葉県千葉市緑区おゆみ野中央6-50-10</t>
  </si>
  <si>
    <t>西山　道憲</t>
  </si>
  <si>
    <t>（株）なのはな</t>
  </si>
  <si>
    <t>（株）K'sgarden</t>
  </si>
  <si>
    <t>ジェー・エス・テー（株）</t>
  </si>
  <si>
    <t>（株）EDU</t>
  </si>
  <si>
    <t>神奈川県厚木市寿町２丁目８－２０常盤ビル</t>
  </si>
  <si>
    <t>小島　章敬</t>
  </si>
  <si>
    <t>(福）創成会</t>
  </si>
  <si>
    <t>千葉県千葉市稲毛区小深町261-45</t>
  </si>
  <si>
    <t>(福）大きな家族</t>
  </si>
  <si>
    <t>（株）キッズホーム欒</t>
  </si>
  <si>
    <t>千葉県市川市妙典２丁目４－１２</t>
  </si>
  <si>
    <t>國澤　佳奈子</t>
  </si>
  <si>
    <t>（学）芦童学園</t>
  </si>
  <si>
    <t>千葉市花見川区さつきが丘２－１３</t>
  </si>
  <si>
    <t>芦谷　牧人</t>
  </si>
  <si>
    <t>千葉県千葉市緑区大金沢町３８１－１</t>
  </si>
  <si>
    <t>千葉県千葉市若葉区桜木４－１６－３８</t>
  </si>
  <si>
    <t>トレンディワールド（株）</t>
  </si>
  <si>
    <t>（特非）耳長うさぎ</t>
  </si>
  <si>
    <t>（株）ハニーキッズ</t>
  </si>
  <si>
    <t>（株）JFA</t>
  </si>
  <si>
    <t>（株）AFFECTION</t>
  </si>
  <si>
    <t>（福）創成会</t>
  </si>
  <si>
    <t>（株）ウェルシーライフサービス</t>
  </si>
  <si>
    <t>神奈川県横浜市西区みなとみらい2-2-1横浜ランドマークタワー38F</t>
  </si>
  <si>
    <t>ライクキッズ株式会社</t>
  </si>
  <si>
    <t>千葉市中央区蘇我４－６－２１</t>
  </si>
  <si>
    <t>(医)グリーンエミネンス</t>
  </si>
  <si>
    <t>千葉市中央区千葉寺町188</t>
  </si>
  <si>
    <t>中村　周二</t>
  </si>
  <si>
    <t>(医)有相会</t>
  </si>
  <si>
    <t>千葉市花見川区柏井町800-1</t>
  </si>
  <si>
    <t>岡本　和久</t>
  </si>
  <si>
    <t>千葉市緑区誉田町２－２３０７－１４２</t>
  </si>
  <si>
    <t>千葉市若葉区西都賀１－１７－１</t>
  </si>
  <si>
    <t>合同会社ひよこ</t>
  </si>
  <si>
    <t>ひかり保育園</t>
  </si>
  <si>
    <t>タムスわんぱく保育園花見川</t>
  </si>
  <si>
    <t>認定こども園　おゆみ野南幼稚園</t>
  </si>
  <si>
    <t>保育室リリー</t>
  </si>
  <si>
    <t>幼保連携型認定こども園　ふたば保育園</t>
  </si>
  <si>
    <t>認定こども園　青い鳥第二幼稚園</t>
  </si>
  <si>
    <t>認定こども園　双葉幼稚園</t>
  </si>
  <si>
    <t>リトルガーデンインターナショナル海浜幕張認可保育園</t>
  </si>
  <si>
    <t>産休・育休取得の場合：期間を記載
職種「その他」を選択した場合の職種を記載</t>
    <rPh sb="0" eb="2">
      <t>サンキュウ</t>
    </rPh>
    <rPh sb="3" eb="5">
      <t>イクキュウ</t>
    </rPh>
    <rPh sb="5" eb="7">
      <t>シュトク</t>
    </rPh>
    <rPh sb="8" eb="10">
      <t>バアイ</t>
    </rPh>
    <rPh sb="11" eb="13">
      <t>キカン</t>
    </rPh>
    <rPh sb="14" eb="16">
      <t>キサイ</t>
    </rPh>
    <phoneticPr fontId="1"/>
  </si>
  <si>
    <t>保育園</t>
    <rPh sb="0" eb="3">
      <t>ホイクエン</t>
    </rPh>
    <phoneticPr fontId="66"/>
  </si>
  <si>
    <t>幼保連携型認定こども園</t>
    <rPh sb="0" eb="1">
      <t>ヨウ</t>
    </rPh>
    <rPh sb="1" eb="2">
      <t>ホ</t>
    </rPh>
    <rPh sb="2" eb="5">
      <t>レンケイガタ</t>
    </rPh>
    <rPh sb="5" eb="7">
      <t>ニンテイ</t>
    </rPh>
    <rPh sb="10" eb="11">
      <t>エン</t>
    </rPh>
    <phoneticPr fontId="66"/>
  </si>
  <si>
    <t>保育所型認定こども園</t>
    <rPh sb="0" eb="2">
      <t>ホイク</t>
    </rPh>
    <rPh sb="2" eb="3">
      <t>ショ</t>
    </rPh>
    <rPh sb="3" eb="4">
      <t>ガタ</t>
    </rPh>
    <rPh sb="4" eb="6">
      <t>ニンテイ</t>
    </rPh>
    <rPh sb="9" eb="10">
      <t>エン</t>
    </rPh>
    <phoneticPr fontId="66"/>
  </si>
  <si>
    <t>地方裁量型認定こども園</t>
    <rPh sb="0" eb="2">
      <t>チホウ</t>
    </rPh>
    <rPh sb="2" eb="5">
      <t>サイリョウガタ</t>
    </rPh>
    <rPh sb="5" eb="7">
      <t>ニンテイ</t>
    </rPh>
    <rPh sb="10" eb="11">
      <t>エン</t>
    </rPh>
    <phoneticPr fontId="66"/>
  </si>
  <si>
    <t>給付型幼稚園</t>
    <rPh sb="0" eb="3">
      <t>キュウフガタ</t>
    </rPh>
    <rPh sb="3" eb="6">
      <t>ヨウチエン</t>
    </rPh>
    <phoneticPr fontId="1"/>
  </si>
  <si>
    <t>家庭的保育事業</t>
    <rPh sb="0" eb="2">
      <t>カテイ</t>
    </rPh>
    <rPh sb="2" eb="3">
      <t>テキ</t>
    </rPh>
    <rPh sb="3" eb="5">
      <t>ホイク</t>
    </rPh>
    <rPh sb="5" eb="7">
      <t>ジギョウ</t>
    </rPh>
    <phoneticPr fontId="66"/>
  </si>
  <si>
    <t>企業主導型</t>
    <rPh sb="0" eb="2">
      <t>キギョウ</t>
    </rPh>
    <rPh sb="2" eb="5">
      <t>シュドウガタ</t>
    </rPh>
    <phoneticPr fontId="1"/>
  </si>
  <si>
    <t>保育ルーム</t>
    <rPh sb="0" eb="2">
      <t>ホイク</t>
    </rPh>
    <phoneticPr fontId="1"/>
  </si>
  <si>
    <t>ナーサリーホームフレスポ稲毛</t>
    <rPh sb="12" eb="14">
      <t>イナゲ</t>
    </rPh>
    <phoneticPr fontId="115"/>
  </si>
  <si>
    <t>千葉文化幼稚園</t>
    <rPh sb="0" eb="2">
      <t>チバ</t>
    </rPh>
    <rPh sb="2" eb="4">
      <t>ブンカ</t>
    </rPh>
    <rPh sb="4" eb="7">
      <t>ヨウチエン</t>
    </rPh>
    <phoneticPr fontId="1"/>
  </si>
  <si>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</si>
  <si>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</si>
  <si>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</si>
  <si>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</si>
  <si>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115"/>
  </si>
  <si>
    <t>リトルガーデンＷＢＧ</t>
  </si>
  <si>
    <t>みらいのまち保育園　作草部</t>
    <rPh sb="6" eb="9">
      <t>ホイクエン</t>
    </rPh>
    <phoneticPr fontId="115"/>
  </si>
  <si>
    <t>リトルガーデン千葉ポートタウン</t>
  </si>
  <si>
    <t>みらいのまち保育園　園生</t>
    <rPh sb="6" eb="9">
      <t>ホイクエン</t>
    </rPh>
    <rPh sb="10" eb="12">
      <t>ソンノウ</t>
    </rPh>
    <phoneticPr fontId="115"/>
  </si>
  <si>
    <t>みらいのまち保育園　新田町</t>
    <rPh sb="6" eb="9">
      <t>ホイクエン</t>
    </rPh>
    <rPh sb="10" eb="13">
      <t>シンデンチョウ</t>
    </rPh>
    <phoneticPr fontId="115"/>
  </si>
  <si>
    <t>認定こども園　土気中央幼稚園</t>
  </si>
  <si>
    <t>ハピネスいなげ園</t>
    <rPh sb="7" eb="8">
      <t>エン</t>
    </rPh>
    <phoneticPr fontId="5"/>
  </si>
  <si>
    <t>認定こども園　あすみ中央幼稚園</t>
    <rPh sb="0" eb="2">
      <t>ニンテイ</t>
    </rPh>
    <rPh sb="5" eb="6">
      <t>エン</t>
    </rPh>
    <rPh sb="10" eb="12">
      <t>チュウオウ</t>
    </rPh>
    <rPh sb="12" eb="15">
      <t>ヨウチエン</t>
    </rPh>
    <phoneticPr fontId="4"/>
  </si>
  <si>
    <t>都賀あすか園</t>
  </si>
  <si>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</si>
  <si>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稲毛海岸サンフラワー保育室</t>
  </si>
  <si>
    <t>はまちどり保育園</t>
  </si>
  <si>
    <t>はまのけやき保育園</t>
  </si>
  <si>
    <t>みらいのまち保育園　蘇我</t>
  </si>
  <si>
    <t>そらまめ新千葉駅前園</t>
  </si>
  <si>
    <t>サフォークキッズ保育園</t>
    <rPh sb="8" eb="11">
      <t>ホイクエン</t>
    </rPh>
    <phoneticPr fontId="1"/>
  </si>
  <si>
    <t>みらくる保育園</t>
    <rPh sb="4" eb="7">
      <t>ホイクエン</t>
    </rPh>
    <phoneticPr fontId="1"/>
  </si>
  <si>
    <t>検見川はないろ保育園</t>
    <rPh sb="7" eb="10">
      <t>ホイクエン</t>
    </rPh>
    <phoneticPr fontId="1"/>
  </si>
  <si>
    <t>千葉誉田雲母保育園</t>
    <rPh sb="0" eb="2">
      <t>チバ</t>
    </rPh>
    <rPh sb="2" eb="4">
      <t>ホンダ</t>
    </rPh>
    <rPh sb="4" eb="6">
      <t>キララ</t>
    </rPh>
    <rPh sb="6" eb="9">
      <t>ホイクエン</t>
    </rPh>
    <phoneticPr fontId="1"/>
  </si>
  <si>
    <t>かえで保育園おゆみ野</t>
    <rPh sb="3" eb="6">
      <t>ホイクエン</t>
    </rPh>
    <rPh sb="9" eb="10">
      <t>ノ</t>
    </rPh>
    <phoneticPr fontId="1"/>
  </si>
  <si>
    <t>もりのなかま保育園おゆみ野園サイエンス＋</t>
  </si>
  <si>
    <t>あおば保育園</t>
    <rPh sb="3" eb="6">
      <t>ホイクエン</t>
    </rPh>
    <phoneticPr fontId="1"/>
  </si>
  <si>
    <t>チャコ保育園</t>
    <rPh sb="3" eb="6">
      <t>ホイクエン</t>
    </rPh>
    <phoneticPr fontId="1"/>
  </si>
  <si>
    <t>かえで保育園千葉中央</t>
    <rPh sb="6" eb="8">
      <t>チバ</t>
    </rPh>
    <rPh sb="8" eb="10">
      <t>チュウオウ</t>
    </rPh>
    <phoneticPr fontId="1"/>
  </si>
  <si>
    <t>理事長</t>
    <rPh sb="0" eb="3">
      <t>リジチョウ</t>
    </rPh>
    <phoneticPr fontId="4"/>
  </si>
  <si>
    <t>千葉市稲毛区小仲台2-10-1</t>
    <rPh sb="0" eb="3">
      <t>チバシ</t>
    </rPh>
    <rPh sb="3" eb="6">
      <t>イナゲク</t>
    </rPh>
    <rPh sb="6" eb="9">
      <t>コナカダイ</t>
    </rPh>
    <phoneticPr fontId="2"/>
  </si>
  <si>
    <t>皆川　達也</t>
  </si>
  <si>
    <t>田代　鉄也</t>
  </si>
  <si>
    <t>千葉市緑区おゆみ野中央７丁目３０</t>
    <rPh sb="0" eb="3">
      <t>チバシ</t>
    </rPh>
    <rPh sb="8" eb="9">
      <t>ノ</t>
    </rPh>
    <rPh sb="9" eb="11">
      <t>チュウオウ</t>
    </rPh>
    <rPh sb="12" eb="14">
      <t>チョウメ</t>
    </rPh>
    <phoneticPr fontId="4"/>
  </si>
  <si>
    <t>まなびの森　いなほ保育園</t>
    <rPh sb="4" eb="5">
      <t>モリ</t>
    </rPh>
    <phoneticPr fontId="4"/>
  </si>
  <si>
    <t>名古屋市中村区名駅2-38-2　オーキッドビル7F</t>
  </si>
  <si>
    <t>川久　充成</t>
  </si>
  <si>
    <t>田村　篤司</t>
  </si>
  <si>
    <t>千葉市若葉区小倉台４－６－２</t>
  </si>
  <si>
    <t>佐藤 敏光</t>
  </si>
  <si>
    <t>船橋市藤原８丁目１７－２</t>
    <rPh sb="0" eb="3">
      <t>フナバシシ</t>
    </rPh>
    <rPh sb="3" eb="5">
      <t>フジワラ</t>
    </rPh>
    <rPh sb="6" eb="8">
      <t>チョウメ</t>
    </rPh>
    <phoneticPr fontId="4"/>
  </si>
  <si>
    <t>Gakkenほいくえん おゆみ野</t>
    <rPh sb="15" eb="16">
      <t>ノ</t>
    </rPh>
    <phoneticPr fontId="5"/>
  </si>
  <si>
    <t>茂原市高師８６４－１</t>
    <rPh sb="0" eb="3">
      <t>モバラシ</t>
    </rPh>
    <rPh sb="3" eb="5">
      <t>タカシ</t>
    </rPh>
    <phoneticPr fontId="4"/>
  </si>
  <si>
    <t>東京都江東区木場五丁目8番40号</t>
  </si>
  <si>
    <t>吉井　はるか</t>
  </si>
  <si>
    <t>東京都中央区日本橋3-12-2　朝日ビルヂング４F-B</t>
  </si>
  <si>
    <t>Gakkenほいくえん 稲毛東</t>
    <rPh sb="12" eb="14">
      <t>イナゲ</t>
    </rPh>
    <rPh sb="14" eb="15">
      <t>ヒガシ</t>
    </rPh>
    <phoneticPr fontId="2"/>
  </si>
  <si>
    <t>市原市瀬又字傾城谷507番</t>
  </si>
  <si>
    <t>東京都中央区日本橋3-12-2　朝日ビルヂング４F-A</t>
  </si>
  <si>
    <t>安藤　勲</t>
  </si>
  <si>
    <t>AIAI NURSERY　幕張</t>
    <rPh sb="13" eb="15">
      <t>マクハリ</t>
    </rPh>
    <phoneticPr fontId="5"/>
  </si>
  <si>
    <t>武村　潤一</t>
  </si>
  <si>
    <t>そらまめ保育園新千葉</t>
    <rPh sb="4" eb="7">
      <t>ホイクエン</t>
    </rPh>
    <rPh sb="7" eb="8">
      <t>シン</t>
    </rPh>
    <rPh sb="8" eb="10">
      <t>チバ</t>
    </rPh>
    <phoneticPr fontId="5"/>
  </si>
  <si>
    <t>AIAI NURSERY　土気</t>
    <rPh sb="13" eb="15">
      <t>トケ</t>
    </rPh>
    <phoneticPr fontId="5"/>
  </si>
  <si>
    <t>鳥居　敏</t>
  </si>
  <si>
    <t>田中　直人</t>
  </si>
  <si>
    <t>花見川区幕張本郷６－２５－２０　糸ビル２０１</t>
  </si>
  <si>
    <t>片岡  雅文</t>
  </si>
  <si>
    <t>千葉市美浜区中瀬１－３　幕張テクノガーデンＢ棟５階</t>
  </si>
  <si>
    <t>リトルガーデンインターナショナル幕張本郷認可保育園</t>
    <rPh sb="16" eb="18">
      <t>マクハリ</t>
    </rPh>
    <rPh sb="18" eb="20">
      <t>ホンゴウ</t>
    </rPh>
    <rPh sb="20" eb="22">
      <t>ニンカ</t>
    </rPh>
    <rPh sb="22" eb="25">
      <t>ホイクエン</t>
    </rPh>
    <phoneticPr fontId="1"/>
  </si>
  <si>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</si>
  <si>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</si>
  <si>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北海道北広島市Ｆビレッジ８番地</t>
  </si>
  <si>
    <t>絵本と太陽の保育園　てぃだまちキッズ検見川浜</t>
    <rPh sb="0" eb="2">
      <t>エホン</t>
    </rPh>
    <rPh sb="3" eb="5">
      <t>タイヨウ</t>
    </rPh>
    <rPh sb="6" eb="9">
      <t>ホイクエン</t>
    </rPh>
    <rPh sb="18" eb="22">
      <t>ケミガワハマ</t>
    </rPh>
    <phoneticPr fontId="0"/>
  </si>
  <si>
    <t>千葉市美浜区真砂2-24-8</t>
  </si>
  <si>
    <t>美波保育園</t>
    <rPh sb="0" eb="2">
      <t>ミナミ</t>
    </rPh>
    <rPh sb="2" eb="5">
      <t>ホイクエン</t>
    </rPh>
    <phoneticPr fontId="0"/>
  </si>
  <si>
    <t>みらいつむぎ保育園美浜</t>
    <rPh sb="6" eb="9">
      <t>ホイクエン</t>
    </rPh>
    <rPh sb="9" eb="11">
      <t>ミハマ</t>
    </rPh>
    <phoneticPr fontId="0"/>
  </si>
  <si>
    <t>後藤　伸太郎</t>
  </si>
  <si>
    <t>オーチャード・キッズ稲毛海岸保育園第二</t>
    <rPh sb="10" eb="14">
      <t>イナゲカイガン</t>
    </rPh>
    <rPh sb="14" eb="16">
      <t>ホイク</t>
    </rPh>
    <rPh sb="16" eb="17">
      <t>エン</t>
    </rPh>
    <rPh sb="17" eb="18">
      <t>ダイ</t>
    </rPh>
    <rPh sb="18" eb="19">
      <t>ニ</t>
    </rPh>
    <phoneticPr fontId="4"/>
  </si>
  <si>
    <t>〇</t>
    <phoneticPr fontId="1"/>
  </si>
  <si>
    <t>あおば保育園</t>
    <rPh sb="3" eb="6">
      <t>ホイクエン</t>
    </rPh>
    <phoneticPr fontId="4"/>
  </si>
  <si>
    <t>CZN11549</t>
  </si>
  <si>
    <t>千葉市中央区末広４丁目２１番４</t>
  </si>
  <si>
    <t>チャコ保育園</t>
    <rPh sb="3" eb="6">
      <t>ホイクエン</t>
    </rPh>
    <phoneticPr fontId="4"/>
  </si>
  <si>
    <t>かえで保育園千葉中央</t>
    <rPh sb="6" eb="8">
      <t>チバ</t>
    </rPh>
    <rPh sb="8" eb="10">
      <t>チュウオウ</t>
    </rPh>
    <phoneticPr fontId="4"/>
  </si>
  <si>
    <t>XLE56558</t>
  </si>
  <si>
    <t>かえで保育園おゆみ野</t>
    <rPh sb="3" eb="6">
      <t>ホイクエン</t>
    </rPh>
    <rPh sb="9" eb="10">
      <t>ノ</t>
    </rPh>
    <phoneticPr fontId="4"/>
  </si>
  <si>
    <t>IDL54946</t>
  </si>
  <si>
    <t>（株）Think Education</t>
  </si>
  <si>
    <t>伊藤　貴紀</t>
  </si>
  <si>
    <t>もりのなかま保育園おゆみ野園サイエンス＋</t>
    <rPh sb="6" eb="9">
      <t>ホイクエン</t>
    </rPh>
    <rPh sb="12" eb="13">
      <t>ノ</t>
    </rPh>
    <rPh sb="13" eb="14">
      <t>エン</t>
    </rPh>
    <phoneticPr fontId="4"/>
  </si>
  <si>
    <t>EQQ97990</t>
  </si>
  <si>
    <t>宮城県仙台市青葉区一番町2丁目5-22　GC青葉通りプラザ2階</t>
  </si>
  <si>
    <t>川村　陽介</t>
  </si>
  <si>
    <t>リトルガーデンインターナショナル幕張ベイパーク保育園</t>
    <rPh sb="16" eb="18">
      <t>マクハリ</t>
    </rPh>
    <rPh sb="23" eb="26">
      <t>ホイクエン</t>
    </rPh>
    <phoneticPr fontId="4"/>
  </si>
  <si>
    <t>PEB13593</t>
  </si>
  <si>
    <t>（福）　愛の園福祉会</t>
  </si>
  <si>
    <t>（福）　健育会</t>
  </si>
  <si>
    <t>（学）　増田学園</t>
  </si>
  <si>
    <t>（福）　創成会</t>
  </si>
  <si>
    <t>NPO法人虹の丘ワールド・ケア・ファミリー</t>
  </si>
  <si>
    <t>塩　順子</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</si>
  <si>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</si>
  <si>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</si>
  <si>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</si>
  <si>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</si>
  <si>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</si>
  <si>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</si>
  <si>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</si>
  <si>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</si>
  <si>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</si>
  <si>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</si>
  <si>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</si>
  <si>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</si>
  <si>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</si>
  <si>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</si>
  <si>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VFJ49880</t>
  </si>
  <si>
    <t>（学）もっこく学園</t>
  </si>
  <si>
    <t>（学）山口学園</t>
  </si>
  <si>
    <t>（学）西沢学園</t>
  </si>
  <si>
    <t>認定こども園　かしの木学園　かしの木園</t>
    <rPh sb="11" eb="13">
      <t>ガクエン</t>
    </rPh>
    <rPh sb="17" eb="18">
      <t>キ</t>
    </rPh>
    <rPh sb="18" eb="19">
      <t>エン</t>
    </rPh>
    <phoneticPr fontId="8"/>
  </si>
  <si>
    <t>認定こども園　松ヶ丘幼稚園</t>
    <rPh sb="0" eb="2">
      <t>ニンテイ</t>
    </rPh>
    <phoneticPr fontId="1"/>
  </si>
  <si>
    <t>（学）浜田学園</t>
  </si>
  <si>
    <t>認定こども園　山王幼稚園</t>
    <rPh sb="0" eb="6">
      <t>ニ</t>
    </rPh>
    <rPh sb="7" eb="9">
      <t>サンノウ</t>
    </rPh>
    <rPh sb="9" eb="12">
      <t>ヨウチエン</t>
    </rPh>
    <phoneticPr fontId="1"/>
  </si>
  <si>
    <t>（学）山王学園</t>
  </si>
  <si>
    <t>認定こども園　土岐幼稚園</t>
    <rPh sb="0" eb="6">
      <t>ニ</t>
    </rPh>
    <rPh sb="7" eb="9">
      <t>トキ</t>
    </rPh>
    <rPh sb="9" eb="12">
      <t>ヨウチエン</t>
    </rPh>
    <phoneticPr fontId="1"/>
  </si>
  <si>
    <t>（学）土岐学園</t>
  </si>
  <si>
    <t>認定こども園　鏡戸幼稚園</t>
    <rPh sb="0" eb="6">
      <t>ニ</t>
    </rPh>
    <rPh sb="7" eb="8">
      <t>カガミ</t>
    </rPh>
    <rPh sb="8" eb="9">
      <t>ト</t>
    </rPh>
    <rPh sb="9" eb="12">
      <t>ヨウチエン</t>
    </rPh>
    <phoneticPr fontId="1"/>
  </si>
  <si>
    <t>（学）鏡戸学園</t>
  </si>
  <si>
    <t>（学）千葉敬愛学園</t>
  </si>
  <si>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</si>
  <si>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</si>
  <si>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</si>
  <si>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（学）信愛学園</t>
  </si>
  <si>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</si>
  <si>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</si>
  <si>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</si>
  <si>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</si>
  <si>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認定こども園　土気中央幼稚園</t>
    <rPh sb="0" eb="2">
      <t>ニンテイ</t>
    </rPh>
    <rPh sb="5" eb="6">
      <t>エン</t>
    </rPh>
    <rPh sb="7" eb="9">
      <t>トケ</t>
    </rPh>
    <rPh sb="9" eb="11">
      <t>チュウオウ</t>
    </rPh>
    <rPh sb="11" eb="14">
      <t>ヨウチエン</t>
    </rPh>
    <phoneticPr fontId="4"/>
  </si>
  <si>
    <t>ZFQ36082</t>
  </si>
  <si>
    <t>（学）小川学園</t>
  </si>
  <si>
    <t>千葉市緑区土気町1630-1</t>
  </si>
  <si>
    <t>小川治政</t>
  </si>
  <si>
    <t>YTS31250</t>
  </si>
  <si>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</si>
  <si>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</si>
  <si>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天野　裕香里</t>
  </si>
  <si>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</si>
  <si>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</si>
  <si>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</si>
  <si>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</si>
  <si>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東京都中央区日本橋小伝馬町１２－５　小伝馬町YSビル６階</t>
  </si>
  <si>
    <t>なないろ浜野園</t>
    <rPh sb="4" eb="7">
      <t>ハマノエン</t>
    </rPh>
    <phoneticPr fontId="7"/>
  </si>
  <si>
    <t>新検見川駅北口キッズランド</t>
    <rPh sb="5" eb="7">
      <t>キタグチ</t>
    </rPh>
    <phoneticPr fontId="4"/>
  </si>
  <si>
    <t>ほしぞらの丘</t>
    <rPh sb="5" eb="6">
      <t>オカ</t>
    </rPh>
    <phoneticPr fontId="4"/>
  </si>
  <si>
    <t>みらいつむぎ検見川浜園</t>
    <rPh sb="6" eb="10">
      <t>ケミガワハマ</t>
    </rPh>
    <rPh sb="10" eb="11">
      <t>エン</t>
    </rPh>
    <phoneticPr fontId="4"/>
  </si>
  <si>
    <t>そらまめ新千葉駅前園</t>
    <rPh sb="4" eb="7">
      <t>シンチバ</t>
    </rPh>
    <rPh sb="7" eb="8">
      <t>エキ</t>
    </rPh>
    <rPh sb="8" eb="9">
      <t>マエ</t>
    </rPh>
    <rPh sb="9" eb="10">
      <t>エン</t>
    </rPh>
    <phoneticPr fontId="4"/>
  </si>
  <si>
    <t>HPL64204</t>
  </si>
  <si>
    <t>千葉県習志野市奏の杜３丁目１４－９</t>
  </si>
  <si>
    <t>都賀あすか園</t>
    <rPh sb="0" eb="2">
      <t>ツガ</t>
    </rPh>
    <rPh sb="5" eb="6">
      <t>エン</t>
    </rPh>
    <phoneticPr fontId="4"/>
  </si>
  <si>
    <t>IWK17502</t>
  </si>
  <si>
    <t>千葉県千葉市若葉区都賀２丁目１２－１１</t>
  </si>
  <si>
    <t>稲毛海岸サンフラワー保育室</t>
    <rPh sb="0" eb="2">
      <t>イナゲ</t>
    </rPh>
    <rPh sb="2" eb="4">
      <t>カイガン</t>
    </rPh>
    <rPh sb="10" eb="13">
      <t>ホイクシツ</t>
    </rPh>
    <phoneticPr fontId="4"/>
  </si>
  <si>
    <t>LLO54599</t>
  </si>
  <si>
    <t>東京都中央区日本橋小伝馬町１２－５小伝馬町ＹＳビル６階</t>
  </si>
  <si>
    <t>美浜ナーサリーささえ愛</t>
    <rPh sb="0" eb="2">
      <t>ミハマ</t>
    </rPh>
    <rPh sb="10" eb="11">
      <t>アイ</t>
    </rPh>
    <phoneticPr fontId="13"/>
  </si>
  <si>
    <t>大野　惠司</t>
  </si>
  <si>
    <t>岡本　泰彦</t>
  </si>
  <si>
    <t>千葉南病院クニナ保育園</t>
    <rPh sb="0" eb="2">
      <t>チバ</t>
    </rPh>
    <rPh sb="2" eb="3">
      <t>ミナミ</t>
    </rPh>
    <rPh sb="3" eb="5">
      <t>ビョウイン</t>
    </rPh>
    <rPh sb="8" eb="11">
      <t>ホイクエン</t>
    </rPh>
    <phoneticPr fontId="7"/>
  </si>
  <si>
    <t>保育室リリー</t>
    <rPh sb="0" eb="3">
      <t>ホイクシツ</t>
    </rPh>
    <phoneticPr fontId="4"/>
  </si>
  <si>
    <t>タムスわんぱく保育園花見川</t>
    <rPh sb="7" eb="10">
      <t>ホイクエン</t>
    </rPh>
    <rPh sb="10" eb="13">
      <t>ハナミガワ</t>
    </rPh>
    <phoneticPr fontId="4"/>
  </si>
  <si>
    <t>DJR68987</t>
  </si>
  <si>
    <t>千葉県千葉市若葉区加曽利町１８３５－１</t>
  </si>
  <si>
    <t>景山　雄介</t>
  </si>
  <si>
    <t>幼保連携型認定こども園　さざれ幼稚園</t>
    <rPh sb="0" eb="1">
      <t>ヨウ</t>
    </rPh>
    <rPh sb="1" eb="2">
      <t>ホ</t>
    </rPh>
    <rPh sb="2" eb="5">
      <t>レンケイガタ</t>
    </rPh>
    <rPh sb="5" eb="7">
      <t>ニンテイ</t>
    </rPh>
    <rPh sb="10" eb="11">
      <t>エン</t>
    </rPh>
    <rPh sb="15" eb="18">
      <t>ヨウチエン</t>
    </rPh>
    <phoneticPr fontId="119"/>
  </si>
  <si>
    <t>くじら保育園</t>
    <rPh sb="3" eb="6">
      <t>ホイクエン</t>
    </rPh>
    <phoneticPr fontId="115"/>
  </si>
  <si>
    <t>ちいさい保育園 幕張おおぞら園</t>
    <rPh sb="4" eb="7">
      <t>ホイクエン</t>
    </rPh>
    <rPh sb="8" eb="10">
      <t>マクハリ</t>
    </rPh>
    <phoneticPr fontId="1"/>
  </si>
  <si>
    <t>キッズルームチャコ稲毛園</t>
  </si>
  <si>
    <t>みのり認定こども園</t>
    <rPh sb="3" eb="5">
      <t>ニンテイ</t>
    </rPh>
    <rPh sb="8" eb="9">
      <t>エン</t>
    </rPh>
    <phoneticPr fontId="1"/>
  </si>
  <si>
    <t>キートスチャイルドケア みつわ台</t>
  </si>
  <si>
    <t>認定こども園かしの木学園　カトライアキンダーガルテン</t>
    <rPh sb="0" eb="2">
      <t>ニンテイ</t>
    </rPh>
    <rPh sb="5" eb="6">
      <t>エン</t>
    </rPh>
    <rPh sb="9" eb="10">
      <t>キ</t>
    </rPh>
    <rPh sb="10" eb="12">
      <t>ガクエン</t>
    </rPh>
    <phoneticPr fontId="120"/>
  </si>
  <si>
    <t>めぐみ幼稚園</t>
    <rPh sb="3" eb="6">
      <t>ヨウチエン</t>
    </rPh>
    <phoneticPr fontId="1"/>
  </si>
  <si>
    <t>暁幼稚園</t>
    <rPh sb="0" eb="1">
      <t>アカツキ</t>
    </rPh>
    <rPh sb="1" eb="4">
      <t>ヨウチエン</t>
    </rPh>
    <phoneticPr fontId="1"/>
  </si>
  <si>
    <t>ぶれあ保育園・稲毛</t>
    <phoneticPr fontId="1"/>
  </si>
  <si>
    <t>若松台幼稚園</t>
    <rPh sb="0" eb="2">
      <t>ワカマツ</t>
    </rPh>
    <rPh sb="2" eb="3">
      <t>ダイ</t>
    </rPh>
    <rPh sb="3" eb="6">
      <t>ヨウチエン</t>
    </rPh>
    <phoneticPr fontId="1"/>
  </si>
  <si>
    <t>ぶれあ保育園・稲毛東</t>
    <phoneticPr fontId="1"/>
  </si>
  <si>
    <t>学校法人宇野学園みなみちゃんタック</t>
    <rPh sb="0" eb="2">
      <t>ガッコウ</t>
    </rPh>
    <rPh sb="2" eb="4">
      <t>ホウジン</t>
    </rPh>
    <rPh sb="4" eb="8">
      <t>ウノガクエン</t>
    </rPh>
    <phoneticPr fontId="1"/>
  </si>
  <si>
    <t>幼保連携型認定こども園　しらぎく</t>
  </si>
  <si>
    <t>ぶれあ保育園・東千葉</t>
    <phoneticPr fontId="1"/>
  </si>
  <si>
    <t>認定こども園　あやめ台幼稚園</t>
    <rPh sb="0" eb="2">
      <t>ニンテイ</t>
    </rPh>
    <rPh sb="5" eb="6">
      <t>エン</t>
    </rPh>
    <rPh sb="10" eb="11">
      <t>ダイ</t>
    </rPh>
    <rPh sb="11" eb="14">
      <t>ヨウチエン</t>
    </rPh>
    <phoneticPr fontId="1"/>
  </si>
  <si>
    <t>事業所内保育所ぱすてる</t>
    <rPh sb="6" eb="7">
      <t>ショ</t>
    </rPh>
    <phoneticPr fontId="1"/>
  </si>
  <si>
    <t>認定こども園　あすみ中央幼稚園</t>
  </si>
  <si>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22"/>
  </si>
  <si>
    <t>千葉メディカルセンター事業所内保育園</t>
  </si>
  <si>
    <t>まなびの森　いなほ保育園</t>
    <rPh sb="4" eb="5">
      <t>モリ</t>
    </rPh>
    <phoneticPr fontId="1"/>
  </si>
  <si>
    <t>認定こども園　弥生幼稚園</t>
    <rPh sb="0" eb="2">
      <t>ニンテイ</t>
    </rPh>
    <rPh sb="5" eb="6">
      <t>エン</t>
    </rPh>
    <rPh sb="7" eb="9">
      <t>ヤヨイ</t>
    </rPh>
    <rPh sb="9" eb="12">
      <t>ヨウチエン</t>
    </rPh>
    <phoneticPr fontId="1"/>
  </si>
  <si>
    <t>幼保連携型認定こども園　ChaCha Children Makuhari</t>
    <rPh sb="0" eb="5">
      <t>ヨウホレンケイガタ</t>
    </rPh>
    <rPh sb="5" eb="7">
      <t>ニンテイ</t>
    </rPh>
    <rPh sb="10" eb="11">
      <t>エン</t>
    </rPh>
    <phoneticPr fontId="22"/>
  </si>
  <si>
    <t>認定こども園　園生幼稚園</t>
    <rPh sb="0" eb="2">
      <t>ニンテイ</t>
    </rPh>
    <rPh sb="5" eb="6">
      <t>エン</t>
    </rPh>
    <rPh sb="7" eb="9">
      <t>ソンノウ</t>
    </rPh>
    <rPh sb="9" eb="12">
      <t>ヨウチエン</t>
    </rPh>
    <phoneticPr fontId="1"/>
  </si>
  <si>
    <t>幼保連携型認定こども園
チューリップこども園</t>
  </si>
  <si>
    <t>認定こども園　敬愛短期大学附属幼稚園</t>
  </si>
  <si>
    <t>認定こども園　梅乃園幼稚園</t>
    <rPh sb="0" eb="2">
      <t>ニンテイ</t>
    </rPh>
    <rPh sb="5" eb="6">
      <t>エン</t>
    </rPh>
    <rPh sb="7" eb="8">
      <t>ウメ</t>
    </rPh>
    <rPh sb="8" eb="9">
      <t>ノ</t>
    </rPh>
    <rPh sb="9" eb="10">
      <t>ソノ</t>
    </rPh>
    <rPh sb="10" eb="13">
      <t>ヨウチエン</t>
    </rPh>
    <phoneticPr fontId="1"/>
  </si>
  <si>
    <t>ニチイキッズ
あすみが丘保育園</t>
    <rPh sb="11" eb="12">
      <t>オカ</t>
    </rPh>
    <rPh sb="12" eb="15">
      <t>ホイクエン</t>
    </rPh>
    <phoneticPr fontId="2"/>
  </si>
  <si>
    <t>認定こども園　大巌寺幼稚園</t>
    <rPh sb="0" eb="2">
      <t>ニンテイ</t>
    </rPh>
    <rPh sb="5" eb="6">
      <t>エン</t>
    </rPh>
    <rPh sb="7" eb="10">
      <t>ダイガンジ</t>
    </rPh>
    <rPh sb="10" eb="13">
      <t>ヨウチエン</t>
    </rPh>
    <phoneticPr fontId="1"/>
  </si>
  <si>
    <t>花見川さくら学園</t>
    <phoneticPr fontId="1"/>
  </si>
  <si>
    <t>そらまめ保育園新千葉</t>
    <rPh sb="4" eb="7">
      <t>ホイクエン</t>
    </rPh>
    <rPh sb="7" eb="8">
      <t>シン</t>
    </rPh>
    <rPh sb="8" eb="10">
      <t>チバ</t>
    </rPh>
    <phoneticPr fontId="4"/>
  </si>
  <si>
    <t>オーチャード・キッズ稲毛海岸保育園第二</t>
    <rPh sb="14" eb="17">
      <t>ホイクエン</t>
    </rPh>
    <rPh sb="17" eb="19">
      <t>ダイニ</t>
    </rPh>
    <phoneticPr fontId="1"/>
  </si>
  <si>
    <t>AIAI NURSERY 園生</t>
  </si>
  <si>
    <t>小ばと会ちしろ保育園</t>
    <rPh sb="0" eb="1">
      <t>ショウ</t>
    </rPh>
    <rPh sb="3" eb="4">
      <t>カイ</t>
    </rPh>
    <rPh sb="7" eb="10">
      <t>ホイクエン</t>
    </rPh>
    <phoneticPr fontId="1"/>
  </si>
  <si>
    <t>AIAI NURSERY 稲毛海岸</t>
    <phoneticPr fontId="1"/>
  </si>
  <si>
    <t>リトルガーデンインターナショナル幕張本郷認可保育園</t>
    <rPh sb="16" eb="18">
      <t>マクハリ</t>
    </rPh>
    <rPh sb="18" eb="20">
      <t>ホンゴウ</t>
    </rPh>
    <rPh sb="20" eb="22">
      <t>ニンカ</t>
    </rPh>
    <rPh sb="22" eb="25">
      <t>ホイクエン</t>
    </rPh>
    <phoneticPr fontId="22"/>
  </si>
  <si>
    <t>AIAI NURSERY 小仲台</t>
    <phoneticPr fontId="1"/>
  </si>
  <si>
    <t>リトルガーデンインターナショナル幕張ベイパーク保育園</t>
    <rPh sb="16" eb="18">
      <t>マクハリ</t>
    </rPh>
    <rPh sb="23" eb="26">
      <t>ホイクエン</t>
    </rPh>
    <phoneticPr fontId="1"/>
  </si>
  <si>
    <t>かえで保育園いそべ</t>
    <rPh sb="3" eb="6">
      <t>ホイクエン</t>
    </rPh>
    <phoneticPr fontId="1"/>
  </si>
  <si>
    <t>あかり保育園</t>
    <rPh sb="3" eb="6">
      <t>ホイクエン</t>
    </rPh>
    <phoneticPr fontId="1"/>
  </si>
  <si>
    <t>オンジュソリール保育園　海浜幕張 Park Side</t>
  </si>
  <si>
    <t>AIAI NURSERY 海浜幕張</t>
  </si>
  <si>
    <t>スマイスセレソンスポーツ保育園新検見川</t>
    <rPh sb="12" eb="15">
      <t>ホイクエン</t>
    </rPh>
    <rPh sb="15" eb="19">
      <t>シンケミガワ</t>
    </rPh>
    <phoneticPr fontId="1"/>
  </si>
  <si>
    <t>千葉蘇我雲母保育園</t>
    <rPh sb="0" eb="4">
      <t>チバソガ</t>
    </rPh>
    <rPh sb="4" eb="6">
      <t>キララ</t>
    </rPh>
    <rPh sb="6" eb="9">
      <t>ホイクエン</t>
    </rPh>
    <phoneticPr fontId="1"/>
  </si>
  <si>
    <t>かえで保育園本千葉</t>
    <rPh sb="3" eb="6">
      <t>ホイクエン</t>
    </rPh>
    <rPh sb="6" eb="9">
      <t>ホンチバ</t>
    </rPh>
    <phoneticPr fontId="1"/>
  </si>
  <si>
    <t>かえで保育園西千葉</t>
    <rPh sb="3" eb="6">
      <t>ホイクエン</t>
    </rPh>
    <phoneticPr fontId="1"/>
  </si>
  <si>
    <t>弁天はすのこ保育園</t>
    <rPh sb="0" eb="2">
      <t>ベンテン</t>
    </rPh>
    <rPh sb="6" eb="9">
      <t>ホイクエン</t>
    </rPh>
    <phoneticPr fontId="1"/>
  </si>
  <si>
    <t>都はるかぜ保育園</t>
    <rPh sb="0" eb="1">
      <t>ミヤコ</t>
    </rPh>
    <rPh sb="5" eb="8">
      <t>ホイクエン</t>
    </rPh>
    <phoneticPr fontId="1"/>
  </si>
  <si>
    <t>RVD43964</t>
  </si>
  <si>
    <t>代理人の有無</t>
    <rPh sb="0" eb="3">
      <t>ダイリニン</t>
    </rPh>
    <rPh sb="4" eb="6">
      <t>ウム</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</si>
  <si>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</si>
  <si>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</si>
  <si>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</si>
  <si>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R1～R6戻入</t>
    <rPh sb="5" eb="7">
      <t>レイニュウ</t>
    </rPh>
    <phoneticPr fontId="1"/>
  </si>
  <si>
    <t>委任状有無</t>
    <rPh sb="0" eb="5">
      <t>イニンジョウウム</t>
    </rPh>
    <phoneticPr fontId="1"/>
  </si>
  <si>
    <t>長谷川　卓也</t>
    <rPh sb="0" eb="3">
      <t>ハセガワ</t>
    </rPh>
    <rPh sb="4" eb="6">
      <t>タクヤ</t>
    </rPh>
    <phoneticPr fontId="14"/>
  </si>
  <si>
    <t>有</t>
    <phoneticPr fontId="1"/>
  </si>
  <si>
    <t>CDK82118</t>
    <phoneticPr fontId="1"/>
  </si>
  <si>
    <t>佐藤　敏光</t>
    <rPh sb="3" eb="5">
      <t>トシミツ</t>
    </rPh>
    <phoneticPr fontId="14"/>
  </si>
  <si>
    <t>小野　政宏</t>
  </si>
  <si>
    <t>理事長</t>
    <rPh sb="0" eb="3">
      <t>リジチョウ</t>
    </rPh>
    <phoneticPr fontId="117"/>
  </si>
  <si>
    <t>井上　悟</t>
    <rPh sb="0" eb="2">
      <t>イノウエ</t>
    </rPh>
    <rPh sb="3" eb="4">
      <t>サトル</t>
    </rPh>
    <phoneticPr fontId="116"/>
  </si>
  <si>
    <t>古川　文子</t>
  </si>
  <si>
    <t>井上　悟</t>
    <rPh sb="0" eb="2">
      <t>イノウエ</t>
    </rPh>
    <rPh sb="3" eb="4">
      <t>サトル</t>
    </rPh>
    <phoneticPr fontId="121"/>
  </si>
  <si>
    <t>中村　恵那</t>
    <rPh sb="0" eb="2">
      <t>ナカムラ</t>
    </rPh>
    <rPh sb="3" eb="5">
      <t>エナ</t>
    </rPh>
    <phoneticPr fontId="117"/>
  </si>
  <si>
    <t>中村　恵那</t>
  </si>
  <si>
    <t>（株）ポピンズエデュケア</t>
  </si>
  <si>
    <t>佐藤　敏光</t>
    <rPh sb="3" eb="5">
      <t>トシミツ</t>
    </rPh>
    <phoneticPr fontId="122"/>
  </si>
  <si>
    <t>繁田　高広</t>
    <rPh sb="0" eb="2">
      <t>シゲタ</t>
    </rPh>
    <rPh sb="3" eb="5">
      <t>タカヒロ</t>
    </rPh>
    <phoneticPr fontId="121"/>
  </si>
  <si>
    <t>篠田哲寿</t>
    <rPh sb="0" eb="2">
      <t>シノダ</t>
    </rPh>
    <rPh sb="2" eb="3">
      <t>テツ</t>
    </rPh>
    <rPh sb="3" eb="4">
      <t>ジュ</t>
    </rPh>
    <phoneticPr fontId="16"/>
  </si>
  <si>
    <t>中川　創太</t>
    <rPh sb="0" eb="2">
      <t>ナカガワ</t>
    </rPh>
    <rPh sb="3" eb="5">
      <t>ソウタ</t>
    </rPh>
    <phoneticPr fontId="117"/>
  </si>
  <si>
    <t>中川　創太</t>
  </si>
  <si>
    <t>井上 悟</t>
    <rPh sb="0" eb="2">
      <t>イノウエ</t>
    </rPh>
    <rPh sb="3" eb="4">
      <t>サトル</t>
    </rPh>
    <phoneticPr fontId="116"/>
  </si>
  <si>
    <t>東京都世田谷区祖師谷3-10-11</t>
    <rPh sb="0" eb="3">
      <t>トウキョウト</t>
    </rPh>
    <rPh sb="3" eb="7">
      <t>セタガヤク</t>
    </rPh>
    <rPh sb="7" eb="10">
      <t>ソシガヤ</t>
    </rPh>
    <phoneticPr fontId="16"/>
  </si>
  <si>
    <t>代表取締役</t>
    <rPh sb="0" eb="2">
      <t>ダイヒョウ</t>
    </rPh>
    <rPh sb="2" eb="5">
      <t>トリシマリヤク</t>
    </rPh>
    <phoneticPr fontId="121"/>
  </si>
  <si>
    <t>野田　純</t>
    <rPh sb="0" eb="2">
      <t>ノダ</t>
    </rPh>
    <rPh sb="3" eb="4">
      <t>ジュン</t>
    </rPh>
    <phoneticPr fontId="121"/>
  </si>
  <si>
    <t>SOUキッズケア（株）</t>
  </si>
  <si>
    <t>（株）キッズネクスト</t>
    <rPh sb="1" eb="2">
      <t>カブ</t>
    </rPh>
    <phoneticPr fontId="117"/>
  </si>
  <si>
    <t>千葉市美浜区真砂4-3-5</t>
    <rPh sb="0" eb="3">
      <t>チバシ</t>
    </rPh>
    <rPh sb="3" eb="6">
      <t>ミハマク</t>
    </rPh>
    <rPh sb="6" eb="8">
      <t>マサゴ</t>
    </rPh>
    <phoneticPr fontId="117"/>
  </si>
  <si>
    <t>西村　和馬</t>
    <rPh sb="0" eb="2">
      <t>ニシムラ</t>
    </rPh>
    <rPh sb="3" eb="5">
      <t>カズマ</t>
    </rPh>
    <phoneticPr fontId="117"/>
  </si>
  <si>
    <t>千葉市美浜区真砂4-3-5</t>
  </si>
  <si>
    <t>なのはな保育園</t>
    <rPh sb="4" eb="7">
      <t>ホイクエン</t>
    </rPh>
    <phoneticPr fontId="20"/>
  </si>
  <si>
    <t>ミルキーホーム都賀園</t>
    <rPh sb="7" eb="9">
      <t>ツガ</t>
    </rPh>
    <rPh sb="9" eb="10">
      <t>エン</t>
    </rPh>
    <phoneticPr fontId="20"/>
  </si>
  <si>
    <t>ぴょんぴょん保育園</t>
    <rPh sb="6" eb="9">
      <t>ホイクエン</t>
    </rPh>
    <phoneticPr fontId="20"/>
  </si>
  <si>
    <t>まほろばのお日さま保育園</t>
    <rPh sb="9" eb="12">
      <t>ホイクエン</t>
    </rPh>
    <phoneticPr fontId="20"/>
  </si>
  <si>
    <t>マミー＆ミー西都賀保育園</t>
    <rPh sb="6" eb="7">
      <t>ニシ</t>
    </rPh>
    <rPh sb="7" eb="9">
      <t>ツガ</t>
    </rPh>
    <rPh sb="9" eb="12">
      <t>ホイクエン</t>
    </rPh>
    <phoneticPr fontId="20"/>
  </si>
  <si>
    <t>幕張本郷すきっぷ保育園</t>
    <rPh sb="0" eb="4">
      <t>マクハリホンゴウ</t>
    </rPh>
    <rPh sb="8" eb="11">
      <t>ホイクエン</t>
    </rPh>
    <phoneticPr fontId="20"/>
  </si>
  <si>
    <t>若葉保育園</t>
    <rPh sb="0" eb="2">
      <t>ワカバ</t>
    </rPh>
    <rPh sb="2" eb="5">
      <t>ホイクエン</t>
    </rPh>
    <phoneticPr fontId="20"/>
  </si>
  <si>
    <t>（株）INOUE</t>
  </si>
  <si>
    <t>伊藤　貴紀</t>
    <rPh sb="0" eb="2">
      <t>イトウ</t>
    </rPh>
    <rPh sb="3" eb="4">
      <t>キ</t>
    </rPh>
    <rPh sb="4" eb="5">
      <t>キ</t>
    </rPh>
    <phoneticPr fontId="117"/>
  </si>
  <si>
    <t>丸山　豊</t>
  </si>
  <si>
    <t>AIAI NURSERY 園生</t>
    <rPh sb="13" eb="15">
      <t>ソンノウ</t>
    </rPh>
    <phoneticPr fontId="1"/>
  </si>
  <si>
    <t>AMF55601</t>
  </si>
  <si>
    <t>AIAI Child Care㈱</t>
  </si>
  <si>
    <t>東京都墨田区錦糸１丁目２番１号</t>
  </si>
  <si>
    <t>リトルガーデンインターナショナル海浜幕張認可保育園</t>
    <phoneticPr fontId="1"/>
  </si>
  <si>
    <t>（株）リトルガーデン</t>
  </si>
  <si>
    <t>佐々木　一真</t>
  </si>
  <si>
    <t>和歌山県紀の川市古和田２４０</t>
    <rPh sb="0" eb="4">
      <t>ワカヤマケン</t>
    </rPh>
    <rPh sb="4" eb="5">
      <t>キ</t>
    </rPh>
    <rPh sb="7" eb="8">
      <t>シ</t>
    </rPh>
    <rPh sb="8" eb="9">
      <t>フル</t>
    </rPh>
    <rPh sb="9" eb="11">
      <t>ワダ</t>
    </rPh>
    <phoneticPr fontId="16"/>
  </si>
  <si>
    <t>理事長</t>
    <rPh sb="0" eb="3">
      <t>リジチョウ</t>
    </rPh>
    <phoneticPr fontId="121"/>
  </si>
  <si>
    <t>前田　効多郎</t>
    <rPh sb="0" eb="2">
      <t>マエダ</t>
    </rPh>
    <rPh sb="3" eb="4">
      <t>コウ</t>
    </rPh>
    <rPh sb="4" eb="6">
      <t>タロウ</t>
    </rPh>
    <phoneticPr fontId="121"/>
  </si>
  <si>
    <t>AIAI NURSERY 小仲台</t>
    <rPh sb="13" eb="14">
      <t>ショウ</t>
    </rPh>
    <rPh sb="14" eb="16">
      <t>ナカダイ</t>
    </rPh>
    <phoneticPr fontId="22"/>
  </si>
  <si>
    <t>JZK97887</t>
  </si>
  <si>
    <t>（株）キッズトラスト</t>
  </si>
  <si>
    <t>前地　美紀</t>
    <phoneticPr fontId="117"/>
  </si>
  <si>
    <t>澪川　美紀</t>
  </si>
  <si>
    <t>（特非）はなえみ</t>
  </si>
  <si>
    <t>（学）キッズラボ学園</t>
  </si>
  <si>
    <t>東京都中央区銀座７丁目１６－１２　G-７ビルディング</t>
    <phoneticPr fontId="117"/>
  </si>
  <si>
    <t>AIAI NURSERY 稲毛海岸</t>
    <rPh sb="13" eb="15">
      <t>イナゲ</t>
    </rPh>
    <rPh sb="15" eb="17">
      <t>カイガン</t>
    </rPh>
    <phoneticPr fontId="1"/>
  </si>
  <si>
    <t>UPB11909</t>
  </si>
  <si>
    <t>（株）Lateral Kids</t>
  </si>
  <si>
    <t>千葉蘇我雲母保育園</t>
  </si>
  <si>
    <t>CAI60583</t>
  </si>
  <si>
    <t>㈱モードプランニングジャパン</t>
  </si>
  <si>
    <t>かえで保育園本千葉</t>
  </si>
  <si>
    <t>USN62340</t>
  </si>
  <si>
    <t>㈱Think Education</t>
  </si>
  <si>
    <t>かえで保育園いそべ</t>
  </si>
  <si>
    <t>SQD30998</t>
  </si>
  <si>
    <t>あかり保育園</t>
  </si>
  <si>
    <t>XSQ87133</t>
  </si>
  <si>
    <t>㈱キッズトラスト</t>
  </si>
  <si>
    <t>NWP74920</t>
  </si>
  <si>
    <t>㈱グローバルナビゲーション</t>
  </si>
  <si>
    <t>OJX82941</t>
  </si>
  <si>
    <t>代表取締役</t>
    <rPh sb="4" eb="5">
      <t>ヤク</t>
    </rPh>
    <phoneticPr fontId="117"/>
  </si>
  <si>
    <t>かえで保育園西千葉</t>
    <rPh sb="3" eb="6">
      <t>ホイクエン</t>
    </rPh>
    <phoneticPr fontId="4"/>
  </si>
  <si>
    <t>BVZ35289</t>
  </si>
  <si>
    <t>スマイスセレソンスポーツ保育園新検見川</t>
  </si>
  <si>
    <t>AWJ36046</t>
  </si>
  <si>
    <t>（福）白菊会</t>
  </si>
  <si>
    <t>大分県大分市新川町一丁目1228番地1</t>
    <rPh sb="0" eb="9">
      <t>870-0016</t>
    </rPh>
    <rPh sb="9" eb="12">
      <t>イッチョウメ</t>
    </rPh>
    <rPh sb="16" eb="18">
      <t>バンチ</t>
    </rPh>
    <phoneticPr fontId="117"/>
  </si>
  <si>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</si>
  <si>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</si>
  <si>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</si>
  <si>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</si>
  <si>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</si>
  <si>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</si>
  <si>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</si>
  <si>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</si>
  <si>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小ばと会ちしろ保育園</t>
  </si>
  <si>
    <t>EOB49325</t>
  </si>
  <si>
    <t>千葉県千葉市緑区おゆみ野中央２丁目７－７</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</si>
  <si>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10"/>
  </si>
  <si>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10"/>
  </si>
  <si>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10"/>
  </si>
  <si>
    <t>幼保連携型認定こども園　ウィズダムナーサリースクール</t>
    <rPh sb="0" eb="1">
      <t>ヨウ</t>
    </rPh>
    <rPh sb="1" eb="2">
      <t>ホ</t>
    </rPh>
    <rPh sb="2" eb="5">
      <t>レンケイガタ</t>
    </rPh>
    <rPh sb="5" eb="7">
      <t>ニンテイ</t>
    </rPh>
    <rPh sb="10" eb="11">
      <t>エン</t>
    </rPh>
    <phoneticPr fontId="10"/>
  </si>
  <si>
    <t>千葉県旭市見広4226-2</t>
    <rPh sb="0" eb="3">
      <t>チバケン</t>
    </rPh>
    <phoneticPr fontId="1"/>
  </si>
  <si>
    <t>千葉県旭市見広4226-2</t>
  </si>
  <si>
    <t>認定こども園かしの木学園　カトライアキンダーガルテン</t>
    <rPh sb="0" eb="2">
      <t>ニンテイ</t>
    </rPh>
    <rPh sb="5" eb="6">
      <t>エン</t>
    </rPh>
    <rPh sb="9" eb="10">
      <t>キ</t>
    </rPh>
    <rPh sb="10" eb="12">
      <t>ガクエン</t>
    </rPh>
    <phoneticPr fontId="15"/>
  </si>
  <si>
    <t>千葉市美浜区高洲１－１－２０</t>
    <rPh sb="0" eb="3">
      <t>チバシ</t>
    </rPh>
    <phoneticPr fontId="1"/>
  </si>
  <si>
    <t>千葉市美浜区高洲１－１－２０</t>
  </si>
  <si>
    <t>認定こども園　千葉明徳短期大学附属幼稚園</t>
    <rPh sb="7" eb="9">
      <t>チバ</t>
    </rPh>
    <rPh sb="9" eb="11">
      <t>メイトク</t>
    </rPh>
    <rPh sb="11" eb="13">
      <t>タンキ</t>
    </rPh>
    <rPh sb="13" eb="15">
      <t>ダイガク</t>
    </rPh>
    <rPh sb="15" eb="17">
      <t>フゾク</t>
    </rPh>
    <rPh sb="17" eb="20">
      <t>ヨウチエン</t>
    </rPh>
    <phoneticPr fontId="11"/>
  </si>
  <si>
    <t>認定こども園　登戸幼稚園</t>
    <rPh sb="7" eb="9">
      <t>ノブト</t>
    </rPh>
    <rPh sb="9" eb="12">
      <t>ヨウチエン</t>
    </rPh>
    <phoneticPr fontId="11"/>
  </si>
  <si>
    <t>認定こども園　さつきが丘幼稚園</t>
    <rPh sb="11" eb="12">
      <t>オカ</t>
    </rPh>
    <rPh sb="12" eb="15">
      <t>ヨウチエン</t>
    </rPh>
    <phoneticPr fontId="11"/>
  </si>
  <si>
    <t>認定こども園　まこと第三幼稚園</t>
    <rPh sb="10" eb="11">
      <t>ダイ</t>
    </rPh>
    <rPh sb="11" eb="12">
      <t>サン</t>
    </rPh>
    <rPh sb="12" eb="15">
      <t>ヨウチエン</t>
    </rPh>
    <phoneticPr fontId="11"/>
  </si>
  <si>
    <t>千葉県八千代市八千代台東2-5-2</t>
    <rPh sb="0" eb="3">
      <t>チバケン</t>
    </rPh>
    <phoneticPr fontId="1"/>
  </si>
  <si>
    <t>千葉県八千代市八千代台東2-5-2</t>
  </si>
  <si>
    <t>認定こども園　稲毛すみれ幼稚園</t>
    <rPh sb="7" eb="9">
      <t>イナゲ</t>
    </rPh>
    <rPh sb="12" eb="15">
      <t>ヨウチエン</t>
    </rPh>
    <phoneticPr fontId="11"/>
  </si>
  <si>
    <t>みのり認定こども園</t>
  </si>
  <si>
    <t>QLX45547</t>
  </si>
  <si>
    <t>QLX45547</t>
    <phoneticPr fontId="1"/>
  </si>
  <si>
    <t>（学）幸正学園</t>
    <phoneticPr fontId="1"/>
  </si>
  <si>
    <t>千葉県千葉市若葉区都賀５丁目２０－２６</t>
  </si>
  <si>
    <t>岩舘正雄</t>
  </si>
  <si>
    <t>KVH27015</t>
  </si>
  <si>
    <t>千葉県千葉市美浜区幸町２丁目１２－８</t>
  </si>
  <si>
    <t>幼保連携型認定こども園　若梅認定こども園</t>
    <phoneticPr fontId="1"/>
  </si>
  <si>
    <t>EWC62326</t>
  </si>
  <si>
    <t>千葉県千葉市美浜区高洲４丁目５－９</t>
  </si>
  <si>
    <t>認定こども園　梅乃園幼稚園</t>
  </si>
  <si>
    <t>FBD94893</t>
  </si>
  <si>
    <t>千葉県千葉市中央区矢作町９３９－６</t>
  </si>
  <si>
    <t>幼保連携型認定こども園　ChaCha Children Makuhari</t>
  </si>
  <si>
    <t>ZBQ23069</t>
  </si>
  <si>
    <t>（福）ChaCha Children ＆ Co.</t>
  </si>
  <si>
    <t>東京都新宿区新宿5丁目1番1　202号</t>
    <phoneticPr fontId="1"/>
  </si>
  <si>
    <t>東京都新宿区新宿5丁目1番1　202号</t>
  </si>
  <si>
    <t>幼保連携型認定こども園　さざれ幼稚園</t>
  </si>
  <si>
    <t>GRV11412</t>
  </si>
  <si>
    <t>さざれ幼稚園</t>
    <rPh sb="3" eb="6">
      <t>ヨウチエン</t>
    </rPh>
    <phoneticPr fontId="1"/>
  </si>
  <si>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</si>
  <si>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</si>
  <si>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</si>
  <si>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</si>
  <si>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</si>
  <si>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</si>
  <si>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</si>
  <si>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</si>
  <si>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</si>
  <si>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</si>
  <si>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</si>
  <si>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</si>
  <si>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</si>
  <si>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</si>
  <si>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</si>
  <si>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</si>
  <si>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</si>
  <si>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</si>
  <si>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</si>
  <si>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</si>
  <si>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</si>
  <si>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</si>
  <si>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</si>
  <si>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（学）笠川学園</t>
  </si>
  <si>
    <t>千葉県千葉市稲毛区園生町９５６－６</t>
  </si>
  <si>
    <t>羔幼稚園</t>
    <rPh sb="0" eb="1">
      <t>コヒツジ</t>
    </rPh>
    <rPh sb="1" eb="4">
      <t>ヨウチエン</t>
    </rPh>
    <phoneticPr fontId="5"/>
  </si>
  <si>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5"/>
  </si>
  <si>
    <t>（学）千葉花園学園</t>
  </si>
  <si>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5"/>
  </si>
  <si>
    <t>愛隣幼稚園</t>
    <rPh sb="0" eb="2">
      <t>アイリン</t>
    </rPh>
    <rPh sb="2" eb="5">
      <t>ヨウチエン</t>
    </rPh>
    <phoneticPr fontId="4"/>
  </si>
  <si>
    <t>VHL96179</t>
  </si>
  <si>
    <t>（学）愛隣学園</t>
  </si>
  <si>
    <t>千葉市稲毛区轟町５丁目２番１２号</t>
  </si>
  <si>
    <t>木下　勝世</t>
  </si>
  <si>
    <t>暁幼稚園</t>
    <rPh sb="0" eb="1">
      <t>アカツキ</t>
    </rPh>
    <rPh sb="1" eb="4">
      <t>ヨウチエン</t>
    </rPh>
    <phoneticPr fontId="3"/>
  </si>
  <si>
    <t>MTF89139</t>
  </si>
  <si>
    <t>（学）慶泉学園</t>
    <rPh sb="1" eb="2">
      <t>ガク</t>
    </rPh>
    <rPh sb="3" eb="4">
      <t>ケイ</t>
    </rPh>
    <rPh sb="4" eb="5">
      <t>イズミ</t>
    </rPh>
    <rPh sb="5" eb="7">
      <t>ガクエン</t>
    </rPh>
    <phoneticPr fontId="117"/>
  </si>
  <si>
    <t>千葉県千葉市花見川区西小中台２番１号</t>
  </si>
  <si>
    <t>清水貴也</t>
  </si>
  <si>
    <t>若松台幼稚園</t>
    <rPh sb="0" eb="3">
      <t>ワカマツダイ</t>
    </rPh>
    <rPh sb="3" eb="6">
      <t>ヨウチエン</t>
    </rPh>
    <phoneticPr fontId="5"/>
  </si>
  <si>
    <t>SUM99752</t>
  </si>
  <si>
    <t>（学）千葉学研</t>
    <rPh sb="1" eb="2">
      <t>ガク</t>
    </rPh>
    <rPh sb="3" eb="5">
      <t>チバ</t>
    </rPh>
    <rPh sb="5" eb="7">
      <t>ガッケン</t>
    </rPh>
    <phoneticPr fontId="117"/>
  </si>
  <si>
    <t>千葉県千葉市若葉区若松町401</t>
    <rPh sb="0" eb="12">
      <t>264-0021</t>
    </rPh>
    <phoneticPr fontId="117"/>
  </si>
  <si>
    <t>理事長</t>
    <rPh sb="0" eb="3">
      <t>リジチョウ</t>
    </rPh>
    <phoneticPr fontId="42"/>
  </si>
  <si>
    <t>田中信行</t>
    <rPh sb="0" eb="2">
      <t>タナカ</t>
    </rPh>
    <rPh sb="2" eb="4">
      <t>ノブユキ</t>
    </rPh>
    <phoneticPr fontId="117"/>
  </si>
  <si>
    <t>千葉県千葉市若葉区若松町401</t>
  </si>
  <si>
    <t>田中信行</t>
  </si>
  <si>
    <t>めぐみ幼稚園</t>
    <rPh sb="3" eb="6">
      <t>ヨウチエン</t>
    </rPh>
    <phoneticPr fontId="3"/>
  </si>
  <si>
    <t>ENB14004</t>
  </si>
  <si>
    <t>（学）杉森学園</t>
    <rPh sb="1" eb="2">
      <t>ガク</t>
    </rPh>
    <rPh sb="3" eb="5">
      <t>スギモリ</t>
    </rPh>
    <rPh sb="5" eb="7">
      <t>ガクエン</t>
    </rPh>
    <phoneticPr fontId="117"/>
  </si>
  <si>
    <t>千葉県千葉市美浜区高浜３丁目２－１</t>
  </si>
  <si>
    <t>杉森信幸</t>
  </si>
  <si>
    <t>青葉の森保育館</t>
    <rPh sb="0" eb="2">
      <t>アオバ</t>
    </rPh>
    <rPh sb="3" eb="4">
      <t>モリ</t>
    </rPh>
    <rPh sb="4" eb="6">
      <t>ホイク</t>
    </rPh>
    <rPh sb="6" eb="7">
      <t>カン</t>
    </rPh>
    <phoneticPr fontId="10"/>
  </si>
  <si>
    <t>キッズルームチャコ稲毛園</t>
    <rPh sb="9" eb="11">
      <t>イナゲ</t>
    </rPh>
    <rPh sb="11" eb="12">
      <t>エン</t>
    </rPh>
    <phoneticPr fontId="10"/>
  </si>
  <si>
    <t>キートスチャイルドケア みつわ台</t>
    <rPh sb="15" eb="16">
      <t>ダイ</t>
    </rPh>
    <phoneticPr fontId="13"/>
  </si>
  <si>
    <t>森のおうち　コッコロ</t>
    <rPh sb="0" eb="1">
      <t>モリ</t>
    </rPh>
    <phoneticPr fontId="10"/>
  </si>
  <si>
    <t>Kid's Patio まくはり園</t>
    <rPh sb="16" eb="17">
      <t>エン</t>
    </rPh>
    <phoneticPr fontId="14"/>
  </si>
  <si>
    <t>伊藤　　貴紀</t>
    <rPh sb="0" eb="2">
      <t>イトウ</t>
    </rPh>
    <rPh sb="4" eb="5">
      <t>キ</t>
    </rPh>
    <phoneticPr fontId="1"/>
  </si>
  <si>
    <t>伊藤　　貴紀</t>
  </si>
  <si>
    <t>星のおうち千葉中央</t>
    <rPh sb="0" eb="1">
      <t>ホシ</t>
    </rPh>
    <rPh sb="5" eb="7">
      <t>チバ</t>
    </rPh>
    <rPh sb="7" eb="9">
      <t>チュウオウ</t>
    </rPh>
    <phoneticPr fontId="15"/>
  </si>
  <si>
    <t>（株）城南ナーサリー</t>
  </si>
  <si>
    <t>星のおうち幕張</t>
    <rPh sb="5" eb="7">
      <t>マクハリ</t>
    </rPh>
    <phoneticPr fontId="17"/>
  </si>
  <si>
    <t>アストロミニキャンプ小仲台</t>
    <rPh sb="10" eb="11">
      <t>コ</t>
    </rPh>
    <rPh sb="11" eb="12">
      <t>ナカ</t>
    </rPh>
    <rPh sb="12" eb="13">
      <t>ダイ</t>
    </rPh>
    <phoneticPr fontId="15"/>
  </si>
  <si>
    <t>ニチイキッズ千葉中央第一</t>
    <rPh sb="6" eb="8">
      <t>チバ</t>
    </rPh>
    <rPh sb="8" eb="10">
      <t>チュウオウ</t>
    </rPh>
    <rPh sb="10" eb="12">
      <t>ダイイチ</t>
    </rPh>
    <phoneticPr fontId="8"/>
  </si>
  <si>
    <t>西千葉たんぽぽ保育室</t>
    <rPh sb="0" eb="3">
      <t>ニシチバ</t>
    </rPh>
    <rPh sb="7" eb="10">
      <t>ホイクシツ</t>
    </rPh>
    <phoneticPr fontId="16"/>
  </si>
  <si>
    <t>キッズスペース・ウィーピー幕張本郷</t>
    <rPh sb="13" eb="15">
      <t>マクハリ</t>
    </rPh>
    <rPh sb="15" eb="17">
      <t>ホンゴウ</t>
    </rPh>
    <phoneticPr fontId="16"/>
  </si>
  <si>
    <t>ハニーキッズ草野園</t>
    <rPh sb="6" eb="8">
      <t>クサノ</t>
    </rPh>
    <rPh sb="8" eb="9">
      <t>エン</t>
    </rPh>
    <phoneticPr fontId="13"/>
  </si>
  <si>
    <t>キートスチャイルドケア新千葉</t>
    <rPh sb="11" eb="14">
      <t>シンチバ</t>
    </rPh>
    <phoneticPr fontId="16"/>
  </si>
  <si>
    <t>稲毛ふわり保育室</t>
    <rPh sb="0" eb="2">
      <t>イナゲ</t>
    </rPh>
    <rPh sb="5" eb="8">
      <t>ホイクシツ</t>
    </rPh>
    <phoneticPr fontId="16"/>
  </si>
  <si>
    <t>星のおうち幕張北</t>
    <rPh sb="7" eb="8">
      <t>キタ</t>
    </rPh>
    <phoneticPr fontId="17"/>
  </si>
  <si>
    <t>千葉医療センターつばき保育園</t>
    <rPh sb="0" eb="2">
      <t>チバ</t>
    </rPh>
    <rPh sb="2" eb="4">
      <t>イリョウ</t>
    </rPh>
    <rPh sb="11" eb="14">
      <t>ホイクエン</t>
    </rPh>
    <phoneticPr fontId="11"/>
  </si>
  <si>
    <t>独立行政法人　国立病院機構　千葉医療センター</t>
  </si>
  <si>
    <t>古川　勝規</t>
  </si>
  <si>
    <t>園生幼稚園附属園生保育園</t>
    <rPh sb="0" eb="1">
      <t>エン</t>
    </rPh>
    <rPh sb="1" eb="2">
      <t>セイ</t>
    </rPh>
    <rPh sb="2" eb="5">
      <t>ヨウチエン</t>
    </rPh>
    <rPh sb="5" eb="7">
      <t>フゾク</t>
    </rPh>
    <rPh sb="7" eb="8">
      <t>エン</t>
    </rPh>
    <rPh sb="8" eb="9">
      <t>セイ</t>
    </rPh>
    <rPh sb="9" eb="12">
      <t>ホイクエン</t>
    </rPh>
    <phoneticPr fontId="11"/>
  </si>
  <si>
    <t>ひまわり保育室</t>
    <rPh sb="4" eb="6">
      <t>ホイク</t>
    </rPh>
    <rPh sb="6" eb="7">
      <t>シツ</t>
    </rPh>
    <phoneticPr fontId="11"/>
  </si>
  <si>
    <t>（株）あすみが丘グリーンヒルズ</t>
  </si>
  <si>
    <t>みどりの森めばえ保育園</t>
    <rPh sb="4" eb="5">
      <t>モリ</t>
    </rPh>
    <rPh sb="8" eb="11">
      <t>ホイクエン</t>
    </rPh>
    <phoneticPr fontId="12"/>
  </si>
  <si>
    <t>（福）友和会</t>
  </si>
  <si>
    <t>（福）ささえ愛</t>
  </si>
  <si>
    <t>イオンゆめみらい保育園　幕張新都心</t>
    <phoneticPr fontId="12"/>
  </si>
  <si>
    <t>イオンモール（株）</t>
  </si>
  <si>
    <t>HQD61238</t>
  </si>
  <si>
    <t>キッズブレア（株）</t>
    <rPh sb="7" eb="8">
      <t>カブ</t>
    </rPh>
    <phoneticPr fontId="7"/>
  </si>
  <si>
    <t>東京都目黒区東山1-7-8</t>
  </si>
  <si>
    <t>大澤　裕介</t>
  </si>
  <si>
    <t>MXI30033</t>
  </si>
  <si>
    <t>（学）小林学園</t>
  </si>
  <si>
    <t>（株）ヴィオレッタ</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</si>
  <si>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118"/>
  </si>
  <si>
    <t>代表取締役</t>
    <rPh sb="0" eb="2">
      <t>ダイヒョウ</t>
    </rPh>
    <rPh sb="2" eb="5">
      <t>トリシマリヤク</t>
    </rPh>
    <phoneticPr fontId="1"/>
  </si>
  <si>
    <t>井上　大輔</t>
    <rPh sb="0" eb="2">
      <t>イノウエ</t>
    </rPh>
    <rPh sb="3" eb="5">
      <t>ダイスケ</t>
    </rPh>
    <phoneticPr fontId="1"/>
  </si>
  <si>
    <t>有</t>
  </si>
  <si>
    <t>前地　美紀</t>
    <phoneticPr fontId="1"/>
  </si>
  <si>
    <t>UVU43881</t>
  </si>
  <si>
    <t>千葉メディカルセンター事業所内保育園</t>
    <phoneticPr fontId="4"/>
  </si>
  <si>
    <t>（医）誠馨会</t>
  </si>
  <si>
    <t>事業所内保育所ぱすてる</t>
    <rPh sb="0" eb="7">
      <t>ジギョウショナイホイクショ</t>
    </rPh>
    <phoneticPr fontId="1"/>
  </si>
  <si>
    <t>HPB90684</t>
  </si>
  <si>
    <t>（福）煌徳会</t>
    <rPh sb="1" eb="2">
      <t>フク</t>
    </rPh>
    <rPh sb="3" eb="4">
      <t>キラ</t>
    </rPh>
    <rPh sb="4" eb="5">
      <t>トク</t>
    </rPh>
    <rPh sb="5" eb="6">
      <t>カイ</t>
    </rPh>
    <phoneticPr fontId="123"/>
  </si>
  <si>
    <t>千葉県千葉市花見川区大日町１４９２－２</t>
  </si>
  <si>
    <t>般若　秀雅</t>
  </si>
  <si>
    <t>学校法人宇野学園みなみちゃんタック</t>
    <rPh sb="0" eb="8">
      <t>ガッコウホウジンウノガクエン</t>
    </rPh>
    <phoneticPr fontId="1"/>
  </si>
  <si>
    <t>DBQ24391</t>
  </si>
  <si>
    <t>（学）宇野学園</t>
    <rPh sb="1" eb="2">
      <t>ガク</t>
    </rPh>
    <rPh sb="3" eb="7">
      <t>ウノガクエン</t>
    </rPh>
    <phoneticPr fontId="123"/>
  </si>
  <si>
    <t>まきの木えん</t>
    <rPh sb="3" eb="4">
      <t>キ</t>
    </rPh>
    <phoneticPr fontId="4"/>
  </si>
  <si>
    <t>（同）双葉</t>
  </si>
  <si>
    <t>千葉市若葉区みつわ台５－１－３６</t>
  </si>
  <si>
    <t>代表社員　</t>
    <phoneticPr fontId="1"/>
  </si>
  <si>
    <t>宮下　美穂</t>
    <phoneticPr fontId="1"/>
  </si>
  <si>
    <t>代表取締役</t>
    <phoneticPr fontId="1"/>
  </si>
  <si>
    <t>兵頭　勉</t>
    <phoneticPr fontId="1"/>
  </si>
  <si>
    <t>保育ハウス　ひよこ</t>
    <rPh sb="0" eb="2">
      <t>ホイク</t>
    </rPh>
    <phoneticPr fontId="6"/>
  </si>
  <si>
    <t>代表社員</t>
    <phoneticPr fontId="1"/>
  </si>
  <si>
    <t>清水　佳恵</t>
    <phoneticPr fontId="1"/>
  </si>
  <si>
    <t>千葉市若葉区千城台東３－２３－３</t>
  </si>
  <si>
    <t>篠﨑　由美子</t>
  </si>
  <si>
    <r>
      <t>※①となるのは、</t>
    </r>
    <r>
      <rPr>
        <b/>
        <sz val="12"/>
        <color rgb="FFFF0000"/>
        <rFont val="ＭＳ Ｐゴシック"/>
        <family val="3"/>
        <charset val="128"/>
        <scheme val="minor"/>
      </rPr>
      <t>年間を通じて</t>
    </r>
    <r>
      <rPr>
        <sz val="12"/>
        <color theme="1"/>
        <rFont val="ＭＳ Ｐゴシック"/>
        <family val="3"/>
        <charset val="128"/>
        <scheme val="minor"/>
      </rPr>
      <t>、</t>
    </r>
    <r>
      <rPr>
        <b/>
        <sz val="12"/>
        <color rgb="FFFF0000"/>
        <rFont val="ＭＳ Ｐゴシック"/>
        <family val="3"/>
        <charset val="128"/>
        <scheme val="minor"/>
      </rPr>
      <t>対象者全員</t>
    </r>
    <r>
      <rPr>
        <sz val="12"/>
        <color theme="1"/>
        <rFont val="ＭＳ Ｐゴシック"/>
        <family val="3"/>
        <charset val="128"/>
        <scheme val="minor"/>
      </rPr>
      <t>に</t>
    </r>
    <r>
      <rPr>
        <b/>
        <sz val="12"/>
        <color rgb="FFFF0000"/>
        <rFont val="ＭＳ Ｐゴシック"/>
        <family val="3"/>
        <charset val="128"/>
        <scheme val="minor"/>
      </rPr>
      <t>一律</t>
    </r>
    <r>
      <rPr>
        <sz val="12"/>
        <color theme="1"/>
        <rFont val="ＭＳ Ｐゴシック"/>
        <family val="3"/>
        <charset val="128"/>
        <scheme val="minor"/>
      </rPr>
      <t>の額を支給する場合です（全員に毎月36,000円など）。それ以外は②になります。</t>
    </r>
    <rPh sb="8" eb="10">
      <t>ネンカン</t>
    </rPh>
    <rPh sb="11" eb="12">
      <t>ツウ</t>
    </rPh>
    <rPh sb="15" eb="17">
      <t>タイショウ</t>
    </rPh>
    <rPh sb="17" eb="18">
      <t>シャ</t>
    </rPh>
    <rPh sb="18" eb="20">
      <t>ゼンイン</t>
    </rPh>
    <rPh sb="21" eb="23">
      <t>イチリツ</t>
    </rPh>
    <rPh sb="24" eb="25">
      <t>ガク</t>
    </rPh>
    <rPh sb="26" eb="28">
      <t>シキュウ</t>
    </rPh>
    <rPh sb="30" eb="32">
      <t>バアイ</t>
    </rPh>
    <rPh sb="35" eb="37">
      <t>ゼンイン</t>
    </rPh>
    <rPh sb="38" eb="40">
      <t>マイツキ</t>
    </rPh>
    <rPh sb="46" eb="47">
      <t>エン</t>
    </rPh>
    <rPh sb="53" eb="55">
      <t>イガイ</t>
    </rPh>
    <phoneticPr fontId="1"/>
  </si>
  <si>
    <t>●「①基本情報【名簿入力前に必須入力】」シート</t>
    <phoneticPr fontId="1"/>
  </si>
  <si>
    <t>　 園のデータを入れてください。固有番号とは、過去に幼保運営課から各園に配布している</t>
    <rPh sb="2" eb="3">
      <t>エン</t>
    </rPh>
    <rPh sb="8" eb="9">
      <t>イ</t>
    </rPh>
    <rPh sb="16" eb="18">
      <t>コユウ</t>
    </rPh>
    <rPh sb="18" eb="20">
      <t>バンゴウ</t>
    </rPh>
    <rPh sb="23" eb="25">
      <t>カコ</t>
    </rPh>
    <rPh sb="26" eb="27">
      <t>ヨウ</t>
    </rPh>
    <rPh sb="27" eb="28">
      <t>ホ</t>
    </rPh>
    <rPh sb="28" eb="30">
      <t>ウンエイ</t>
    </rPh>
    <rPh sb="30" eb="31">
      <t>カ</t>
    </rPh>
    <rPh sb="33" eb="35">
      <t>カクエン</t>
    </rPh>
    <rPh sb="36" eb="38">
      <t>ハイフ</t>
    </rPh>
    <phoneticPr fontId="1"/>
  </si>
  <si>
    <t>●「②記載例」シート</t>
    <rPh sb="3" eb="6">
      <t>キサイレイ</t>
    </rPh>
    <phoneticPr fontId="1"/>
  </si>
  <si>
    <t>　　名簿記載例です。特に注意書きの部分をご確認願います。</t>
    <rPh sb="2" eb="4">
      <t>メイボ</t>
    </rPh>
    <rPh sb="4" eb="6">
      <t>キサイ</t>
    </rPh>
    <rPh sb="6" eb="7">
      <t>レイ</t>
    </rPh>
    <rPh sb="10" eb="11">
      <t>トク</t>
    </rPh>
    <rPh sb="12" eb="15">
      <t>チュウイガ</t>
    </rPh>
    <rPh sb="17" eb="19">
      <t>ブブン</t>
    </rPh>
    <rPh sb="21" eb="24">
      <t>カクニンネガ</t>
    </rPh>
    <phoneticPr fontId="1"/>
  </si>
  <si>
    <t>●「③職員名簿【中間実績】」シート</t>
    <phoneticPr fontId="1"/>
  </si>
  <si>
    <t>　　園の在職名簿です。中間実績の場合は【中間実績】のシートに10月31日時点の在籍状況を</t>
    <rPh sb="2" eb="3">
      <t>エン</t>
    </rPh>
    <rPh sb="4" eb="6">
      <t>ザイショク</t>
    </rPh>
    <rPh sb="6" eb="8">
      <t>メイボ</t>
    </rPh>
    <rPh sb="11" eb="13">
      <t>チュウカン</t>
    </rPh>
    <rPh sb="13" eb="15">
      <t>ジッセキ</t>
    </rPh>
    <rPh sb="16" eb="18">
      <t>バアイ</t>
    </rPh>
    <rPh sb="20" eb="22">
      <t>チュウカン</t>
    </rPh>
    <rPh sb="22" eb="24">
      <t>ジッセキ</t>
    </rPh>
    <rPh sb="32" eb="33">
      <t>ガツ</t>
    </rPh>
    <rPh sb="35" eb="36">
      <t>ニチ</t>
    </rPh>
    <rPh sb="36" eb="38">
      <t>ジテン</t>
    </rPh>
    <rPh sb="39" eb="41">
      <t>ザイセキ</t>
    </rPh>
    <rPh sb="41" eb="43">
      <t>ジョウキョウ</t>
    </rPh>
    <phoneticPr fontId="1"/>
  </si>
  <si>
    <t>●「④-1【一律】金額確認シート」、「④-2【変動】金額確認用シート」</t>
    <phoneticPr fontId="1"/>
  </si>
  <si>
    <t>　　補助額の算出内訳書と手当額の内訳シートです。</t>
    <rPh sb="2" eb="4">
      <t>ホジョ</t>
    </rPh>
    <rPh sb="4" eb="5">
      <t>ガク</t>
    </rPh>
    <rPh sb="6" eb="8">
      <t>サンシュツ</t>
    </rPh>
    <rPh sb="8" eb="11">
      <t>ウチワケショ</t>
    </rPh>
    <rPh sb="12" eb="15">
      <t>テアテガク</t>
    </rPh>
    <rPh sb="16" eb="18">
      <t>ウチワケ</t>
    </rPh>
    <phoneticPr fontId="1"/>
  </si>
  <si>
    <t>　　職員数は③の名簿を入力すると自動計算されます。</t>
    <phoneticPr fontId="4"/>
  </si>
  <si>
    <t>　　④-1は手当額が全員一律の場合、④-2は手当額が職員や月によって異なる場合に</t>
    <rPh sb="6" eb="9">
      <t>テアテガク</t>
    </rPh>
    <rPh sb="10" eb="12">
      <t>ゼンイン</t>
    </rPh>
    <rPh sb="12" eb="14">
      <t>イチリツ</t>
    </rPh>
    <rPh sb="15" eb="17">
      <t>バアイ</t>
    </rPh>
    <rPh sb="22" eb="25">
      <t>テアテガク</t>
    </rPh>
    <rPh sb="26" eb="28">
      <t>ショクイン</t>
    </rPh>
    <rPh sb="29" eb="30">
      <t>ツキ</t>
    </rPh>
    <rPh sb="34" eb="35">
      <t>コト</t>
    </rPh>
    <rPh sb="37" eb="39">
      <t>バアイ</t>
    </rPh>
    <phoneticPr fontId="4"/>
  </si>
  <si>
    <t>　　対応しています。</t>
    <phoneticPr fontId="4"/>
  </si>
  <si>
    <t xml:space="preserve">       ④-1は特段の作業不要です。</t>
    <rPh sb="11" eb="13">
      <t>トクダン</t>
    </rPh>
    <rPh sb="14" eb="16">
      <t>サギョウ</t>
    </rPh>
    <rPh sb="16" eb="18">
      <t>フヨウ</t>
    </rPh>
    <phoneticPr fontId="1"/>
  </si>
  <si>
    <t xml:space="preserve">       ④-2は、各職員の手当額を入力してください。</t>
    <rPh sb="12" eb="15">
      <t>カクショクイン</t>
    </rPh>
    <rPh sb="16" eb="18">
      <t>テアテ</t>
    </rPh>
    <rPh sb="18" eb="19">
      <t>ガク</t>
    </rPh>
    <rPh sb="20" eb="22">
      <t>ニュウリョク</t>
    </rPh>
    <phoneticPr fontId="1"/>
  </si>
  <si>
    <t xml:space="preserve">       ※対象者全員分必ず入力してください。</t>
    <phoneticPr fontId="1"/>
  </si>
  <si>
    <t>●「⑤算出内訳表(1)【自動】」シート、「⑥算出内訳表(2)【参考入力】」シート</t>
    <phoneticPr fontId="1"/>
  </si>
  <si>
    <t>　　補助額の算出内訳書です。</t>
    <rPh sb="2" eb="4">
      <t>ホジョ</t>
    </rPh>
    <rPh sb="4" eb="5">
      <t>ガク</t>
    </rPh>
    <rPh sb="6" eb="8">
      <t>サンシュツ</t>
    </rPh>
    <rPh sb="8" eb="11">
      <t>ウチワケショ</t>
    </rPh>
    <phoneticPr fontId="1"/>
  </si>
  <si>
    <t>　　⑤は特段の作業不要です。⑥は、法定福利費相当額を含んだ額を計算するシートであり、</t>
    <rPh sb="4" eb="6">
      <t>トクダン</t>
    </rPh>
    <rPh sb="7" eb="9">
      <t>サギョウ</t>
    </rPh>
    <rPh sb="9" eb="11">
      <t>フヨウ</t>
    </rPh>
    <rPh sb="17" eb="25">
      <t>ホウテイフクリヒソウトウガク</t>
    </rPh>
    <rPh sb="26" eb="27">
      <t>フク</t>
    </rPh>
    <rPh sb="29" eb="30">
      <t>ガク</t>
    </rPh>
    <rPh sb="31" eb="33">
      <t>ケイサン</t>
    </rPh>
    <phoneticPr fontId="1"/>
  </si>
  <si>
    <t>　　こちらも特段の作業不要ですが、実際の補助額を知りたい場合などにご活用ください。</t>
    <rPh sb="6" eb="8">
      <t>トクダン</t>
    </rPh>
    <rPh sb="9" eb="11">
      <t>サギョウ</t>
    </rPh>
    <rPh sb="11" eb="13">
      <t>フヨウ</t>
    </rPh>
    <rPh sb="17" eb="19">
      <t>ジッサイ</t>
    </rPh>
    <rPh sb="20" eb="22">
      <t>ホジョ</t>
    </rPh>
    <rPh sb="22" eb="23">
      <t>ガク</t>
    </rPh>
    <rPh sb="24" eb="25">
      <t>シ</t>
    </rPh>
    <rPh sb="28" eb="30">
      <t>バアイ</t>
    </rPh>
    <rPh sb="34" eb="36">
      <t>カツヨウ</t>
    </rPh>
    <phoneticPr fontId="1"/>
  </si>
  <si>
    <t>　　提出締切：令和７年１２月１２日(金)</t>
    <rPh sb="2" eb="4">
      <t>テイシュツ</t>
    </rPh>
    <rPh sb="4" eb="6">
      <t>シメキリ</t>
    </rPh>
    <rPh sb="7" eb="9">
      <t>レイワ</t>
    </rPh>
    <rPh sb="10" eb="11">
      <t>ネン</t>
    </rPh>
    <rPh sb="13" eb="14">
      <t>ガツ</t>
    </rPh>
    <rPh sb="16" eb="17">
      <t>ニチ</t>
    </rPh>
    <rPh sb="17" eb="20">
      <t>キン</t>
    </rPh>
    <phoneticPr fontId="1"/>
  </si>
  <si>
    <t>担当者：中田</t>
    <rPh sb="0" eb="3">
      <t>タントウシャ</t>
    </rPh>
    <rPh sb="4" eb="6">
      <t>ナカダ</t>
    </rPh>
    <phoneticPr fontId="1"/>
  </si>
  <si>
    <t>（1）令和７年度職員在籍名簿</t>
    <rPh sb="3" eb="5">
      <t>レイワ</t>
    </rPh>
    <rPh sb="6" eb="8">
      <t>ネンド</t>
    </rPh>
    <rPh sb="7" eb="8">
      <t>ド</t>
    </rPh>
    <rPh sb="8" eb="10">
      <t>ショクイン</t>
    </rPh>
    <rPh sb="10" eb="12">
      <t>ザイセキ</t>
    </rPh>
    <rPh sb="12" eb="14">
      <t>メイボ</t>
    </rPh>
    <phoneticPr fontId="1"/>
  </si>
  <si>
    <t>常勤の看護師、准看護師、保健師のみなし要件
０歳児の在席数に限らず１人</t>
    <rPh sb="0" eb="2">
      <t>ジョウキン</t>
    </rPh>
    <rPh sb="3" eb="5">
      <t>カンゴ</t>
    </rPh>
    <rPh sb="5" eb="6">
      <t>シ</t>
    </rPh>
    <rPh sb="7" eb="11">
      <t>ジュンカンゴシ</t>
    </rPh>
    <rPh sb="12" eb="15">
      <t>ホケンシ</t>
    </rPh>
    <rPh sb="19" eb="21">
      <t>ヨウケン</t>
    </rPh>
    <rPh sb="23" eb="25">
      <t>サイジ</t>
    </rPh>
    <rPh sb="26" eb="28">
      <t>ザイセキ</t>
    </rPh>
    <rPh sb="28" eb="29">
      <t>カズ</t>
    </rPh>
    <rPh sb="30" eb="31">
      <t>カギ</t>
    </rPh>
    <rPh sb="34" eb="35">
      <t>ヒト</t>
    </rPh>
    <phoneticPr fontId="1"/>
  </si>
  <si>
    <r>
      <t xml:space="preserve">保育教諭等
</t>
    </r>
    <r>
      <rPr>
        <sz val="9"/>
        <rFont val="ＭＳ Ｐ明朝"/>
        <family val="1"/>
        <charset val="128"/>
      </rPr>
      <t>（常勤的非常勤、短時間（延長時間含めると常勤））</t>
    </r>
    <rPh sb="0" eb="2">
      <t>ホイク</t>
    </rPh>
    <rPh sb="2" eb="4">
      <t>キョウユ</t>
    </rPh>
    <rPh sb="4" eb="5">
      <t>トウ</t>
    </rPh>
    <rPh sb="7" eb="10">
      <t>ジョウキンテキ</t>
    </rPh>
    <rPh sb="10" eb="13">
      <t>ヒジョウキン</t>
    </rPh>
    <rPh sb="14" eb="17">
      <t>タンジカン</t>
    </rPh>
    <rPh sb="18" eb="20">
      <t>エンチョウ</t>
    </rPh>
    <rPh sb="20" eb="22">
      <t>ジカン</t>
    </rPh>
    <rPh sb="22" eb="23">
      <t>フク</t>
    </rPh>
    <rPh sb="26" eb="28">
      <t>ジョウキン</t>
    </rPh>
    <phoneticPr fontId="25"/>
  </si>
  <si>
    <t>みなし保育教諭
（要件緩和対象、保健師・看護師・准看護師）</t>
    <rPh sb="3" eb="5">
      <t>ホイク</t>
    </rPh>
    <rPh sb="5" eb="7">
      <t>キョウユ</t>
    </rPh>
    <rPh sb="9" eb="11">
      <t>ヨウケン</t>
    </rPh>
    <rPh sb="11" eb="13">
      <t>カンワ</t>
    </rPh>
    <rPh sb="13" eb="15">
      <t>タイショウ</t>
    </rPh>
    <rPh sb="16" eb="19">
      <t>ホケンシ</t>
    </rPh>
    <rPh sb="20" eb="23">
      <t>カンゴシ</t>
    </rPh>
    <rPh sb="24" eb="28">
      <t>ジュンカンゴシ</t>
    </rPh>
    <phoneticPr fontId="16"/>
  </si>
  <si>
    <t>保育教諭等のうち人材派遣職員</t>
    <rPh sb="0" eb="2">
      <t>ホイク</t>
    </rPh>
    <rPh sb="2" eb="4">
      <t>キョウユ</t>
    </rPh>
    <rPh sb="4" eb="5">
      <t>トウ</t>
    </rPh>
    <rPh sb="8" eb="10">
      <t>ジンザイ</t>
    </rPh>
    <rPh sb="10" eb="12">
      <t>ハケン</t>
    </rPh>
    <rPh sb="12" eb="14">
      <t>ショクイン</t>
    </rPh>
    <phoneticPr fontId="16"/>
  </si>
  <si>
    <r>
      <t>保育教諭等のうち</t>
    </r>
    <r>
      <rPr>
        <sz val="10"/>
        <rFont val="ＭＳ Ｐ明朝"/>
        <family val="1"/>
        <charset val="128"/>
      </rPr>
      <t>幼稚園免許のみ(園長除く)</t>
    </r>
    <rPh sb="0" eb="2">
      <t>ホイク</t>
    </rPh>
    <rPh sb="2" eb="4">
      <t>キョウユ</t>
    </rPh>
    <rPh sb="4" eb="5">
      <t>トウ</t>
    </rPh>
    <rPh sb="8" eb="11">
      <t>ヨウチエン</t>
    </rPh>
    <rPh sb="11" eb="13">
      <t>メンキョ</t>
    </rPh>
    <rPh sb="16" eb="18">
      <t>エンチョウ</t>
    </rPh>
    <rPh sb="18" eb="19">
      <t>ノゾ</t>
    </rPh>
    <phoneticPr fontId="16"/>
  </si>
  <si>
    <t>幼稚園免許のみ</t>
    <rPh sb="0" eb="3">
      <t>ヨウチエン</t>
    </rPh>
    <rPh sb="3" eb="5">
      <t>メンキョ</t>
    </rPh>
    <phoneticPr fontId="1"/>
  </si>
  <si>
    <t>基準額
E=A×40,000</t>
    <rPh sb="0" eb="2">
      <t>キジュン</t>
    </rPh>
    <rPh sb="2" eb="3">
      <t>ガク</t>
    </rPh>
    <phoneticPr fontId="1"/>
  </si>
  <si>
    <r>
      <rPr>
        <sz val="11"/>
        <color theme="0"/>
        <rFont val="ＭＳ Ｐゴシック"/>
        <family val="3"/>
        <charset val="128"/>
      </rPr>
      <t>認定こども園　小ばと幼稚園</t>
    </r>
    <rPh sb="0" eb="2">
      <t>ニンテイ</t>
    </rPh>
    <rPh sb="5" eb="6">
      <t>エン</t>
    </rPh>
    <rPh sb="7" eb="8">
      <t>コ</t>
    </rPh>
    <rPh sb="10" eb="13">
      <t>ヨウチエン</t>
    </rPh>
    <phoneticPr fontId="10"/>
  </si>
  <si>
    <r>
      <rPr>
        <sz val="11"/>
        <color theme="0"/>
        <rFont val="ＭＳ Ｐゴシック"/>
        <family val="3"/>
        <charset val="128"/>
      </rPr>
      <t>認定こども園　白梅幼稚園</t>
    </r>
    <rPh sb="0" eb="2">
      <t>ニンテイ</t>
    </rPh>
    <rPh sb="5" eb="6">
      <t>エン</t>
    </rPh>
    <rPh sb="7" eb="9">
      <t>シラウメ</t>
    </rPh>
    <rPh sb="9" eb="12">
      <t>ヨウチエン</t>
    </rPh>
    <phoneticPr fontId="17"/>
  </si>
  <si>
    <r>
      <rPr>
        <sz val="11"/>
        <color theme="0"/>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</si>
</sst>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月&quot;"/>
    <numFmt numFmtId="177" formatCode="[$-411]ge\.m\.d;@"/>
    <numFmt numFmtId="178" formatCode="#,###&quot;円&quot;_ "/>
    <numFmt numFmtId="179" formatCode="&quot;(&quot;@&quot;)&quot;"/>
    <numFmt numFmtId="180" formatCode="#,##0_ "/>
    <numFmt numFmtId="181" formatCode="#,##0&quot;円&quot;"/>
    <numFmt numFmtId="182" formatCode="#,##0&quot;人&quot;"/>
    <numFmt numFmtId="183" formatCode="0.0%"/>
    <numFmt numFmtId="184" formatCode="_(* #,##0_);_(* \(#,##0\);_(* &quot;-&quot;_);_(@_)"/>
    <numFmt numFmtId="185" formatCode="#,###&quot;か月&quot;"/>
    <numFmt numFmtId="186" formatCode="0_ "/>
    <numFmt numFmtId="187" formatCode="[$-411]ggge&quot;年&quot;m&quot;月&quot;d&quot;日&quot;;@"/>
    <numFmt numFmtId="188" formatCode="#&quot;月&quot;"/>
  </numFmts>
  <fonts count="1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0"/>
      <color indexed="10"/>
      <name val="ＭＳ Ｐゴシック"/>
      <family val="3"/>
      <charset val="128"/>
    </font>
    <font>
      <sz val="10"/>
      <color indexed="8"/>
      <name val="ＭＳ Ｐゴシック"/>
      <family val="3"/>
      <charset val="128"/>
    </font>
    <font>
      <sz val="11"/>
      <color indexed="8"/>
      <name val="ＭＳ Ｐゴシック"/>
      <family val="3"/>
      <charset val="128"/>
    </font>
    <font>
      <u/>
      <sz val="10"/>
      <name val="ＭＳ Ｐゴシック"/>
      <family val="3"/>
      <charset val="128"/>
    </font>
    <font>
      <sz val="10"/>
      <color rgb="FFFF0000"/>
      <name val="ＭＳ Ｐゴシック"/>
      <family val="3"/>
      <charset val="128"/>
    </font>
    <font>
      <sz val="11"/>
      <color rgb="FFFF0000"/>
      <name val="ＭＳ Ｐゴシック"/>
      <family val="2"/>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sz val="11"/>
      <color theme="1"/>
      <name val="ＭＳ Ｐゴシック"/>
      <family val="3"/>
      <charset val="128"/>
      <scheme val="minor"/>
    </font>
    <font>
      <b/>
      <sz val="16"/>
      <name val="ＭＳ Ｐゴシック"/>
      <family val="3"/>
      <charset val="128"/>
    </font>
    <font>
      <b/>
      <sz val="10"/>
      <name val="ＭＳ Ｐゴシック"/>
      <family val="3"/>
      <charset val="128"/>
    </font>
    <font>
      <sz val="14"/>
      <name val="ＭＳ Ｐ明朝"/>
      <family val="1"/>
      <charset val="128"/>
    </font>
    <font>
      <sz val="11"/>
      <name val="ＭＳ Ｐ明朝"/>
      <family val="1"/>
      <charset val="128"/>
    </font>
    <font>
      <u/>
      <sz val="11"/>
      <name val="ＭＳ Ｐ明朝"/>
      <family val="1"/>
      <charset val="128"/>
    </font>
    <font>
      <sz val="11"/>
      <color rgb="FFFF0000"/>
      <name val="ＭＳ Ｐ明朝"/>
      <family val="1"/>
      <charset val="128"/>
    </font>
    <font>
      <sz val="9"/>
      <color indexed="10"/>
      <name val="ＭＳ Ｐゴシック"/>
      <family val="3"/>
      <charset val="128"/>
    </font>
    <font>
      <sz val="10"/>
      <color theme="0"/>
      <name val="ＭＳ Ｐゴシック"/>
      <family val="3"/>
      <charset val="128"/>
    </font>
    <font>
      <sz val="22"/>
      <name val="HG丸ｺﾞｼｯｸM-PRO"/>
      <family val="3"/>
      <charset val="128"/>
    </font>
    <font>
      <sz val="14"/>
      <name val="HG丸ｺﾞｼｯｸM-PRO"/>
      <family val="3"/>
      <charset val="128"/>
    </font>
    <font>
      <sz val="14"/>
      <name val="HGP創英角ｺﾞｼｯｸUB"/>
      <family val="3"/>
      <charset val="128"/>
    </font>
    <font>
      <sz val="12"/>
      <name val="HG丸ｺﾞｼｯｸM-PRO"/>
      <family val="3"/>
      <charset val="128"/>
    </font>
    <font>
      <sz val="20"/>
      <name val="HG丸ｺﾞｼｯｸM-PRO"/>
      <family val="3"/>
      <charset val="128"/>
    </font>
    <font>
      <b/>
      <sz val="12"/>
      <color rgb="FFFF0000"/>
      <name val="HG丸ｺﾞｼｯｸM-PRO"/>
      <family val="3"/>
      <charset val="128"/>
    </font>
    <font>
      <u/>
      <sz val="11"/>
      <color theme="10"/>
      <name val="ＭＳ Ｐゴシック"/>
      <family val="2"/>
      <charset val="128"/>
      <scheme val="minor"/>
    </font>
    <font>
      <sz val="11"/>
      <name val="ＭＳ 明朝"/>
      <family val="1"/>
      <charset val="128"/>
    </font>
    <font>
      <sz val="18"/>
      <name val="ＭＳ 明朝"/>
      <family val="1"/>
      <charset val="128"/>
    </font>
    <font>
      <sz val="14"/>
      <name val="ＭＳ 明朝"/>
      <family val="1"/>
      <charset val="128"/>
    </font>
    <font>
      <b/>
      <sz val="12"/>
      <color theme="1"/>
      <name val="ＭＳ Ｐゴシック"/>
      <family val="3"/>
      <charset val="128"/>
      <scheme val="minor"/>
    </font>
    <font>
      <b/>
      <sz val="11"/>
      <color indexed="81"/>
      <name val="ＭＳ Ｐゴシック"/>
      <family val="3"/>
      <charset val="128"/>
    </font>
    <font>
      <sz val="16"/>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2"/>
      <color indexed="81"/>
      <name val="ＭＳ Ｐゴシック"/>
      <family val="3"/>
      <charset val="128"/>
    </font>
    <font>
      <sz val="11"/>
      <name val="明朝"/>
      <family val="1"/>
      <charset val="128"/>
    </font>
    <font>
      <sz val="12"/>
      <color theme="1"/>
      <name val="ＭＳ Ｐ明朝"/>
      <family val="1"/>
      <charset val="128"/>
    </font>
    <font>
      <b/>
      <sz val="18"/>
      <color theme="1"/>
      <name val="ＭＳ Ｐ明朝"/>
      <family val="1"/>
      <charset val="128"/>
    </font>
    <font>
      <sz val="18"/>
      <color theme="1"/>
      <name val="ＭＳ Ｐ明朝"/>
      <family val="1"/>
      <charset val="128"/>
    </font>
    <font>
      <sz val="6"/>
      <color theme="1"/>
      <name val="ＭＳ Ｐ明朝"/>
      <family val="1"/>
      <charset val="128"/>
    </font>
    <font>
      <sz val="6"/>
      <name val="ＭＳ 明朝"/>
      <family val="1"/>
      <charset val="128"/>
    </font>
    <font>
      <sz val="6"/>
      <color indexed="8"/>
      <name val="ＭＳ Ｐ明朝"/>
      <family val="1"/>
      <charset val="128"/>
    </font>
    <font>
      <i/>
      <sz val="12"/>
      <color theme="1"/>
      <name val="ＭＳ Ｐ明朝"/>
      <family val="1"/>
      <charset val="128"/>
    </font>
    <font>
      <sz val="10"/>
      <color indexed="8"/>
      <name val="ＭＳ Ｐ明朝"/>
      <family val="1"/>
      <charset val="128"/>
    </font>
    <font>
      <b/>
      <sz val="9"/>
      <color indexed="81"/>
      <name val="MS P ゴシック"/>
      <family val="3"/>
      <charset val="128"/>
    </font>
    <font>
      <sz val="10"/>
      <color theme="1"/>
      <name val="ＭＳ Ｐゴシック"/>
      <family val="2"/>
      <charset val="128"/>
      <scheme val="minor"/>
    </font>
    <font>
      <b/>
      <sz val="12"/>
      <name val="ＭＳ Ｐゴシック"/>
      <family val="3"/>
      <charset val="128"/>
    </font>
    <font>
      <sz val="12"/>
      <color rgb="FF0000FF"/>
      <name val="HG丸ｺﾞｼｯｸM-PRO"/>
      <family val="3"/>
      <charset val="128"/>
    </font>
    <font>
      <sz val="11"/>
      <color theme="0"/>
      <name val="ＭＳ Ｐゴシック"/>
      <family val="2"/>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1"/>
      <color theme="2" tint="-0.249977111117893"/>
      <name val="ＭＳ 明朝"/>
      <family val="1"/>
      <charset val="128"/>
    </font>
    <font>
      <sz val="12"/>
      <color theme="2" tint="-0.249977111117893"/>
      <name val="ＭＳ Ｐ明朝"/>
      <family val="1"/>
      <charset val="128"/>
    </font>
    <font>
      <sz val="10"/>
      <name val="ＭＳ 明朝"/>
      <family val="1"/>
      <charset val="128"/>
    </font>
    <font>
      <sz val="10"/>
      <color theme="0" tint="-0.34998626667073579"/>
      <name val="ＭＳ Ｐゴシック"/>
      <family val="3"/>
      <charset val="128"/>
    </font>
    <font>
      <b/>
      <sz val="24"/>
      <color rgb="FFFF0000"/>
      <name val="ＭＳ Ｐゴシック"/>
      <family val="3"/>
      <charset val="128"/>
    </font>
    <font>
      <sz val="20"/>
      <color theme="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b/>
      <sz val="12"/>
      <name val="ＭＳ Ｐゴシック"/>
      <family val="3"/>
      <charset val="128"/>
      <scheme val="minor"/>
    </font>
    <font>
      <sz val="14"/>
      <color theme="1"/>
      <name val="ＭＳ Ｐゴシック"/>
      <family val="2"/>
      <charset val="128"/>
      <scheme val="minor"/>
    </font>
    <font>
      <sz val="26"/>
      <color theme="1"/>
      <name val="ＭＳ Ｐゴシック"/>
      <family val="2"/>
      <charset val="128"/>
      <scheme val="minor"/>
    </font>
    <font>
      <sz val="22"/>
      <color rgb="FFFF0000"/>
      <name val="ＭＳ Ｐゴシック"/>
      <family val="2"/>
      <charset val="128"/>
      <scheme val="minor"/>
    </font>
    <font>
      <sz val="9"/>
      <color indexed="81"/>
      <name val="MS P ゴシック"/>
      <family val="3"/>
      <charset val="128"/>
    </font>
    <font>
      <b/>
      <u/>
      <sz val="14"/>
      <color theme="1"/>
      <name val="ＭＳ Ｐゴシック"/>
      <family val="3"/>
      <charset val="128"/>
      <scheme val="minor"/>
    </font>
    <font>
      <b/>
      <sz val="28"/>
      <name val="ＭＳ Ｐゴシック"/>
      <family val="3"/>
      <charset val="128"/>
      <scheme val="minor"/>
    </font>
    <font>
      <b/>
      <u/>
      <sz val="12"/>
      <name val="ＭＳ Ｐゴシック"/>
      <family val="3"/>
      <charset val="128"/>
      <scheme val="minor"/>
    </font>
    <font>
      <u/>
      <sz val="20"/>
      <name val="ＭＳ Ｐゴシック"/>
      <family val="3"/>
      <charset val="128"/>
      <scheme val="minor"/>
    </font>
    <font>
      <sz val="22"/>
      <color theme="1"/>
      <name val="ＭＳ Ｐゴシック"/>
      <family val="2"/>
      <charset val="128"/>
      <scheme val="minor"/>
    </font>
    <font>
      <b/>
      <sz val="11"/>
      <color rgb="FF000000"/>
      <name val="ＭＳ Ｐゴシック"/>
      <family val="3"/>
      <charset val="128"/>
      <scheme val="minor"/>
    </font>
    <font>
      <b/>
      <sz val="12"/>
      <color rgb="FF000000"/>
      <name val="ＭＳ Ｐゴシック"/>
      <family val="3"/>
      <charset val="128"/>
      <scheme val="minor"/>
    </font>
    <font>
      <b/>
      <u/>
      <sz val="12"/>
      <color rgb="FF000000"/>
      <name val="ＭＳ Ｐゴシック"/>
      <family val="3"/>
      <charset val="128"/>
      <scheme val="minor"/>
    </font>
    <font>
      <sz val="18"/>
      <color theme="1"/>
      <name val="ＭＳ Ｐゴシック"/>
      <family val="2"/>
      <charset val="128"/>
      <scheme val="minor"/>
    </font>
    <font>
      <b/>
      <sz val="14"/>
      <color theme="1"/>
      <name val="ＭＳ Ｐゴシック"/>
      <family val="3"/>
      <charset val="128"/>
      <scheme val="minor"/>
    </font>
    <font>
      <u/>
      <sz val="11"/>
      <color theme="1"/>
      <name val="ＭＳ Ｐゴシック"/>
      <family val="3"/>
      <charset val="128"/>
      <scheme val="minor"/>
    </font>
    <font>
      <sz val="16"/>
      <name val="ＭＳ Ｐ明朝"/>
      <family val="1"/>
      <charset val="128"/>
    </font>
    <font>
      <b/>
      <sz val="14"/>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u/>
      <sz val="16"/>
      <color theme="10"/>
      <name val="ＭＳ Ｐゴシック"/>
      <family val="3"/>
      <charset val="128"/>
      <scheme val="minor"/>
    </font>
    <font>
      <b/>
      <u val="double"/>
      <sz val="14"/>
      <color theme="1"/>
      <name val="ＭＳ Ｐゴシック"/>
      <family val="3"/>
      <charset val="128"/>
      <scheme val="minor"/>
    </font>
    <font>
      <sz val="9"/>
      <color theme="1"/>
      <name val="HG丸ｺﾞｼｯｸM-PRO"/>
      <family val="3"/>
      <charset val="128"/>
    </font>
    <font>
      <sz val="10.5"/>
      <color theme="1"/>
      <name val="HG丸ｺﾞｼｯｸM-PRO"/>
      <family val="3"/>
      <charset val="128"/>
    </font>
    <font>
      <sz val="8"/>
      <color theme="1"/>
      <name val="HG丸ｺﾞｼｯｸM-PRO"/>
      <family val="3"/>
      <charset val="128"/>
    </font>
    <font>
      <sz val="10"/>
      <color theme="1"/>
      <name val="HG丸ｺﾞｼｯｸM-PRO"/>
      <family val="3"/>
      <charset val="128"/>
    </font>
    <font>
      <b/>
      <sz val="10.5"/>
      <color rgb="FFFF0000"/>
      <name val="HG丸ｺﾞｼｯｸM-PRO"/>
      <family val="3"/>
      <charset val="128"/>
    </font>
    <font>
      <sz val="10.5"/>
      <name val="HG丸ｺﾞｼｯｸM-PRO"/>
      <family val="3"/>
      <charset val="128"/>
    </font>
    <font>
      <b/>
      <u val="double"/>
      <sz val="11"/>
      <color rgb="FFFF0000"/>
      <name val="ＭＳ Ｐゴシック"/>
      <family val="3"/>
      <charset val="128"/>
      <scheme val="minor"/>
    </font>
    <font>
      <b/>
      <u/>
      <sz val="26"/>
      <color rgb="FFFF0000"/>
      <name val="ＭＳ Ｐゴシック"/>
      <family val="3"/>
      <charset val="128"/>
      <scheme val="minor"/>
    </font>
    <font>
      <sz val="12"/>
      <color rgb="FFFF0000"/>
      <name val="HG丸ｺﾞｼｯｸM-PRO"/>
      <family val="3"/>
      <charset val="128"/>
    </font>
    <font>
      <sz val="12"/>
      <color theme="0"/>
      <name val="HG丸ｺﾞｼｯｸM-PRO"/>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11"/>
      <color rgb="FFFF0000"/>
      <name val="ＭＳ Ｐゴシック"/>
      <family val="3"/>
      <charset val="128"/>
    </font>
    <font>
      <b/>
      <sz val="11"/>
      <color rgb="FF3F3F3F"/>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u/>
      <sz val="11"/>
      <color theme="1"/>
      <name val="ＭＳ Ｐゴシック"/>
      <family val="3"/>
      <charset val="128"/>
      <scheme val="minor"/>
    </font>
    <font>
      <sz val="10.5"/>
      <name val="ＭＳ 明朝"/>
      <family val="1"/>
      <charset val="128"/>
    </font>
    <font>
      <sz val="16"/>
      <color theme="1"/>
      <name val="ＭＳ Ｐゴシック"/>
      <family val="2"/>
      <charset val="128"/>
      <scheme val="minor"/>
    </font>
    <font>
      <sz val="18"/>
      <color indexed="8"/>
      <name val="ＭＳ Ｐ明朝"/>
      <family val="1"/>
      <charset val="128"/>
    </font>
    <font>
      <sz val="11"/>
      <color rgb="FF9C6500"/>
      <name val="ＭＳ Ｐゴシック"/>
      <family val="2"/>
      <charset val="128"/>
      <scheme val="minor"/>
    </font>
    <font>
      <b/>
      <sz val="8"/>
      <color indexed="81"/>
      <name val="MS P ゴシック"/>
      <family val="3"/>
      <charset val="128"/>
    </font>
    <font>
      <sz val="12"/>
      <color indexed="81"/>
      <name val="MS P ゴシック"/>
      <family val="3"/>
      <charset val="128"/>
    </font>
    <font>
      <b/>
      <sz val="12"/>
      <color indexed="81"/>
      <name val="MS P ゴシック"/>
      <family val="3"/>
      <charset val="128"/>
    </font>
    <font>
      <sz val="9"/>
      <name val="ＭＳ Ｐ明朝"/>
      <family val="1"/>
      <charset val="128"/>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00FFFF"/>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s>
  <cellStyleXfs count="28">
    <xf numFmtId="0" fontId="0" fillId="0" borderId="0">
      <alignment vertical="center"/>
    </xf>
    <xf numFmtId="0" fontId="2" fillId="0" borderId="0"/>
    <xf numFmtId="38" fontId="2" fillId="0" borderId="0" applyFont="0" applyFill="0" applyBorder="0" applyAlignment="0" applyProtection="0"/>
    <xf numFmtId="0" fontId="10" fillId="0" borderId="0"/>
    <xf numFmtId="0" fontId="14" fillId="0" borderId="0"/>
    <xf numFmtId="0" fontId="24"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39"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0" fillId="0" borderId="0"/>
    <xf numFmtId="0" fontId="51" fillId="0" borderId="0"/>
    <xf numFmtId="184" fontId="57" fillId="0" borderId="0" applyFont="0" applyFill="0" applyBorder="0" applyAlignment="0" applyProtection="0"/>
    <xf numFmtId="9" fontId="2" fillId="0" borderId="0" applyFont="0" applyFill="0" applyBorder="0" applyAlignment="0" applyProtection="0"/>
    <xf numFmtId="0" fontId="40" fillId="0" borderId="0"/>
    <xf numFmtId="0" fontId="2" fillId="0" borderId="0">
      <alignment vertical="center"/>
    </xf>
    <xf numFmtId="0" fontId="2" fillId="0" borderId="0">
      <alignment vertical="center"/>
    </xf>
    <xf numFmtId="0" fontId="2" fillId="0" borderId="0"/>
    <xf numFmtId="0" fontId="22" fillId="0" borderId="0">
      <alignment vertical="center"/>
    </xf>
    <xf numFmtId="0" fontId="65" fillId="0" borderId="0"/>
    <xf numFmtId="0" fontId="2" fillId="0" borderId="0">
      <alignment vertical="center"/>
    </xf>
    <xf numFmtId="0" fontId="2" fillId="0" borderId="0"/>
    <xf numFmtId="0" fontId="22" fillId="0" borderId="0">
      <alignment vertical="center"/>
    </xf>
  </cellStyleXfs>
  <cellXfs count="731">
    <xf numFmtId="0" fontId="0" fillId="0" borderId="0" xfId="0">
      <alignment vertical="center"/>
    </xf>
    <xf numFmtId="0" fontId="12" fillId="0" borderId="19" xfId="3" applyFont="1" applyBorder="1" applyAlignment="1" applyProtection="1">
      <alignment horizontal="center" vertical="center"/>
      <protection locked="0"/>
    </xf>
    <xf numFmtId="0" fontId="12" fillId="0" borderId="18"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177" fontId="7" fillId="0" borderId="13" xfId="3" applyNumberFormat="1" applyFont="1" applyBorder="1" applyAlignment="1" applyProtection="1">
      <alignment horizontal="center" vertical="center"/>
      <protection locked="0"/>
    </xf>
    <xf numFmtId="177" fontId="16" fillId="0" borderId="13" xfId="4" applyNumberFormat="1" applyFont="1" applyBorder="1" applyAlignment="1" applyProtection="1">
      <alignment horizontal="center" vertical="center" shrinkToFit="1"/>
      <protection locked="0"/>
    </xf>
    <xf numFmtId="0" fontId="2" fillId="0" borderId="0" xfId="1"/>
    <xf numFmtId="0" fontId="28" fillId="0" borderId="0" xfId="1" applyFont="1" applyAlignment="1">
      <alignment horizontal="center"/>
    </xf>
    <xf numFmtId="0" fontId="28" fillId="0" borderId="0" xfId="1" applyFont="1"/>
    <xf numFmtId="0" fontId="2" fillId="0" borderId="0" xfId="1" applyAlignment="1">
      <alignment horizontal="center"/>
    </xf>
    <xf numFmtId="0" fontId="28" fillId="0" borderId="0" xfId="1" applyFont="1" applyAlignment="1">
      <alignment horizontal="left"/>
    </xf>
    <xf numFmtId="0" fontId="29" fillId="0" borderId="0" xfId="1" applyFont="1"/>
    <xf numFmtId="0" fontId="28" fillId="0" borderId="21" xfId="1" applyFont="1" applyBorder="1" applyAlignment="1">
      <alignment vertical="center" shrinkToFit="1"/>
    </xf>
    <xf numFmtId="0" fontId="27" fillId="7" borderId="24" xfId="1" applyFont="1" applyFill="1" applyBorder="1" applyAlignment="1">
      <alignment horizontal="center" vertical="center"/>
    </xf>
    <xf numFmtId="0" fontId="31" fillId="4" borderId="1" xfId="3" applyFont="1" applyFill="1" applyBorder="1" applyAlignment="1" applyProtection="1">
      <alignment horizontal="center" vertical="center" wrapText="1"/>
      <protection locked="0"/>
    </xf>
    <xf numFmtId="0" fontId="40" fillId="0" borderId="0" xfId="1" applyFont="1"/>
    <xf numFmtId="0" fontId="40" fillId="0" borderId="0" xfId="15" applyAlignment="1">
      <alignment vertical="center"/>
    </xf>
    <xf numFmtId="58" fontId="40" fillId="0" borderId="0" xfId="1" applyNumberFormat="1" applyFont="1"/>
    <xf numFmtId="0" fontId="40" fillId="0" borderId="0" xfId="1" applyFont="1" applyAlignment="1">
      <alignment vertical="center" wrapText="1"/>
    </xf>
    <xf numFmtId="0" fontId="42" fillId="0" borderId="0" xfId="1" applyFont="1"/>
    <xf numFmtId="0" fontId="0" fillId="0" borderId="0" xfId="0" applyAlignment="1">
      <alignment horizontal="center" vertical="center"/>
    </xf>
    <xf numFmtId="0" fontId="40" fillId="0" borderId="0" xfId="15" applyAlignment="1">
      <alignment vertical="top"/>
    </xf>
    <xf numFmtId="0" fontId="40" fillId="0" borderId="0" xfId="1" applyFont="1" applyAlignment="1">
      <alignment shrinkToFit="1"/>
    </xf>
    <xf numFmtId="58" fontId="40" fillId="0" borderId="0" xfId="1" applyNumberFormat="1" applyFont="1" applyAlignment="1">
      <alignment horizontal="right"/>
    </xf>
    <xf numFmtId="0" fontId="46" fillId="0" borderId="0" xfId="0" applyFont="1">
      <alignment vertical="center"/>
    </xf>
    <xf numFmtId="0" fontId="46" fillId="0" borderId="0" xfId="0" applyFont="1" applyAlignment="1">
      <alignment horizontal="center" vertical="center"/>
    </xf>
    <xf numFmtId="0" fontId="46" fillId="0" borderId="2" xfId="0" applyFont="1" applyBorder="1" applyAlignment="1">
      <alignment horizontal="center" vertical="center"/>
    </xf>
    <xf numFmtId="181" fontId="46" fillId="0" borderId="0" xfId="0" applyNumberFormat="1" applyFont="1">
      <alignment vertical="center"/>
    </xf>
    <xf numFmtId="182" fontId="43" fillId="7" borderId="20" xfId="0" applyNumberFormat="1" applyFont="1" applyFill="1" applyBorder="1" applyAlignment="1">
      <alignment horizontal="center" vertical="center" shrinkToFit="1"/>
    </xf>
    <xf numFmtId="181" fontId="43" fillId="7" borderId="20" xfId="0" applyNumberFormat="1" applyFont="1" applyFill="1" applyBorder="1" applyAlignment="1">
      <alignment horizontal="right" vertical="center" shrinkToFit="1"/>
    </xf>
    <xf numFmtId="183" fontId="43" fillId="7" borderId="20" xfId="0" applyNumberFormat="1" applyFont="1" applyFill="1" applyBorder="1" applyAlignment="1">
      <alignment vertical="center" shrinkToFit="1"/>
    </xf>
    <xf numFmtId="182" fontId="46" fillId="0" borderId="23" xfId="0" applyNumberFormat="1" applyFont="1" applyBorder="1" applyAlignment="1">
      <alignment horizontal="center" vertical="center" shrinkToFit="1"/>
    </xf>
    <xf numFmtId="181" fontId="46" fillId="0" borderId="23" xfId="0" applyNumberFormat="1" applyFont="1" applyBorder="1" applyAlignment="1">
      <alignment horizontal="right" vertical="center" shrinkToFit="1"/>
    </xf>
    <xf numFmtId="181" fontId="46" fillId="0" borderId="23" xfId="0" applyNumberFormat="1" applyFont="1" applyBorder="1" applyAlignment="1">
      <alignment vertical="center" shrinkToFit="1"/>
    </xf>
    <xf numFmtId="183" fontId="46" fillId="0" borderId="23" xfId="0" applyNumberFormat="1" applyFont="1" applyBorder="1" applyAlignment="1">
      <alignment vertical="center" shrinkToFit="1"/>
    </xf>
    <xf numFmtId="0" fontId="21" fillId="7" borderId="20" xfId="0" applyFont="1" applyFill="1" applyBorder="1" applyAlignment="1">
      <alignment horizontal="center" vertical="center" shrinkToFit="1"/>
    </xf>
    <xf numFmtId="0" fontId="28" fillId="0" borderId="35" xfId="1" applyFont="1" applyBorder="1" applyAlignment="1">
      <alignment vertical="center" shrinkToFit="1"/>
    </xf>
    <xf numFmtId="0" fontId="28" fillId="0" borderId="1" xfId="1" applyFont="1" applyBorder="1" applyAlignment="1">
      <alignment vertical="center" shrinkToFit="1"/>
    </xf>
    <xf numFmtId="0" fontId="28" fillId="0" borderId="33" xfId="1" applyFont="1" applyBorder="1" applyAlignment="1">
      <alignment vertical="center" shrinkToFit="1"/>
    </xf>
    <xf numFmtId="178" fontId="27" fillId="7" borderId="40" xfId="12" applyNumberFormat="1" applyFont="1" applyFill="1" applyBorder="1" applyAlignment="1" applyProtection="1">
      <alignment vertical="center"/>
    </xf>
    <xf numFmtId="182" fontId="46" fillId="0" borderId="41" xfId="0" applyNumberFormat="1" applyFont="1" applyBorder="1" applyAlignment="1">
      <alignment horizontal="center" vertical="center" shrinkToFit="1"/>
    </xf>
    <xf numFmtId="181" fontId="46" fillId="0" borderId="41" xfId="0" applyNumberFormat="1" applyFont="1" applyBorder="1" applyAlignment="1">
      <alignment horizontal="right" vertical="center" shrinkToFit="1"/>
    </xf>
    <xf numFmtId="181" fontId="46" fillId="0" borderId="41" xfId="0" applyNumberFormat="1" applyFont="1" applyBorder="1" applyAlignment="1">
      <alignment vertical="center" shrinkToFit="1"/>
    </xf>
    <xf numFmtId="183" fontId="46" fillId="0" borderId="41" xfId="0" applyNumberFormat="1" applyFont="1" applyBorder="1" applyAlignment="1">
      <alignment vertical="center" shrinkToFit="1"/>
    </xf>
    <xf numFmtId="0" fontId="48" fillId="0" borderId="41" xfId="0" applyFont="1" applyBorder="1" applyAlignment="1">
      <alignment horizontal="left" vertical="center" shrinkToFit="1"/>
    </xf>
    <xf numFmtId="181" fontId="46" fillId="3" borderId="23" xfId="0" applyNumberFormat="1" applyFont="1" applyFill="1" applyBorder="1" applyAlignment="1" applyProtection="1">
      <alignment horizontal="right" vertical="center" shrinkToFit="1"/>
      <protection locked="0"/>
    </xf>
    <xf numFmtId="181" fontId="46" fillId="3" borderId="41" xfId="0" applyNumberFormat="1" applyFont="1" applyFill="1" applyBorder="1" applyAlignment="1" applyProtection="1">
      <alignment horizontal="right" vertical="center" shrinkToFit="1"/>
      <protection locked="0"/>
    </xf>
    <xf numFmtId="0" fontId="7" fillId="0" borderId="10" xfId="3" applyFont="1" applyBorder="1" applyAlignment="1" applyProtection="1">
      <alignment horizontal="center" vertical="center" shrinkToFit="1"/>
      <protection locked="0"/>
    </xf>
    <xf numFmtId="178" fontId="0" fillId="0" borderId="1" xfId="0" applyNumberFormat="1" applyBorder="1">
      <alignment vertical="center"/>
    </xf>
    <xf numFmtId="0" fontId="7" fillId="0" borderId="6" xfId="1" applyFont="1" applyBorder="1" applyAlignment="1">
      <alignment horizontal="center" vertical="center"/>
    </xf>
    <xf numFmtId="178" fontId="0" fillId="0" borderId="6" xfId="0" applyNumberFormat="1" applyBorder="1">
      <alignment vertical="center"/>
    </xf>
    <xf numFmtId="0" fontId="2" fillId="0" borderId="9" xfId="1" applyBorder="1" applyAlignment="1">
      <alignment vertical="center"/>
    </xf>
    <xf numFmtId="178" fontId="2" fillId="0" borderId="9" xfId="1" applyNumberFormat="1" applyBorder="1" applyAlignment="1">
      <alignment vertical="center" shrinkToFit="1"/>
    </xf>
    <xf numFmtId="0" fontId="2" fillId="0" borderId="3" xfId="1" applyBorder="1"/>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2" fillId="0" borderId="12" xfId="1" applyBorder="1" applyAlignment="1">
      <alignment horizontal="center" vertical="center" shrinkToFit="1"/>
    </xf>
    <xf numFmtId="178" fontId="2" fillId="0" borderId="13" xfId="1" applyNumberFormat="1" applyBorder="1" applyAlignment="1">
      <alignment horizontal="right" vertical="center" shrinkToFit="1"/>
    </xf>
    <xf numFmtId="178" fontId="2" fillId="0" borderId="14" xfId="1" applyNumberFormat="1" applyBorder="1" applyAlignment="1">
      <alignment horizontal="right" vertical="center" shrinkToFit="1"/>
    </xf>
    <xf numFmtId="0" fontId="52" fillId="0" borderId="0" xfId="16" applyFont="1" applyAlignment="1">
      <alignment vertical="center"/>
    </xf>
    <xf numFmtId="0" fontId="54" fillId="0" borderId="0" xfId="16" applyFont="1" applyAlignment="1">
      <alignment vertical="center"/>
    </xf>
    <xf numFmtId="0" fontId="52" fillId="0" borderId="0" xfId="16" applyFont="1" applyAlignment="1">
      <alignment horizontal="right" vertical="center"/>
    </xf>
    <xf numFmtId="0" fontId="45" fillId="0" borderId="0" xfId="16" applyFont="1" applyAlignment="1">
      <alignment vertical="center"/>
    </xf>
    <xf numFmtId="0" fontId="52" fillId="0" borderId="0" xfId="16" applyFont="1" applyAlignment="1">
      <alignment horizontal="distributed" vertical="center"/>
    </xf>
    <xf numFmtId="0" fontId="52" fillId="0" borderId="0" xfId="16" applyFont="1" applyAlignment="1">
      <alignment vertical="center" wrapText="1" shrinkToFit="1"/>
    </xf>
    <xf numFmtId="0" fontId="52" fillId="0" borderId="0" xfId="16" applyFont="1" applyAlignment="1">
      <alignment horizontal="center" vertical="center"/>
    </xf>
    <xf numFmtId="0" fontId="52" fillId="0" borderId="0" xfId="16" applyFont="1" applyAlignment="1">
      <alignment vertical="center" shrinkToFit="1"/>
    </xf>
    <xf numFmtId="0" fontId="52" fillId="0" borderId="0" xfId="16" applyFont="1" applyAlignment="1">
      <alignment horizontal="left" vertical="center" shrinkToFit="1"/>
    </xf>
    <xf numFmtId="0" fontId="52" fillId="0" borderId="0" xfId="16" applyFont="1" applyAlignment="1">
      <alignment vertical="top"/>
    </xf>
    <xf numFmtId="0" fontId="55" fillId="0" borderId="0" xfId="16" applyFont="1" applyAlignment="1">
      <alignment horizontal="center" vertical="center"/>
    </xf>
    <xf numFmtId="0" fontId="52" fillId="0" borderId="0" xfId="16" applyFont="1" applyAlignment="1">
      <alignment horizontal="left" vertical="center"/>
    </xf>
    <xf numFmtId="0" fontId="52" fillId="0" borderId="0" xfId="16" applyFont="1" applyAlignment="1">
      <alignment horizontal="right"/>
    </xf>
    <xf numFmtId="0" fontId="52" fillId="0" borderId="1" xfId="16" applyFont="1" applyBorder="1" applyAlignment="1">
      <alignment horizontal="center" vertical="center"/>
    </xf>
    <xf numFmtId="0" fontId="52" fillId="0" borderId="1" xfId="16" applyFont="1" applyBorder="1" applyAlignment="1">
      <alignment horizontal="center" vertical="center" wrapText="1"/>
    </xf>
    <xf numFmtId="181" fontId="52" fillId="0" borderId="45" xfId="17" applyNumberFormat="1" applyFont="1" applyFill="1" applyBorder="1" applyAlignment="1">
      <alignment horizontal="center" vertical="center"/>
    </xf>
    <xf numFmtId="181" fontId="52" fillId="0" borderId="9" xfId="16" applyNumberFormat="1" applyFont="1" applyBorder="1" applyAlignment="1">
      <alignment horizontal="center" vertical="center"/>
    </xf>
    <xf numFmtId="181" fontId="52" fillId="0" borderId="0" xfId="17" applyNumberFormat="1" applyFont="1" applyFill="1" applyBorder="1" applyAlignment="1">
      <alignment horizontal="center" vertical="center"/>
    </xf>
    <xf numFmtId="181" fontId="52" fillId="0" borderId="0" xfId="16" applyNumberFormat="1" applyFont="1" applyAlignment="1">
      <alignment horizontal="center" vertical="center"/>
    </xf>
    <xf numFmtId="0" fontId="58" fillId="0" borderId="0" xfId="16" applyFont="1" applyAlignment="1">
      <alignment horizontal="center" vertical="center"/>
    </xf>
    <xf numFmtId="181" fontId="58" fillId="0" borderId="0" xfId="16" applyNumberFormat="1" applyFont="1" applyAlignment="1">
      <alignment horizontal="center" vertical="center"/>
    </xf>
    <xf numFmtId="0" fontId="58" fillId="0" borderId="0" xfId="16" applyFont="1" applyAlignment="1">
      <alignment vertical="center"/>
    </xf>
    <xf numFmtId="0" fontId="58" fillId="0" borderId="0" xfId="16" applyFont="1" applyAlignment="1">
      <alignment horizontal="center"/>
    </xf>
    <xf numFmtId="181" fontId="58" fillId="0" borderId="0" xfId="17" applyNumberFormat="1" applyFont="1" applyFill="1" applyAlignment="1">
      <alignment horizontal="center" vertical="center"/>
    </xf>
    <xf numFmtId="184" fontId="58" fillId="0" borderId="0" xfId="17" applyFont="1" applyFill="1" applyAlignment="1">
      <alignment vertical="center"/>
    </xf>
    <xf numFmtId="184" fontId="52" fillId="0" borderId="0" xfId="16" applyNumberFormat="1" applyFont="1" applyAlignment="1">
      <alignment vertical="center"/>
    </xf>
    <xf numFmtId="178" fontId="0" fillId="0" borderId="1" xfId="12" applyNumberFormat="1" applyFont="1" applyBorder="1" applyAlignment="1" applyProtection="1">
      <alignment horizontal="right" vertical="center" shrinkToFit="1"/>
    </xf>
    <xf numFmtId="0" fontId="46" fillId="9" borderId="1" xfId="0" applyFont="1" applyFill="1" applyBorder="1" applyAlignment="1">
      <alignment horizontal="center" vertical="center" shrinkToFit="1"/>
    </xf>
    <xf numFmtId="0" fontId="47" fillId="9" borderId="1" xfId="0" applyFont="1" applyFill="1" applyBorder="1" applyAlignment="1">
      <alignment horizontal="center" vertical="center" wrapText="1"/>
    </xf>
    <xf numFmtId="0" fontId="46" fillId="9" borderId="1" xfId="0" applyFont="1" applyFill="1" applyBorder="1" applyAlignment="1">
      <alignment horizontal="center" vertical="center" wrapText="1"/>
    </xf>
    <xf numFmtId="0" fontId="0" fillId="0" borderId="0" xfId="3" applyFont="1" applyAlignment="1" applyProtection="1">
      <alignment vertical="center" shrinkToFit="1"/>
      <protection locked="0"/>
    </xf>
    <xf numFmtId="0" fontId="52" fillId="0" borderId="33" xfId="16" applyFont="1" applyBorder="1" applyAlignment="1">
      <alignment horizontal="center" vertical="center"/>
    </xf>
    <xf numFmtId="178" fontId="27" fillId="0" borderId="0" xfId="12" applyNumberFormat="1" applyFont="1" applyFill="1" applyBorder="1" applyAlignment="1" applyProtection="1">
      <alignment vertical="center"/>
    </xf>
    <xf numFmtId="0" fontId="27" fillId="0" borderId="0" xfId="1" applyFont="1" applyAlignment="1">
      <alignment horizontal="center" vertical="center"/>
    </xf>
    <xf numFmtId="178" fontId="3" fillId="7" borderId="20" xfId="1" applyNumberFormat="1" applyFont="1" applyFill="1" applyBorder="1" applyAlignment="1">
      <alignment vertical="center" shrinkToFit="1"/>
    </xf>
    <xf numFmtId="58" fontId="52" fillId="0" borderId="0" xfId="16" quotePrefix="1" applyNumberFormat="1" applyFont="1" applyAlignment="1">
      <alignment horizontal="right" vertical="center"/>
    </xf>
    <xf numFmtId="0" fontId="6" fillId="4" borderId="1" xfId="3" applyFont="1" applyFill="1" applyBorder="1" applyAlignment="1" applyProtection="1">
      <alignment horizontal="center" vertical="center" shrinkToFit="1"/>
      <protection locked="0"/>
    </xf>
    <xf numFmtId="0" fontId="6" fillId="4" borderId="9" xfId="3" applyFont="1" applyFill="1" applyBorder="1" applyAlignment="1" applyProtection="1">
      <alignment horizontal="center" vertical="center" shrinkToFit="1"/>
      <protection locked="0"/>
    </xf>
    <xf numFmtId="0" fontId="7" fillId="0" borderId="47" xfId="3" applyFont="1" applyBorder="1" applyAlignment="1" applyProtection="1">
      <alignment horizontal="center" vertical="center" wrapText="1"/>
      <protection locked="0"/>
    </xf>
    <xf numFmtId="185" fontId="2" fillId="0" borderId="1" xfId="1" applyNumberFormat="1" applyBorder="1" applyAlignment="1">
      <alignment horizontal="right" vertical="center"/>
    </xf>
    <xf numFmtId="185" fontId="2" fillId="0" borderId="13" xfId="1" applyNumberFormat="1" applyBorder="1" applyAlignment="1">
      <alignment horizontal="right" vertical="center"/>
    </xf>
    <xf numFmtId="185" fontId="2" fillId="0" borderId="9" xfId="1" applyNumberFormat="1" applyBorder="1" applyAlignment="1">
      <alignment vertical="center"/>
    </xf>
    <xf numFmtId="0" fontId="2" fillId="0" borderId="10" xfId="1" applyBorder="1" applyAlignment="1">
      <alignment horizontal="left" vertical="center" shrinkToFit="1"/>
    </xf>
    <xf numFmtId="0" fontId="2" fillId="0" borderId="44" xfId="1" applyBorder="1" applyAlignment="1">
      <alignment horizontal="left" vertical="center" shrinkToFit="1"/>
    </xf>
    <xf numFmtId="0" fontId="61" fillId="0" borderId="0" xfId="0" applyFont="1">
      <alignment vertical="center"/>
    </xf>
    <xf numFmtId="0" fontId="7" fillId="0" borderId="0" xfId="1" applyFont="1"/>
    <xf numFmtId="0" fontId="61" fillId="0" borderId="0" xfId="0" applyFont="1" applyAlignment="1">
      <alignment horizontal="center" vertical="center"/>
    </xf>
    <xf numFmtId="0" fontId="46" fillId="10" borderId="1" xfId="0" applyFont="1" applyFill="1" applyBorder="1" applyAlignment="1">
      <alignment horizontal="center" vertical="center" wrapText="1"/>
    </xf>
    <xf numFmtId="0" fontId="17" fillId="0" borderId="0" xfId="0" applyFont="1" applyAlignment="1">
      <alignment vertical="center" shrinkToFit="1"/>
    </xf>
    <xf numFmtId="0" fontId="20" fillId="0" borderId="0" xfId="0" applyFont="1" applyAlignment="1">
      <alignment vertical="center" shrinkToFit="1"/>
    </xf>
    <xf numFmtId="0" fontId="22" fillId="0" borderId="0" xfId="7">
      <alignment vertical="center"/>
    </xf>
    <xf numFmtId="0" fontId="21" fillId="0" borderId="0" xfId="7" applyFont="1">
      <alignment vertical="center"/>
    </xf>
    <xf numFmtId="0" fontId="22" fillId="0" borderId="0" xfId="7" applyAlignment="1">
      <alignment horizontal="center" vertical="center"/>
    </xf>
    <xf numFmtId="0" fontId="71" fillId="0" borderId="0" xfId="1" applyFont="1"/>
    <xf numFmtId="0" fontId="72" fillId="0" borderId="0" xfId="16" applyFont="1" applyAlignment="1">
      <alignment horizontal="right" vertical="center"/>
    </xf>
    <xf numFmtId="187" fontId="46" fillId="0" borderId="1" xfId="16" applyNumberFormat="1" applyFont="1" applyBorder="1" applyAlignment="1">
      <alignment horizontal="distributed" vertical="center" wrapText="1"/>
    </xf>
    <xf numFmtId="0" fontId="73" fillId="0" borderId="0" xfId="1" applyFont="1" applyAlignment="1">
      <alignment vertical="center"/>
    </xf>
    <xf numFmtId="186" fontId="22" fillId="0" borderId="0" xfId="7" applyNumberFormat="1" applyAlignment="1" applyProtection="1">
      <alignment horizontal="center" vertical="center"/>
      <protection locked="0"/>
    </xf>
    <xf numFmtId="49" fontId="22" fillId="0" borderId="0" xfId="7" applyNumberFormat="1" applyAlignment="1" applyProtection="1">
      <alignment horizontal="center" vertical="center"/>
      <protection locked="0"/>
    </xf>
    <xf numFmtId="0" fontId="32" fillId="0" borderId="0" xfId="3" applyFont="1" applyAlignment="1">
      <alignment horizontal="center" vertical="center" shrinkToFit="1"/>
    </xf>
    <xf numFmtId="3" fontId="0" fillId="0" borderId="0" xfId="0" applyNumberFormat="1">
      <alignment vertical="center"/>
    </xf>
    <xf numFmtId="0" fontId="0" fillId="0" borderId="0" xfId="0" applyProtection="1">
      <alignment vertical="center"/>
      <protection locked="0"/>
    </xf>
    <xf numFmtId="180" fontId="41" fillId="0" borderId="0" xfId="1" applyNumberFormat="1" applyFont="1"/>
    <xf numFmtId="0" fontId="41" fillId="0" borderId="0" xfId="1" applyFont="1"/>
    <xf numFmtId="0" fontId="40" fillId="0" borderId="0" xfId="1" applyFont="1" applyAlignment="1">
      <alignment horizontal="left"/>
    </xf>
    <xf numFmtId="0" fontId="82" fillId="0" borderId="0" xfId="0" applyFont="1" applyAlignment="1">
      <alignment vertical="center" wrapText="1"/>
    </xf>
    <xf numFmtId="3" fontId="23" fillId="12" borderId="23" xfId="0" applyNumberFormat="1" applyFont="1" applyFill="1" applyBorder="1" applyAlignment="1">
      <alignment horizontal="center" vertical="center"/>
    </xf>
    <xf numFmtId="3" fontId="79" fillId="13" borderId="1" xfId="0" applyNumberFormat="1" applyFont="1" applyFill="1" applyBorder="1" applyAlignment="1">
      <alignment horizontal="center" vertical="center"/>
    </xf>
    <xf numFmtId="0" fontId="80" fillId="0" borderId="51" xfId="0" applyFont="1" applyBorder="1" applyAlignment="1">
      <alignment vertical="center" shrinkToFit="1"/>
    </xf>
    <xf numFmtId="0" fontId="0" fillId="0" borderId="53" xfId="0" applyBorder="1">
      <alignment vertical="center"/>
    </xf>
    <xf numFmtId="38" fontId="0" fillId="0" borderId="52" xfId="0" applyNumberFormat="1" applyBorder="1">
      <alignment vertical="center"/>
    </xf>
    <xf numFmtId="3" fontId="77" fillId="4" borderId="52" xfId="0" applyNumberFormat="1" applyFont="1" applyFill="1" applyBorder="1" applyAlignment="1">
      <alignment horizontal="right" vertical="center"/>
    </xf>
    <xf numFmtId="0" fontId="0" fillId="0" borderId="52" xfId="0" applyBorder="1">
      <alignment vertical="center"/>
    </xf>
    <xf numFmtId="0" fontId="0" fillId="0" borderId="45" xfId="0" applyBorder="1">
      <alignment vertical="center"/>
    </xf>
    <xf numFmtId="3" fontId="0" fillId="0" borderId="49" xfId="0" applyNumberFormat="1" applyBorder="1">
      <alignment vertical="center"/>
    </xf>
    <xf numFmtId="0" fontId="0" fillId="0" borderId="9" xfId="0" applyBorder="1">
      <alignment vertical="center"/>
    </xf>
    <xf numFmtId="3" fontId="0" fillId="0" borderId="9" xfId="0" applyNumberFormat="1" applyBorder="1">
      <alignment vertical="center"/>
    </xf>
    <xf numFmtId="0" fontId="0" fillId="0" borderId="33" xfId="0" applyBorder="1">
      <alignment vertical="center"/>
    </xf>
    <xf numFmtId="0" fontId="0" fillId="0" borderId="1" xfId="0" applyBorder="1">
      <alignment vertical="center"/>
    </xf>
    <xf numFmtId="0" fontId="45" fillId="0" borderId="0" xfId="0" applyFont="1" applyAlignment="1">
      <alignment horizontal="center" vertical="center"/>
    </xf>
    <xf numFmtId="0" fontId="52" fillId="0" borderId="2" xfId="0" applyFont="1" applyBorder="1" applyAlignment="1">
      <alignment horizontal="center" vertical="center"/>
    </xf>
    <xf numFmtId="0" fontId="3" fillId="0" borderId="0" xfId="3" applyFont="1" applyAlignment="1" applyProtection="1">
      <alignment vertical="center"/>
      <protection locked="0"/>
    </xf>
    <xf numFmtId="0" fontId="8" fillId="0" borderId="0" xfId="3" applyFont="1" applyAlignment="1" applyProtection="1">
      <alignment horizontal="left" vertical="center"/>
      <protection locked="0"/>
    </xf>
    <xf numFmtId="0" fontId="7" fillId="0" borderId="0" xfId="3" applyFont="1" applyAlignment="1" applyProtection="1">
      <alignment vertical="center"/>
      <protection locked="0"/>
    </xf>
    <xf numFmtId="0" fontId="75" fillId="0" borderId="0" xfId="3" applyFont="1" applyAlignment="1" applyProtection="1">
      <alignment vertical="center"/>
      <protection locked="0"/>
    </xf>
    <xf numFmtId="0" fontId="8" fillId="0" borderId="2" xfId="3" applyFont="1" applyBorder="1" applyAlignment="1" applyProtection="1">
      <alignment horizontal="right" vertical="center"/>
      <protection locked="0"/>
    </xf>
    <xf numFmtId="0" fontId="5" fillId="0" borderId="0" xfId="3" applyFont="1" applyAlignment="1" applyProtection="1">
      <alignment vertical="center"/>
      <protection locked="0"/>
    </xf>
    <xf numFmtId="0" fontId="2" fillId="0" borderId="0" xfId="3" applyFont="1" applyAlignment="1" applyProtection="1">
      <alignment horizontal="center" vertical="center"/>
      <protection locked="0"/>
    </xf>
    <xf numFmtId="0" fontId="13" fillId="4" borderId="16" xfId="3" applyFont="1" applyFill="1" applyBorder="1" applyAlignment="1" applyProtection="1">
      <alignment horizontal="center" vertical="center" shrinkToFit="1"/>
      <protection locked="0"/>
    </xf>
    <xf numFmtId="0" fontId="13" fillId="4" borderId="6" xfId="3" applyFont="1" applyFill="1" applyBorder="1" applyAlignment="1" applyProtection="1">
      <alignment horizontal="center" vertical="center"/>
      <protection locked="0"/>
    </xf>
    <xf numFmtId="0" fontId="12" fillId="4" borderId="1" xfId="3" applyFont="1" applyFill="1" applyBorder="1" applyAlignment="1" applyProtection="1">
      <alignment horizontal="center" vertical="center" shrinkToFit="1"/>
      <protection locked="0"/>
    </xf>
    <xf numFmtId="0" fontId="13"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protection locked="0"/>
    </xf>
    <xf numFmtId="0" fontId="13"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shrinkToFit="1"/>
      <protection locked="0"/>
    </xf>
    <xf numFmtId="177" fontId="16" fillId="4" borderId="1" xfId="4" applyNumberFormat="1" applyFont="1" applyFill="1" applyBorder="1" applyAlignment="1" applyProtection="1">
      <alignment horizontal="center" vertical="center" shrinkToFit="1"/>
      <protection locked="0"/>
    </xf>
    <xf numFmtId="0" fontId="6" fillId="4" borderId="12" xfId="3" applyFont="1" applyFill="1" applyBorder="1" applyAlignment="1" applyProtection="1">
      <alignment horizontal="center" vertical="center" shrinkToFit="1"/>
      <protection locked="0"/>
    </xf>
    <xf numFmtId="0" fontId="7" fillId="0" borderId="0" xfId="3" applyFont="1" applyAlignment="1" applyProtection="1">
      <alignment horizontal="center" vertical="center"/>
      <protection locked="0"/>
    </xf>
    <xf numFmtId="0" fontId="25" fillId="0" borderId="14" xfId="3" applyFont="1" applyBorder="1" applyAlignment="1" applyProtection="1">
      <alignment horizontal="center" vertical="center"/>
      <protection locked="0"/>
    </xf>
    <xf numFmtId="0" fontId="0" fillId="0" borderId="0" xfId="7" applyFont="1">
      <alignment vertical="center"/>
    </xf>
    <xf numFmtId="0" fontId="84" fillId="0" borderId="58" xfId="0" applyFont="1" applyBorder="1" applyAlignment="1">
      <alignment horizontal="center" vertical="center" wrapText="1" shrinkToFit="1"/>
    </xf>
    <xf numFmtId="0" fontId="28" fillId="0" borderId="2" xfId="1" applyFont="1" applyBorder="1" applyAlignment="1">
      <alignment horizontal="right"/>
    </xf>
    <xf numFmtId="178" fontId="27" fillId="0" borderId="22" xfId="1" applyNumberFormat="1" applyFont="1" applyBorder="1" applyAlignment="1">
      <alignment vertical="center" shrinkToFit="1"/>
    </xf>
    <xf numFmtId="0" fontId="28" fillId="8" borderId="2" xfId="1" applyFont="1" applyFill="1" applyBorder="1" applyAlignment="1">
      <alignment horizontal="center" shrinkToFit="1"/>
    </xf>
    <xf numFmtId="0" fontId="67" fillId="0" borderId="0" xfId="7" applyFont="1" applyAlignment="1">
      <alignment vertical="center" wrapText="1"/>
    </xf>
    <xf numFmtId="0" fontId="22" fillId="0" borderId="0" xfId="7" applyAlignment="1">
      <alignment vertical="center" shrinkToFit="1"/>
    </xf>
    <xf numFmtId="0" fontId="22" fillId="2" borderId="34" xfId="7" applyFill="1" applyBorder="1" applyAlignment="1">
      <alignment horizontal="center" vertical="center"/>
    </xf>
    <xf numFmtId="0" fontId="70" fillId="0" borderId="0" xfId="7" applyFont="1">
      <alignment vertical="center"/>
    </xf>
    <xf numFmtId="0" fontId="22" fillId="6" borderId="0" xfId="7" applyFill="1">
      <alignment vertical="center"/>
    </xf>
    <xf numFmtId="180" fontId="88" fillId="6" borderId="0" xfId="7" applyNumberFormat="1" applyFont="1" applyFill="1" applyAlignment="1" applyProtection="1">
      <alignment horizontal="center" vertical="center"/>
      <protection locked="0"/>
    </xf>
    <xf numFmtId="0" fontId="76" fillId="6" borderId="0" xfId="7" applyFont="1" applyFill="1">
      <alignment vertical="center"/>
    </xf>
    <xf numFmtId="0" fontId="89"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21" fillId="6" borderId="0" xfId="7" applyFont="1" applyFill="1">
      <alignment vertical="center"/>
    </xf>
    <xf numFmtId="0" fontId="64" fillId="6" borderId="0" xfId="7" applyFont="1" applyFill="1">
      <alignment vertical="center"/>
    </xf>
    <xf numFmtId="0" fontId="22" fillId="6" borderId="0" xfId="7" applyFill="1" applyAlignment="1">
      <alignment horizontal="right" vertical="center"/>
    </xf>
    <xf numFmtId="0" fontId="69" fillId="6" borderId="0" xfId="7" applyFont="1" applyFill="1">
      <alignment vertical="center"/>
    </xf>
    <xf numFmtId="0" fontId="61" fillId="6" borderId="0" xfId="7" applyFont="1" applyFill="1">
      <alignment vertical="center"/>
    </xf>
    <xf numFmtId="0" fontId="0" fillId="6" borderId="0" xfId="7" applyFont="1" applyFill="1">
      <alignment vertical="center"/>
    </xf>
    <xf numFmtId="0" fontId="24" fillId="6" borderId="0" xfId="7" applyFont="1" applyFill="1">
      <alignment vertical="center"/>
    </xf>
    <xf numFmtId="0" fontId="0" fillId="6" borderId="0" xfId="7" applyFont="1" applyFill="1" applyAlignment="1">
      <alignment horizontal="center" vertical="center"/>
    </xf>
    <xf numFmtId="180" fontId="22" fillId="6" borderId="0" xfId="7" applyNumberFormat="1" applyFill="1" applyAlignment="1">
      <alignment vertical="center" shrinkToFit="1"/>
    </xf>
    <xf numFmtId="0" fontId="70" fillId="6" borderId="0" xfId="7" applyFont="1" applyFill="1">
      <alignment vertical="center"/>
    </xf>
    <xf numFmtId="0" fontId="22" fillId="0" borderId="0" xfId="7" applyAlignment="1">
      <alignment horizontal="left" vertical="center"/>
    </xf>
    <xf numFmtId="0" fontId="22" fillId="0" borderId="11" xfId="7" applyBorder="1">
      <alignment vertical="center"/>
    </xf>
    <xf numFmtId="0" fontId="22" fillId="0" borderId="27" xfId="7" applyBorder="1">
      <alignment vertical="center"/>
    </xf>
    <xf numFmtId="49" fontId="22" fillId="0" borderId="4" xfId="7" applyNumberFormat="1" applyBorder="1" applyProtection="1">
      <alignment vertical="center"/>
      <protection locked="0"/>
    </xf>
    <xf numFmtId="0" fontId="0" fillId="0" borderId="30" xfId="7" applyFont="1" applyBorder="1">
      <alignment vertical="center"/>
    </xf>
    <xf numFmtId="0" fontId="22" fillId="0" borderId="30" xfId="7" applyBorder="1">
      <alignment vertical="center"/>
    </xf>
    <xf numFmtId="0" fontId="22" fillId="0" borderId="31" xfId="7" applyBorder="1">
      <alignment vertical="center"/>
    </xf>
    <xf numFmtId="0" fontId="22" fillId="2" borderId="11" xfId="7" applyFill="1" applyBorder="1">
      <alignment vertical="center"/>
    </xf>
    <xf numFmtId="0" fontId="22" fillId="2" borderId="27" xfId="7" applyFill="1" applyBorder="1">
      <alignment vertical="center"/>
    </xf>
    <xf numFmtId="0" fontId="0" fillId="2" borderId="11" xfId="7" applyFont="1" applyFill="1" applyBorder="1">
      <alignment vertical="center"/>
    </xf>
    <xf numFmtId="0" fontId="21" fillId="0" borderId="3" xfId="7" applyFont="1" applyBorder="1" applyAlignment="1">
      <alignment horizontal="center" vertical="center"/>
    </xf>
    <xf numFmtId="0" fontId="21" fillId="0" borderId="4" xfId="7" applyFont="1" applyBorder="1" applyAlignment="1">
      <alignment horizontal="center" vertical="center"/>
    </xf>
    <xf numFmtId="0" fontId="21" fillId="0" borderId="5" xfId="7" applyFont="1" applyBorder="1" applyAlignment="1">
      <alignment horizontal="center" vertical="center"/>
    </xf>
    <xf numFmtId="0" fontId="21" fillId="0" borderId="44" xfId="7" applyFont="1" applyBorder="1" applyAlignment="1">
      <alignment horizontal="center" vertical="center"/>
    </xf>
    <xf numFmtId="0" fontId="21" fillId="0" borderId="13" xfId="7" applyFont="1" applyBorder="1" applyAlignment="1">
      <alignment horizontal="center" vertical="center"/>
    </xf>
    <xf numFmtId="0" fontId="21" fillId="0" borderId="14" xfId="7" applyFont="1" applyBorder="1" applyAlignment="1">
      <alignment horizontal="center" vertical="center"/>
    </xf>
    <xf numFmtId="0" fontId="0" fillId="0" borderId="3" xfId="7" applyFont="1" applyBorder="1">
      <alignment vertical="center"/>
    </xf>
    <xf numFmtId="0" fontId="0" fillId="2" borderId="68" xfId="7" applyFont="1" applyFill="1" applyBorder="1">
      <alignment vertical="center"/>
    </xf>
    <xf numFmtId="49" fontId="22" fillId="2" borderId="11" xfId="7" applyNumberFormat="1" applyFill="1" applyBorder="1" applyProtection="1">
      <alignment vertical="center"/>
      <protection locked="0"/>
    </xf>
    <xf numFmtId="49" fontId="22" fillId="2" borderId="69" xfId="7" applyNumberFormat="1" applyFill="1" applyBorder="1" applyProtection="1">
      <alignment vertical="center"/>
      <protection locked="0"/>
    </xf>
    <xf numFmtId="0" fontId="0" fillId="0" borderId="68" xfId="7" applyFont="1" applyBorder="1">
      <alignment vertical="center"/>
    </xf>
    <xf numFmtId="0" fontId="22" fillId="0" borderId="69" xfId="7" applyBorder="1">
      <alignment vertical="center"/>
    </xf>
    <xf numFmtId="0" fontId="92" fillId="0" borderId="65" xfId="7" applyFont="1" applyBorder="1">
      <alignment vertical="center"/>
    </xf>
    <xf numFmtId="0" fontId="93" fillId="0" borderId="26" xfId="7" applyFont="1" applyBorder="1">
      <alignment vertical="center"/>
    </xf>
    <xf numFmtId="0" fontId="24" fillId="0" borderId="0" xfId="7" applyFont="1">
      <alignment vertical="center"/>
    </xf>
    <xf numFmtId="0" fontId="0" fillId="0" borderId="0" xfId="0" applyAlignment="1">
      <alignment vertical="center" wrapText="1"/>
    </xf>
    <xf numFmtId="0" fontId="0" fillId="0" borderId="1" xfId="0" applyBorder="1" applyAlignment="1">
      <alignment vertical="center" wrapText="1"/>
    </xf>
    <xf numFmtId="0" fontId="25" fillId="5" borderId="72" xfId="3" applyFont="1" applyFill="1" applyBorder="1" applyAlignment="1" applyProtection="1">
      <alignment horizontal="center" vertical="center"/>
      <protection locked="0"/>
    </xf>
    <xf numFmtId="0" fontId="25" fillId="0" borderId="42" xfId="3" applyFont="1" applyBorder="1" applyAlignment="1" applyProtection="1">
      <alignment horizontal="center" vertical="center"/>
      <protection locked="0"/>
    </xf>
    <xf numFmtId="0" fontId="27" fillId="0" borderId="0" xfId="1" applyFont="1" applyAlignment="1">
      <alignment vertical="center"/>
    </xf>
    <xf numFmtId="3" fontId="23" fillId="13" borderId="23" xfId="0" applyNumberFormat="1" applyFont="1" applyFill="1" applyBorder="1" applyAlignment="1">
      <alignment horizontal="center" vertical="center"/>
    </xf>
    <xf numFmtId="0" fontId="7" fillId="0" borderId="0" xfId="3" applyFont="1" applyAlignment="1">
      <alignment horizontal="center" vertical="center"/>
    </xf>
    <xf numFmtId="0" fontId="62" fillId="0" borderId="1" xfId="3" applyFont="1" applyBorder="1" applyAlignment="1">
      <alignment horizontal="center" vertical="center" shrinkToFit="1"/>
    </xf>
    <xf numFmtId="38" fontId="62" fillId="0" borderId="1" xfId="12" applyFont="1" applyBorder="1" applyAlignment="1" applyProtection="1">
      <alignment horizontal="center" vertical="center" shrinkToFit="1"/>
    </xf>
    <xf numFmtId="0" fontId="85" fillId="0" borderId="0" xfId="0" applyFont="1" applyAlignment="1">
      <alignment vertical="center" wrapText="1"/>
    </xf>
    <xf numFmtId="0" fontId="78" fillId="6" borderId="0" xfId="7" applyFont="1" applyFill="1">
      <alignment vertical="center"/>
    </xf>
    <xf numFmtId="0" fontId="99" fillId="0" borderId="0" xfId="13" applyFont="1" applyProtection="1">
      <alignment vertical="center"/>
    </xf>
    <xf numFmtId="0" fontId="86" fillId="0" borderId="63" xfId="7" applyFont="1" applyBorder="1">
      <alignment vertical="center"/>
    </xf>
    <xf numFmtId="0" fontId="86" fillId="0" borderId="64" xfId="7" applyFont="1" applyBorder="1">
      <alignment vertical="center"/>
    </xf>
    <xf numFmtId="0" fontId="86" fillId="0" borderId="65" xfId="7" applyFont="1" applyBorder="1">
      <alignment vertical="center"/>
    </xf>
    <xf numFmtId="0" fontId="24" fillId="0" borderId="0" xfId="0" applyFont="1">
      <alignment vertical="center"/>
    </xf>
    <xf numFmtId="0" fontId="3" fillId="0" borderId="0" xfId="3" applyFont="1" applyAlignment="1" applyProtection="1">
      <alignment horizontal="center" vertical="center"/>
      <protection locked="0"/>
    </xf>
    <xf numFmtId="0" fontId="0" fillId="13" borderId="23" xfId="0" applyFill="1" applyBorder="1" applyAlignment="1">
      <alignment horizontal="center" vertical="center" wrapText="1"/>
    </xf>
    <xf numFmtId="0" fontId="0" fillId="0" borderId="9" xfId="0" applyBorder="1" applyAlignment="1">
      <alignment vertical="center" wrapText="1"/>
    </xf>
    <xf numFmtId="0" fontId="0" fillId="0" borderId="1" xfId="0" applyBorder="1" applyAlignment="1">
      <alignment horizontal="center" vertical="center"/>
    </xf>
    <xf numFmtId="0" fontId="0" fillId="0" borderId="73" xfId="0" applyBorder="1">
      <alignment vertical="center"/>
    </xf>
    <xf numFmtId="0" fontId="93" fillId="15" borderId="74" xfId="0" applyFont="1" applyFill="1" applyBorder="1" applyAlignment="1">
      <alignment horizontal="center" vertical="center"/>
    </xf>
    <xf numFmtId="0" fontId="93" fillId="15" borderId="75" xfId="0" applyFont="1" applyFill="1" applyBorder="1" applyAlignment="1">
      <alignment horizontal="center" vertical="center"/>
    </xf>
    <xf numFmtId="0" fontId="98" fillId="6" borderId="9" xfId="0" applyFont="1" applyFill="1" applyBorder="1">
      <alignment vertical="center"/>
    </xf>
    <xf numFmtId="0" fontId="98" fillId="6" borderId="9" xfId="0" applyFont="1" applyFill="1" applyBorder="1" applyAlignment="1">
      <alignment vertical="center" wrapText="1"/>
    </xf>
    <xf numFmtId="0" fontId="98" fillId="6" borderId="43" xfId="0" applyFont="1" applyFill="1" applyBorder="1" applyAlignment="1">
      <alignment vertical="center" wrapText="1"/>
    </xf>
    <xf numFmtId="0" fontId="98" fillId="6" borderId="1" xfId="0" applyFont="1" applyFill="1" applyBorder="1">
      <alignment vertical="center"/>
    </xf>
    <xf numFmtId="0" fontId="98" fillId="6" borderId="1" xfId="0" applyFont="1" applyFill="1" applyBorder="1" applyAlignment="1">
      <alignment vertical="center" wrapText="1"/>
    </xf>
    <xf numFmtId="0" fontId="98" fillId="6" borderId="12" xfId="0" applyFont="1" applyFill="1" applyBorder="1" applyAlignment="1">
      <alignment vertical="center" wrapText="1"/>
    </xf>
    <xf numFmtId="0" fontId="98" fillId="6" borderId="12" xfId="0" applyFont="1" applyFill="1" applyBorder="1" applyAlignment="1">
      <alignment horizontal="center" vertical="center" wrapText="1"/>
    </xf>
    <xf numFmtId="0" fontId="98" fillId="6" borderId="13" xfId="0" applyFont="1" applyFill="1" applyBorder="1">
      <alignment vertical="center"/>
    </xf>
    <xf numFmtId="0" fontId="98" fillId="6" borderId="13" xfId="0" applyFont="1" applyFill="1" applyBorder="1" applyAlignment="1">
      <alignment vertical="center" wrapText="1"/>
    </xf>
    <xf numFmtId="0" fontId="98" fillId="6" borderId="14" xfId="0" applyFont="1" applyFill="1" applyBorder="1" applyAlignment="1">
      <alignment vertical="center" wrapText="1"/>
    </xf>
    <xf numFmtId="0" fontId="79" fillId="14" borderId="76" xfId="0" applyFont="1" applyFill="1" applyBorder="1" applyAlignment="1">
      <alignment horizontal="center" vertical="center"/>
    </xf>
    <xf numFmtId="0" fontId="43" fillId="14" borderId="10" xfId="0" applyFont="1" applyFill="1" applyBorder="1" applyAlignment="1">
      <alignment horizontal="center" vertical="center"/>
    </xf>
    <xf numFmtId="0" fontId="43" fillId="14" borderId="44" xfId="0" applyFont="1" applyFill="1" applyBorder="1" applyAlignment="1">
      <alignment horizontal="center" vertical="center"/>
    </xf>
    <xf numFmtId="0" fontId="101" fillId="14" borderId="27" xfId="0" applyFont="1" applyFill="1" applyBorder="1" applyAlignment="1">
      <alignment horizontal="center" vertical="center" wrapText="1"/>
    </xf>
    <xf numFmtId="0" fontId="101" fillId="14" borderId="26" xfId="0" applyFont="1" applyFill="1" applyBorder="1" applyAlignment="1">
      <alignment horizontal="center" vertical="center" wrapText="1"/>
    </xf>
    <xf numFmtId="0" fontId="101" fillId="14" borderId="31" xfId="0" applyFont="1" applyFill="1" applyBorder="1" applyAlignment="1">
      <alignment horizontal="center" vertical="center" wrapText="1"/>
    </xf>
    <xf numFmtId="0" fontId="101" fillId="14" borderId="29" xfId="0" applyFont="1" applyFill="1" applyBorder="1" applyAlignment="1">
      <alignment horizontal="center" vertical="center" wrapText="1"/>
    </xf>
    <xf numFmtId="0" fontId="102" fillId="6" borderId="29" xfId="0" applyFont="1" applyFill="1" applyBorder="1" applyAlignment="1">
      <alignment horizontal="center" vertical="center" wrapText="1"/>
    </xf>
    <xf numFmtId="0" fontId="101" fillId="6" borderId="38" xfId="0" applyFont="1" applyFill="1" applyBorder="1" applyAlignment="1">
      <alignment horizontal="center" vertical="center" wrapText="1"/>
    </xf>
    <xf numFmtId="0" fontId="102" fillId="6" borderId="31" xfId="0" applyFont="1" applyFill="1" applyBorder="1" applyAlignment="1">
      <alignment horizontal="center" vertical="center" wrapText="1"/>
    </xf>
    <xf numFmtId="0" fontId="102" fillId="6" borderId="63" xfId="0" applyFont="1" applyFill="1" applyBorder="1" applyAlignment="1">
      <alignment horizontal="center" vertical="center" wrapText="1"/>
    </xf>
    <xf numFmtId="0" fontId="102" fillId="6" borderId="39" xfId="0" applyFont="1" applyFill="1" applyBorder="1" applyAlignment="1">
      <alignment horizontal="center" vertical="center" wrapText="1"/>
    </xf>
    <xf numFmtId="0" fontId="102" fillId="6" borderId="58" xfId="0" applyFont="1" applyFill="1" applyBorder="1" applyAlignment="1">
      <alignment horizontal="center" vertical="center" wrapText="1"/>
    </xf>
    <xf numFmtId="0" fontId="101" fillId="6" borderId="58" xfId="0" applyFont="1" applyFill="1" applyBorder="1" applyAlignment="1">
      <alignment horizontal="center" vertical="center" wrapText="1"/>
    </xf>
    <xf numFmtId="0" fontId="103" fillId="6" borderId="31" xfId="0" applyFont="1" applyFill="1" applyBorder="1" applyAlignment="1">
      <alignment horizontal="center" vertical="center" wrapText="1"/>
    </xf>
    <xf numFmtId="0" fontId="101" fillId="6" borderId="31" xfId="0" applyFont="1" applyFill="1" applyBorder="1" applyAlignment="1">
      <alignment horizontal="center" vertical="center" wrapText="1"/>
    </xf>
    <xf numFmtId="0" fontId="103" fillId="6" borderId="58" xfId="0" applyFont="1" applyFill="1" applyBorder="1" applyAlignment="1">
      <alignment horizontal="center" vertical="center" wrapText="1"/>
    </xf>
    <xf numFmtId="0" fontId="101" fillId="6" borderId="39" xfId="0" applyFont="1" applyFill="1" applyBorder="1" applyAlignment="1">
      <alignment horizontal="left" vertical="center" wrapText="1"/>
    </xf>
    <xf numFmtId="0" fontId="104" fillId="6" borderId="31" xfId="0" applyFont="1" applyFill="1" applyBorder="1" applyAlignment="1">
      <alignment horizontal="center" vertical="center" wrapText="1"/>
    </xf>
    <xf numFmtId="0" fontId="101" fillId="6" borderId="39" xfId="0" applyFont="1" applyFill="1" applyBorder="1" applyAlignment="1">
      <alignment horizontal="center" vertical="center" wrapText="1"/>
    </xf>
    <xf numFmtId="0" fontId="6" fillId="4" borderId="33" xfId="3" applyFont="1" applyFill="1" applyBorder="1" applyAlignment="1" applyProtection="1">
      <alignment horizontal="center" vertical="center" wrapText="1"/>
      <protection locked="0"/>
    </xf>
    <xf numFmtId="0" fontId="6" fillId="4" borderId="76" xfId="3" applyFont="1" applyFill="1" applyBorder="1" applyAlignment="1" applyProtection="1">
      <alignment horizontal="center" vertical="center" shrinkToFit="1"/>
      <protection locked="0"/>
    </xf>
    <xf numFmtId="0" fontId="6" fillId="4" borderId="10" xfId="3" applyFont="1" applyFill="1" applyBorder="1" applyAlignment="1" applyProtection="1">
      <alignment horizontal="center" vertical="center" shrinkToFit="1"/>
      <protection locked="0"/>
    </xf>
    <xf numFmtId="0" fontId="25" fillId="0" borderId="44" xfId="3" applyFont="1" applyBorder="1" applyAlignment="1" applyProtection="1">
      <alignment horizontal="center" vertical="center"/>
      <protection locked="0"/>
    </xf>
    <xf numFmtId="0" fontId="21" fillId="0" borderId="0" xfId="0" applyFont="1" applyAlignment="1">
      <alignment horizontal="center" vertical="center" shrinkToFit="1"/>
    </xf>
    <xf numFmtId="0" fontId="21" fillId="0" borderId="0" xfId="0" applyFont="1" applyAlignment="1">
      <alignment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22" fillId="0" borderId="0" xfId="27">
      <alignment vertical="center"/>
    </xf>
    <xf numFmtId="0" fontId="22" fillId="0" borderId="1" xfId="27" applyBorder="1">
      <alignment vertical="center"/>
    </xf>
    <xf numFmtId="0" fontId="30" fillId="0" borderId="21" xfId="1" applyFont="1" applyBorder="1" applyAlignment="1">
      <alignment horizontal="center" vertical="center"/>
    </xf>
    <xf numFmtId="0" fontId="30" fillId="0" borderId="33" xfId="1" applyFont="1" applyBorder="1" applyAlignment="1">
      <alignment horizontal="center" vertical="center"/>
    </xf>
    <xf numFmtId="178" fontId="27" fillId="0" borderId="6" xfId="1" applyNumberFormat="1" applyFont="1" applyBorder="1" applyAlignment="1">
      <alignment vertical="center" shrinkToFit="1"/>
    </xf>
    <xf numFmtId="182" fontId="46" fillId="0" borderId="9" xfId="0" applyNumberFormat="1" applyFont="1" applyBorder="1" applyAlignment="1">
      <alignment horizontal="center" vertical="center" shrinkToFit="1"/>
    </xf>
    <xf numFmtId="181" fontId="46" fillId="0" borderId="9" xfId="0" applyNumberFormat="1" applyFont="1" applyBorder="1" applyAlignment="1">
      <alignment horizontal="right" vertical="center" shrinkToFit="1"/>
    </xf>
    <xf numFmtId="181" fontId="46" fillId="3" borderId="9" xfId="0" applyNumberFormat="1" applyFont="1" applyFill="1" applyBorder="1" applyAlignment="1" applyProtection="1">
      <alignment horizontal="right" vertical="center" shrinkToFit="1"/>
      <protection locked="0"/>
    </xf>
    <xf numFmtId="181" fontId="46" fillId="0" borderId="9" xfId="0" applyNumberFormat="1" applyFont="1" applyBorder="1" applyAlignment="1">
      <alignment vertical="center" shrinkToFit="1"/>
    </xf>
    <xf numFmtId="183" fontId="46" fillId="0" borderId="9" xfId="0" applyNumberFormat="1" applyFont="1" applyBorder="1" applyAlignment="1">
      <alignment vertical="center" shrinkToFit="1"/>
    </xf>
    <xf numFmtId="181" fontId="46" fillId="3" borderId="7" xfId="0" applyNumberFormat="1" applyFont="1" applyFill="1" applyBorder="1" applyAlignment="1" applyProtection="1">
      <alignment horizontal="right" vertical="center" shrinkToFit="1"/>
      <protection locked="0"/>
    </xf>
    <xf numFmtId="181" fontId="46" fillId="0" borderId="7" xfId="0" applyNumberFormat="1" applyFont="1" applyBorder="1" applyAlignment="1">
      <alignment horizontal="right" vertical="center" shrinkToFit="1"/>
    </xf>
    <xf numFmtId="181" fontId="46" fillId="0" borderId="7" xfId="0" applyNumberFormat="1" applyFont="1" applyBorder="1" applyAlignment="1">
      <alignment vertical="center" shrinkToFit="1"/>
    </xf>
    <xf numFmtId="183" fontId="46" fillId="0" borderId="7" xfId="0" applyNumberFormat="1" applyFont="1" applyBorder="1" applyAlignment="1">
      <alignment vertical="center" shrinkToFit="1"/>
    </xf>
    <xf numFmtId="182" fontId="46" fillId="0" borderId="7" xfId="0" applyNumberFormat="1" applyFont="1" applyBorder="1" applyAlignment="1">
      <alignment horizontal="center" vertical="center" shrinkToFit="1"/>
    </xf>
    <xf numFmtId="182" fontId="46" fillId="0" borderId="87" xfId="0" applyNumberFormat="1" applyFont="1" applyBorder="1" applyAlignment="1">
      <alignment horizontal="center" vertical="center" shrinkToFit="1"/>
    </xf>
    <xf numFmtId="182" fontId="46" fillId="0" borderId="86" xfId="0" applyNumberFormat="1" applyFont="1" applyBorder="1" applyAlignment="1">
      <alignment horizontal="center" vertical="center" shrinkToFit="1"/>
    </xf>
    <xf numFmtId="0" fontId="7" fillId="0" borderId="0" xfId="3" applyFont="1" applyAlignment="1">
      <alignment horizontal="center" vertical="center" shrinkToFit="1"/>
    </xf>
    <xf numFmtId="0" fontId="106" fillId="6" borderId="39" xfId="0" applyFont="1" applyFill="1" applyBorder="1" applyAlignment="1">
      <alignment horizontal="center" vertical="center" wrapText="1"/>
    </xf>
    <xf numFmtId="0" fontId="28" fillId="9" borderId="23" xfId="1" applyFont="1" applyFill="1" applyBorder="1" applyAlignment="1">
      <alignment horizontal="center" vertical="center"/>
    </xf>
    <xf numFmtId="0" fontId="28" fillId="9" borderId="9" xfId="1" applyFont="1" applyFill="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26" fillId="13" borderId="1" xfId="12" applyNumberFormat="1" applyFont="1" applyFill="1" applyBorder="1" applyAlignment="1" applyProtection="1">
      <alignment horizontal="center" vertical="center" shrinkToFit="1"/>
      <protection locked="0"/>
    </xf>
    <xf numFmtId="0" fontId="0" fillId="0" borderId="28" xfId="0" applyBorder="1" applyAlignment="1">
      <alignment vertical="center" shrinkToFit="1"/>
    </xf>
    <xf numFmtId="0" fontId="3" fillId="0" borderId="0" xfId="3" applyFont="1" applyAlignment="1">
      <alignment horizontal="center" vertical="center"/>
    </xf>
    <xf numFmtId="0" fontId="3" fillId="0" borderId="0" xfId="3" applyFont="1" applyAlignment="1">
      <alignment horizontal="center" vertical="center" shrinkToFit="1"/>
    </xf>
    <xf numFmtId="0" fontId="3" fillId="0" borderId="0" xfId="3" applyFont="1" applyAlignment="1">
      <alignment vertical="center"/>
    </xf>
    <xf numFmtId="0" fontId="25" fillId="0" borderId="0" xfId="3" applyFont="1" applyAlignment="1">
      <alignment horizontal="center" vertical="center" shrinkToFit="1"/>
    </xf>
    <xf numFmtId="0" fontId="8" fillId="9" borderId="59" xfId="3" applyFont="1" applyFill="1" applyBorder="1" applyAlignment="1">
      <alignment horizontal="center" vertical="center" shrinkToFit="1"/>
    </xf>
    <xf numFmtId="0" fontId="8" fillId="0" borderId="0" xfId="3" applyFont="1" applyAlignment="1">
      <alignment horizontal="center" vertical="center" shrinkToFit="1"/>
    </xf>
    <xf numFmtId="0" fontId="8" fillId="0" borderId="0" xfId="3" applyFont="1" applyAlignment="1">
      <alignment horizontal="left" vertical="center"/>
    </xf>
    <xf numFmtId="0" fontId="7" fillId="0" borderId="0" xfId="3" applyFont="1" applyAlignment="1">
      <alignment vertical="center"/>
    </xf>
    <xf numFmtId="0" fontId="75" fillId="0" borderId="0" xfId="3" applyFont="1" applyAlignment="1">
      <alignment vertical="center"/>
    </xf>
    <xf numFmtId="0" fontId="8" fillId="0" borderId="2" xfId="3" applyFont="1" applyBorder="1" applyAlignment="1">
      <alignment horizontal="right" vertical="center"/>
    </xf>
    <xf numFmtId="0" fontId="0" fillId="0" borderId="0" xfId="3" applyFont="1" applyAlignment="1">
      <alignment vertical="center" shrinkToFit="1"/>
    </xf>
    <xf numFmtId="0" fontId="26" fillId="0" borderId="0" xfId="3" applyFont="1" applyAlignment="1">
      <alignment horizontal="center" shrinkToFit="1"/>
    </xf>
    <xf numFmtId="0" fontId="8" fillId="0" borderId="0" xfId="3" applyFont="1" applyAlignment="1">
      <alignment horizontal="right" vertical="center"/>
    </xf>
    <xf numFmtId="0" fontId="0" fillId="0" borderId="0" xfId="3" applyFont="1" applyAlignment="1">
      <alignment horizontal="center" vertical="center" shrinkToFit="1"/>
    </xf>
    <xf numFmtId="0" fontId="5" fillId="0" borderId="0" xfId="3" applyFont="1" applyAlignment="1">
      <alignment vertical="center"/>
    </xf>
    <xf numFmtId="0" fontId="5" fillId="0" borderId="15" xfId="3" applyFont="1" applyBorder="1" applyAlignment="1">
      <alignment horizontal="left" vertical="center" wrapText="1"/>
    </xf>
    <xf numFmtId="0" fontId="5" fillId="0" borderId="0" xfId="3" applyFont="1" applyAlignment="1">
      <alignment horizontal="left" vertical="center" wrapText="1"/>
    </xf>
    <xf numFmtId="0" fontId="2" fillId="0" borderId="0" xfId="3" applyFont="1" applyAlignment="1">
      <alignment horizontal="center" vertical="center"/>
    </xf>
    <xf numFmtId="14" fontId="2" fillId="0" borderId="0" xfId="3" applyNumberFormat="1" applyFont="1" applyAlignment="1">
      <alignment horizontal="center" vertical="center"/>
    </xf>
    <xf numFmtId="14" fontId="2" fillId="0" borderId="0" xfId="3" applyNumberFormat="1" applyFont="1" applyAlignment="1">
      <alignment horizontal="center" vertical="center" shrinkToFit="1"/>
    </xf>
    <xf numFmtId="0" fontId="2" fillId="0" borderId="0" xfId="3" applyFont="1" applyAlignment="1">
      <alignment horizontal="left" vertical="center"/>
    </xf>
    <xf numFmtId="176" fontId="7" fillId="2" borderId="1" xfId="3" applyNumberFormat="1" applyFont="1" applyFill="1" applyBorder="1" applyAlignment="1">
      <alignment horizontal="center" vertical="center"/>
    </xf>
    <xf numFmtId="0" fontId="7" fillId="9" borderId="1" xfId="3" applyFont="1" applyFill="1" applyBorder="1" applyAlignment="1">
      <alignment horizontal="center" vertical="center" shrinkToFit="1"/>
    </xf>
    <xf numFmtId="176" fontId="7" fillId="9" borderId="1" xfId="3" applyNumberFormat="1" applyFont="1" applyFill="1" applyBorder="1" applyAlignment="1">
      <alignment horizontal="center" vertical="center"/>
    </xf>
    <xf numFmtId="0" fontId="5" fillId="0" borderId="0" xfId="3" applyFont="1" applyAlignment="1">
      <alignment horizontal="center" vertical="center" wrapText="1"/>
    </xf>
    <xf numFmtId="0" fontId="7" fillId="0" borderId="10" xfId="3" applyFont="1" applyBorder="1" applyAlignment="1">
      <alignment horizontal="center" vertical="center" shrinkToFit="1"/>
    </xf>
    <xf numFmtId="0" fontId="25" fillId="5" borderId="72" xfId="3" applyFont="1" applyFill="1" applyBorder="1" applyAlignment="1">
      <alignment horizontal="center" vertical="center"/>
    </xf>
    <xf numFmtId="0" fontId="25" fillId="0" borderId="15" xfId="3" applyFont="1" applyBorder="1" applyAlignment="1">
      <alignment horizontal="center" vertical="center"/>
    </xf>
    <xf numFmtId="0" fontId="25" fillId="0" borderId="0" xfId="3" applyFont="1" applyAlignment="1">
      <alignment horizontal="center" vertical="center"/>
    </xf>
    <xf numFmtId="0" fontId="18" fillId="0" borderId="1" xfId="12" applyNumberFormat="1" applyFont="1" applyBorder="1" applyAlignment="1" applyProtection="1">
      <alignment horizontal="center" vertical="center" shrinkToFit="1"/>
    </xf>
    <xf numFmtId="38" fontId="18" fillId="0" borderId="1" xfId="12" applyFont="1" applyBorder="1" applyAlignment="1" applyProtection="1">
      <alignment horizontal="center" vertical="center" shrinkToFit="1"/>
    </xf>
    <xf numFmtId="0" fontId="12" fillId="0" borderId="19" xfId="3" applyFont="1" applyBorder="1" applyAlignment="1">
      <alignment horizontal="center" vertical="center"/>
    </xf>
    <xf numFmtId="0" fontId="12" fillId="0" borderId="18" xfId="3" applyFont="1" applyBorder="1" applyAlignment="1">
      <alignment horizontal="center" vertical="center"/>
    </xf>
    <xf numFmtId="0" fontId="12" fillId="0" borderId="13" xfId="3" applyFont="1" applyBorder="1" applyAlignment="1">
      <alignment horizontal="center" vertical="center"/>
    </xf>
    <xf numFmtId="0" fontId="7" fillId="0" borderId="13" xfId="3" applyFont="1" applyBorder="1" applyAlignment="1">
      <alignment horizontal="center" vertical="center"/>
    </xf>
    <xf numFmtId="177" fontId="7" fillId="0" borderId="13" xfId="3" applyNumberFormat="1" applyFont="1" applyBorder="1" applyAlignment="1">
      <alignment horizontal="center" vertical="center"/>
    </xf>
    <xf numFmtId="177" fontId="16" fillId="0" borderId="13" xfId="4" applyNumberFormat="1" applyFont="1" applyBorder="1" applyAlignment="1">
      <alignment horizontal="center" vertical="center" shrinkToFit="1"/>
    </xf>
    <xf numFmtId="0" fontId="7" fillId="0" borderId="47" xfId="3" applyFont="1" applyBorder="1" applyAlignment="1">
      <alignment horizontal="center" vertical="center" wrapText="1"/>
    </xf>
    <xf numFmtId="0" fontId="25" fillId="0" borderId="13" xfId="3" applyFont="1" applyBorder="1" applyAlignment="1">
      <alignment horizontal="center" vertical="center"/>
    </xf>
    <xf numFmtId="0" fontId="25" fillId="0" borderId="14" xfId="3" applyFont="1" applyBorder="1" applyAlignment="1">
      <alignment horizontal="center" vertical="center"/>
    </xf>
    <xf numFmtId="0" fontId="25" fillId="0" borderId="42" xfId="3" applyFont="1" applyBorder="1" applyAlignment="1">
      <alignment horizontal="center" vertical="center"/>
    </xf>
    <xf numFmtId="0" fontId="74" fillId="0" borderId="0" xfId="3" applyFont="1" applyAlignment="1">
      <alignment horizontal="center" vertical="center" shrinkToFit="1"/>
    </xf>
    <xf numFmtId="0" fontId="26" fillId="0" borderId="0" xfId="3" applyFont="1" applyAlignment="1">
      <alignment horizontal="center" vertical="center" shrinkToFit="1"/>
    </xf>
    <xf numFmtId="0" fontId="7" fillId="0" borderId="0" xfId="3" applyFont="1" applyAlignment="1">
      <alignment horizontal="left" vertical="center"/>
    </xf>
    <xf numFmtId="0" fontId="0" fillId="4" borderId="0" xfId="0" applyFill="1" applyAlignment="1">
      <alignment horizontal="center" vertical="center" shrinkToFit="1"/>
    </xf>
    <xf numFmtId="0" fontId="0" fillId="4" borderId="0" xfId="0" applyFill="1" applyAlignment="1">
      <alignment vertical="center" shrinkToFit="1"/>
    </xf>
    <xf numFmtId="0" fontId="15" fillId="0" borderId="0" xfId="3" applyFont="1" applyAlignment="1">
      <alignment horizontal="left" vertical="center" shrinkToFit="1"/>
    </xf>
    <xf numFmtId="0" fontId="7" fillId="0" borderId="0" xfId="3" applyFont="1" applyAlignment="1">
      <alignment horizontal="left" vertical="center" wrapText="1"/>
    </xf>
    <xf numFmtId="0" fontId="21" fillId="4" borderId="0" xfId="0" applyFont="1" applyFill="1" applyAlignment="1">
      <alignment horizontal="center" vertical="center" shrinkToFit="1"/>
    </xf>
    <xf numFmtId="0" fontId="21" fillId="4" borderId="0" xfId="0" applyFont="1" applyFill="1" applyAlignment="1">
      <alignment vertical="center" shrinkToFit="1"/>
    </xf>
    <xf numFmtId="0" fontId="15" fillId="0" borderId="0" xfId="3" applyFont="1" applyAlignment="1">
      <alignment vertical="center"/>
    </xf>
    <xf numFmtId="0" fontId="15" fillId="0" borderId="0" xfId="3" applyFont="1" applyAlignment="1">
      <alignment horizontal="left" vertical="center"/>
    </xf>
    <xf numFmtId="0" fontId="15" fillId="0" borderId="0" xfId="3" applyFont="1" applyAlignment="1">
      <alignment horizontal="left" vertical="center" wrapText="1"/>
    </xf>
    <xf numFmtId="0" fontId="20" fillId="0" borderId="0" xfId="0" applyFont="1" applyAlignment="1">
      <alignment horizontal="center" vertical="center" shrinkToFit="1"/>
    </xf>
    <xf numFmtId="0" fontId="17" fillId="0" borderId="0" xfId="0" applyFont="1" applyAlignment="1">
      <alignment horizontal="center" vertical="center" wrapText="1" shrinkToFit="1"/>
    </xf>
    <xf numFmtId="0" fontId="19" fillId="0" borderId="0" xfId="0" applyFont="1" applyAlignment="1">
      <alignment vertical="center" shrinkToFit="1"/>
    </xf>
    <xf numFmtId="0" fontId="23" fillId="0" borderId="0" xfId="0" applyFont="1">
      <alignment vertical="center"/>
    </xf>
    <xf numFmtId="0" fontId="18" fillId="0" borderId="0" xfId="12" applyNumberFormat="1" applyFont="1" applyBorder="1" applyAlignment="1" applyProtection="1">
      <alignment horizontal="center" vertical="center" shrinkToFit="1"/>
    </xf>
    <xf numFmtId="176" fontId="7" fillId="0" borderId="0" xfId="3" applyNumberFormat="1" applyFont="1" applyAlignment="1">
      <alignment horizontal="center" vertical="center"/>
    </xf>
    <xf numFmtId="0" fontId="0" fillId="0" borderId="89" xfId="0" applyBorder="1">
      <alignment vertical="center"/>
    </xf>
    <xf numFmtId="38" fontId="0" fillId="0" borderId="90" xfId="0" applyNumberFormat="1" applyBorder="1">
      <alignment vertical="center"/>
    </xf>
    <xf numFmtId="3" fontId="77" fillId="4" borderId="90" xfId="0" applyNumberFormat="1" applyFont="1" applyFill="1" applyBorder="1" applyAlignment="1">
      <alignment horizontal="right" vertical="center"/>
    </xf>
    <xf numFmtId="0" fontId="0" fillId="0" borderId="90" xfId="0" applyBorder="1">
      <alignment vertical="center"/>
    </xf>
    <xf numFmtId="3" fontId="77" fillId="4" borderId="52" xfId="0" applyNumberFormat="1" applyFont="1" applyFill="1" applyBorder="1" applyAlignment="1" applyProtection="1">
      <alignment horizontal="right" vertical="center"/>
      <protection locked="0"/>
    </xf>
    <xf numFmtId="3" fontId="77" fillId="4" borderId="90" xfId="0" applyNumberFormat="1" applyFont="1" applyFill="1" applyBorder="1" applyAlignment="1" applyProtection="1">
      <alignment horizontal="right" vertical="center"/>
      <protection locked="0"/>
    </xf>
    <xf numFmtId="0" fontId="28" fillId="0" borderId="0" xfId="1" applyFont="1" applyAlignment="1">
      <alignment vertical="center" shrinkToFit="1"/>
    </xf>
    <xf numFmtId="0" fontId="26" fillId="6" borderId="1" xfId="12" applyNumberFormat="1" applyFont="1" applyFill="1" applyBorder="1" applyAlignment="1" applyProtection="1">
      <alignment horizontal="center" vertical="center" shrinkToFit="1"/>
      <protection locked="0"/>
    </xf>
    <xf numFmtId="0" fontId="9" fillId="6" borderId="0" xfId="1" applyFont="1" applyFill="1"/>
    <xf numFmtId="0" fontId="9" fillId="6" borderId="0" xfId="1" applyFont="1" applyFill="1" applyAlignment="1">
      <alignment horizontal="center"/>
    </xf>
    <xf numFmtId="0" fontId="34" fillId="6" borderId="0" xfId="1" applyFont="1" applyFill="1"/>
    <xf numFmtId="58" fontId="34" fillId="6" borderId="0" xfId="1" applyNumberFormat="1" applyFont="1" applyFill="1" applyAlignment="1">
      <alignment horizontal="center"/>
    </xf>
    <xf numFmtId="0" fontId="36" fillId="6" borderId="0" xfId="1" applyFont="1" applyFill="1" applyAlignment="1">
      <alignment horizontal="left" shrinkToFit="1"/>
    </xf>
    <xf numFmtId="0" fontId="36" fillId="6" borderId="0" xfId="1" applyFont="1" applyFill="1" applyAlignment="1">
      <alignment horizontal="left" indent="1" shrinkToFit="1"/>
    </xf>
    <xf numFmtId="0" fontId="37" fillId="6" borderId="0" xfId="1" applyFont="1" applyFill="1"/>
    <xf numFmtId="0" fontId="8" fillId="6" borderId="0" xfId="1" applyFont="1" applyFill="1"/>
    <xf numFmtId="0" fontId="36" fillId="6" borderId="0" xfId="1" applyFont="1" applyFill="1"/>
    <xf numFmtId="0" fontId="36" fillId="6" borderId="0" xfId="1" applyFont="1" applyFill="1" applyAlignment="1">
      <alignment horizontal="center" vertical="center"/>
    </xf>
    <xf numFmtId="0" fontId="35" fillId="6" borderId="0" xfId="1" applyFont="1" applyFill="1"/>
    <xf numFmtId="0" fontId="38" fillId="6" borderId="0" xfId="1" applyFont="1" applyFill="1"/>
    <xf numFmtId="0" fontId="22" fillId="6" borderId="0" xfId="7" applyFill="1" applyAlignment="1">
      <alignment vertical="center" shrinkToFit="1"/>
    </xf>
    <xf numFmtId="0" fontId="67" fillId="6" borderId="0" xfId="7" applyFont="1" applyFill="1" applyAlignment="1">
      <alignment vertical="center" wrapText="1"/>
    </xf>
    <xf numFmtId="0" fontId="22" fillId="6" borderId="0" xfId="7" applyFill="1" applyAlignment="1">
      <alignment horizontal="center" vertical="center"/>
    </xf>
    <xf numFmtId="186" fontId="0" fillId="6" borderId="0" xfId="7" applyNumberFormat="1" applyFont="1" applyFill="1" applyAlignment="1">
      <alignment horizontal="center" vertical="center"/>
    </xf>
    <xf numFmtId="186" fontId="22" fillId="6" borderId="0" xfId="7" applyNumberFormat="1" applyFill="1" applyAlignment="1">
      <alignment horizontal="center" vertical="center"/>
    </xf>
    <xf numFmtId="49" fontId="0" fillId="6" borderId="0" xfId="7" applyNumberFormat="1" applyFont="1" applyFill="1" applyAlignment="1">
      <alignment horizontal="center" vertical="center"/>
    </xf>
    <xf numFmtId="49" fontId="22" fillId="6" borderId="0" xfId="7" applyNumberFormat="1" applyFill="1" applyAlignment="1">
      <alignment horizontal="center" vertical="center"/>
    </xf>
    <xf numFmtId="0" fontId="78" fillId="6" borderId="0" xfId="7" applyFont="1" applyFill="1" applyAlignment="1">
      <alignment vertical="center" shrinkToFit="1"/>
    </xf>
    <xf numFmtId="0" fontId="0" fillId="0" borderId="11" xfId="0" applyBorder="1" applyAlignment="1">
      <alignment vertical="center" shrinkToFit="1"/>
    </xf>
    <xf numFmtId="0" fontId="36" fillId="6" borderId="0" xfId="1" applyFont="1" applyFill="1" applyAlignment="1">
      <alignment wrapText="1"/>
    </xf>
    <xf numFmtId="0" fontId="36" fillId="6" borderId="0" xfId="1" applyFont="1" applyFill="1" applyAlignment="1">
      <alignment horizontal="left" vertical="top"/>
    </xf>
    <xf numFmtId="0" fontId="109" fillId="6" borderId="0" xfId="1" applyFont="1" applyFill="1" applyAlignment="1">
      <alignment horizontal="left" vertical="top" wrapText="1"/>
    </xf>
    <xf numFmtId="0" fontId="48" fillId="0" borderId="23" xfId="0" applyFont="1" applyBorder="1" applyAlignment="1">
      <alignment horizontal="left" vertical="center" wrapText="1" shrinkToFit="1"/>
    </xf>
    <xf numFmtId="0" fontId="48" fillId="0" borderId="9" xfId="0" applyFont="1" applyBorder="1" applyAlignment="1">
      <alignment horizontal="left" vertical="center" shrinkToFit="1"/>
    </xf>
    <xf numFmtId="0" fontId="128" fillId="0" borderId="0" xfId="24" applyFont="1"/>
    <xf numFmtId="177" fontId="128" fillId="0" borderId="0" xfId="24" applyNumberFormat="1" applyFont="1"/>
    <xf numFmtId="0" fontId="128" fillId="0" borderId="0" xfId="24" applyFont="1" applyAlignment="1">
      <alignment vertical="center" wrapText="1"/>
    </xf>
    <xf numFmtId="0" fontId="129" fillId="0" borderId="0" xfId="20" applyFont="1">
      <alignment vertical="center"/>
    </xf>
    <xf numFmtId="0" fontId="129" fillId="0" borderId="0" xfId="20" applyFont="1" applyAlignment="1">
      <alignment horizontal="center" vertical="center"/>
    </xf>
    <xf numFmtId="177" fontId="130" fillId="0" borderId="0" xfId="20" applyNumberFormat="1" applyFont="1" applyAlignment="1">
      <alignment horizontal="center" vertical="center"/>
    </xf>
    <xf numFmtId="0" fontId="131" fillId="0" borderId="0" xfId="20" applyFont="1">
      <alignment vertical="center"/>
    </xf>
    <xf numFmtId="0" fontId="131" fillId="0" borderId="0" xfId="20" applyFont="1" applyAlignment="1">
      <alignment horizontal="left" vertical="center"/>
    </xf>
    <xf numFmtId="0" fontId="129" fillId="0" borderId="0" xfId="20" applyFont="1" applyAlignment="1">
      <alignment horizontal="left" vertical="center"/>
    </xf>
    <xf numFmtId="0" fontId="129" fillId="0" borderId="1" xfId="20" applyFont="1" applyBorder="1">
      <alignment vertical="center"/>
    </xf>
    <xf numFmtId="0" fontId="129" fillId="0" borderId="33" xfId="20" applyFont="1" applyBorder="1">
      <alignment vertical="center"/>
    </xf>
    <xf numFmtId="0" fontId="129" fillId="0" borderId="34" xfId="20" applyFont="1" applyBorder="1">
      <alignment vertical="center"/>
    </xf>
    <xf numFmtId="0" fontId="129" fillId="0" borderId="6" xfId="20" applyFont="1" applyBorder="1">
      <alignment vertical="center"/>
    </xf>
    <xf numFmtId="0" fontId="131" fillId="0" borderId="0" xfId="25" applyFont="1">
      <alignment vertical="center"/>
    </xf>
    <xf numFmtId="0" fontId="129" fillId="0" borderId="1" xfId="20" applyFont="1" applyBorder="1" applyAlignment="1">
      <alignment horizontal="center" vertical="center" wrapText="1"/>
    </xf>
    <xf numFmtId="0" fontId="129" fillId="0" borderId="1" xfId="20" applyFont="1" applyBorder="1" applyAlignment="1">
      <alignment vertical="center" wrapText="1"/>
    </xf>
    <xf numFmtId="0" fontId="132" fillId="0" borderId="1" xfId="20" applyFont="1" applyBorder="1" applyAlignment="1">
      <alignment horizontal="center" vertical="center"/>
    </xf>
    <xf numFmtId="0" fontId="129" fillId="0" borderId="32" xfId="20" applyFont="1" applyBorder="1">
      <alignment vertical="center"/>
    </xf>
    <xf numFmtId="0" fontId="128" fillId="0" borderId="1" xfId="0" applyFont="1" applyBorder="1" applyAlignment="1">
      <alignment horizontal="center" vertical="center" shrinkToFit="1"/>
    </xf>
    <xf numFmtId="0" fontId="128" fillId="0" borderId="1" xfId="0" applyFont="1" applyBorder="1" applyAlignment="1">
      <alignment vertical="center" shrinkToFit="1"/>
    </xf>
    <xf numFmtId="0" fontId="129" fillId="0" borderId="1" xfId="20" applyFont="1" applyBorder="1" applyAlignment="1">
      <alignment horizontal="center" vertical="center"/>
    </xf>
    <xf numFmtId="0" fontId="133" fillId="0" borderId="9" xfId="0" applyFont="1" applyBorder="1" applyAlignment="1">
      <alignment horizontal="center" vertical="center"/>
    </xf>
    <xf numFmtId="0" fontId="128" fillId="0" borderId="9" xfId="0" applyFont="1" applyBorder="1" applyAlignment="1">
      <alignment horizontal="left" vertical="center" shrinkToFit="1"/>
    </xf>
    <xf numFmtId="0" fontId="128" fillId="0" borderId="9" xfId="0" applyFont="1" applyBorder="1" applyAlignment="1">
      <alignment vertical="center" shrinkToFit="1"/>
    </xf>
    <xf numFmtId="0" fontId="128" fillId="0" borderId="9" xfId="0" applyFont="1" applyBorder="1" applyAlignment="1">
      <alignment horizontal="center" vertical="center"/>
    </xf>
    <xf numFmtId="0" fontId="133" fillId="0" borderId="1" xfId="0" applyFont="1" applyBorder="1" applyAlignment="1">
      <alignment horizontal="center" vertical="center"/>
    </xf>
    <xf numFmtId="0" fontId="129" fillId="2" borderId="0" xfId="20" applyFont="1" applyFill="1">
      <alignment vertical="center"/>
    </xf>
    <xf numFmtId="0" fontId="128" fillId="0" borderId="1" xfId="0" applyFont="1" applyBorder="1" applyAlignment="1">
      <alignment horizontal="left" vertical="center" shrinkToFit="1"/>
    </xf>
    <xf numFmtId="0" fontId="128" fillId="0" borderId="1" xfId="0" applyFont="1" applyBorder="1" applyAlignment="1">
      <alignment horizontal="center" vertical="center"/>
    </xf>
    <xf numFmtId="0" fontId="128" fillId="2" borderId="9" xfId="0" applyFont="1" applyFill="1" applyBorder="1" applyAlignment="1">
      <alignment horizontal="center" vertical="center"/>
    </xf>
    <xf numFmtId="0" fontId="129" fillId="0" borderId="49" xfId="20" applyFont="1" applyBorder="1">
      <alignment vertical="center"/>
    </xf>
    <xf numFmtId="0" fontId="134" fillId="0" borderId="1" xfId="0" applyFont="1" applyBorder="1" applyAlignment="1">
      <alignment vertical="center" shrinkToFit="1"/>
    </xf>
    <xf numFmtId="0" fontId="133" fillId="2" borderId="1" xfId="0" applyFont="1" applyFill="1" applyBorder="1" applyAlignment="1">
      <alignment horizontal="center" vertical="center"/>
    </xf>
    <xf numFmtId="0" fontId="128" fillId="2" borderId="9" xfId="0" applyFont="1" applyFill="1" applyBorder="1" applyAlignment="1">
      <alignment horizontal="left" vertical="center" shrinkToFit="1"/>
    </xf>
    <xf numFmtId="0" fontId="128" fillId="2" borderId="9" xfId="0" applyFont="1" applyFill="1" applyBorder="1" applyAlignment="1">
      <alignment vertical="center" shrinkToFit="1"/>
    </xf>
    <xf numFmtId="0" fontId="129" fillId="0" borderId="1" xfId="20" applyFont="1" applyBorder="1" applyAlignment="1">
      <alignment vertical="center" shrinkToFit="1"/>
    </xf>
    <xf numFmtId="0" fontId="128" fillId="10" borderId="1" xfId="0" applyFont="1" applyFill="1" applyBorder="1" applyAlignment="1">
      <alignment horizontal="center" vertical="center" shrinkToFit="1"/>
    </xf>
    <xf numFmtId="0" fontId="129" fillId="10" borderId="1" xfId="20" applyFont="1" applyFill="1" applyBorder="1" applyAlignment="1">
      <alignment vertical="center" shrinkToFit="1"/>
    </xf>
    <xf numFmtId="0" fontId="129" fillId="10" borderId="1" xfId="20" applyFont="1" applyFill="1" applyBorder="1">
      <alignment vertical="center"/>
    </xf>
    <xf numFmtId="0" fontId="129" fillId="10" borderId="1" xfId="20" applyFont="1" applyFill="1" applyBorder="1" applyAlignment="1">
      <alignment horizontal="center" vertical="center"/>
    </xf>
    <xf numFmtId="0" fontId="129" fillId="10" borderId="32" xfId="20" applyFont="1" applyFill="1" applyBorder="1">
      <alignment vertical="center"/>
    </xf>
    <xf numFmtId="0" fontId="133" fillId="10" borderId="1" xfId="0" applyFont="1" applyFill="1" applyBorder="1" applyAlignment="1">
      <alignment horizontal="center" vertical="center"/>
    </xf>
    <xf numFmtId="0" fontId="128" fillId="10" borderId="9" xfId="0" applyFont="1" applyFill="1" applyBorder="1" applyAlignment="1">
      <alignment horizontal="left" vertical="center" shrinkToFit="1"/>
    </xf>
    <xf numFmtId="0" fontId="128" fillId="10" borderId="9" xfId="0" applyFont="1" applyFill="1" applyBorder="1" applyAlignment="1">
      <alignment vertical="center" shrinkToFit="1"/>
    </xf>
    <xf numFmtId="0" fontId="128" fillId="10" borderId="9" xfId="0" applyFont="1" applyFill="1" applyBorder="1" applyAlignment="1">
      <alignment horizontal="center" vertical="center"/>
    </xf>
    <xf numFmtId="0" fontId="129" fillId="10" borderId="6" xfId="20" applyFont="1" applyFill="1" applyBorder="1">
      <alignment vertical="center"/>
    </xf>
    <xf numFmtId="14" fontId="128" fillId="0" borderId="1" xfId="0" applyNumberFormat="1" applyFont="1" applyBorder="1" applyAlignment="1">
      <alignment vertical="center" shrinkToFit="1"/>
    </xf>
    <xf numFmtId="0" fontId="133" fillId="0" borderId="1" xfId="0" applyFont="1" applyBorder="1" applyAlignment="1">
      <alignment horizontal="center" vertical="center" shrinkToFit="1"/>
    </xf>
    <xf numFmtId="0" fontId="128" fillId="10" borderId="1" xfId="0" applyFont="1" applyFill="1" applyBorder="1" applyAlignment="1">
      <alignment horizontal="center" vertical="center"/>
    </xf>
    <xf numFmtId="0" fontId="128" fillId="0" borderId="1" xfId="0" applyFont="1" applyBorder="1">
      <alignment vertical="center"/>
    </xf>
    <xf numFmtId="0" fontId="128" fillId="2" borderId="1" xfId="0" applyFont="1" applyFill="1" applyBorder="1" applyAlignment="1">
      <alignment horizontal="center" vertical="center" shrinkToFit="1"/>
    </xf>
    <xf numFmtId="0" fontId="128" fillId="2" borderId="1" xfId="0" applyFont="1" applyFill="1" applyBorder="1">
      <alignment vertical="center"/>
    </xf>
    <xf numFmtId="0" fontId="129" fillId="2" borderId="1" xfId="20" applyFont="1" applyFill="1" applyBorder="1">
      <alignment vertical="center"/>
    </xf>
    <xf numFmtId="0" fontId="129" fillId="2" borderId="1" xfId="20" applyFont="1" applyFill="1" applyBorder="1" applyAlignment="1">
      <alignment horizontal="center" vertical="center"/>
    </xf>
    <xf numFmtId="0" fontId="128" fillId="9" borderId="1" xfId="0" applyFont="1" applyFill="1" applyBorder="1" applyAlignment="1">
      <alignment horizontal="center" vertical="center"/>
    </xf>
    <xf numFmtId="0" fontId="128" fillId="9" borderId="1" xfId="0" applyFont="1" applyFill="1" applyBorder="1">
      <alignment vertical="center"/>
    </xf>
    <xf numFmtId="0" fontId="128" fillId="9" borderId="9" xfId="0" applyFont="1" applyFill="1" applyBorder="1" applyAlignment="1">
      <alignment vertical="center" shrinkToFit="1"/>
    </xf>
    <xf numFmtId="0" fontId="128" fillId="9" borderId="9" xfId="0" applyFont="1" applyFill="1" applyBorder="1" applyAlignment="1">
      <alignment horizontal="center" vertical="center"/>
    </xf>
    <xf numFmtId="0" fontId="131" fillId="0" borderId="30" xfId="25" applyFont="1" applyBorder="1">
      <alignment vertical="center"/>
    </xf>
    <xf numFmtId="0" fontId="128" fillId="0" borderId="9" xfId="0" applyFont="1" applyBorder="1">
      <alignment vertical="center"/>
    </xf>
    <xf numFmtId="0" fontId="128" fillId="0" borderId="0" xfId="0" applyFont="1">
      <alignment vertical="center"/>
    </xf>
    <xf numFmtId="0" fontId="133" fillId="0" borderId="23" xfId="0" applyFont="1" applyBorder="1" applyAlignment="1">
      <alignment horizontal="center" vertical="center"/>
    </xf>
    <xf numFmtId="0" fontId="135" fillId="0" borderId="0" xfId="0" applyFont="1">
      <alignment vertical="center"/>
    </xf>
    <xf numFmtId="0" fontId="135" fillId="2" borderId="0" xfId="0" applyFont="1" applyFill="1">
      <alignment vertical="center"/>
    </xf>
    <xf numFmtId="0" fontId="128" fillId="2" borderId="1" xfId="0" applyFont="1" applyFill="1" applyBorder="1" applyAlignment="1">
      <alignment vertical="center" shrinkToFit="1"/>
    </xf>
    <xf numFmtId="0" fontId="133" fillId="9" borderId="1" xfId="0" applyFont="1" applyFill="1" applyBorder="1" applyAlignment="1">
      <alignment horizontal="center" vertical="center"/>
    </xf>
    <xf numFmtId="0" fontId="128" fillId="9" borderId="1" xfId="0" applyFont="1" applyFill="1" applyBorder="1" applyAlignment="1">
      <alignment horizontal="left" vertical="center" shrinkToFit="1"/>
    </xf>
    <xf numFmtId="0" fontId="133" fillId="9" borderId="7" xfId="0" applyFont="1" applyFill="1" applyBorder="1" applyAlignment="1">
      <alignment horizontal="center" vertical="center"/>
    </xf>
    <xf numFmtId="0" fontId="128" fillId="9" borderId="91" xfId="0" applyFont="1" applyFill="1" applyBorder="1" applyAlignment="1">
      <alignment horizontal="left" vertical="center" shrinkToFit="1"/>
    </xf>
    <xf numFmtId="0" fontId="128" fillId="9" borderId="91" xfId="0" applyFont="1" applyFill="1" applyBorder="1">
      <alignment vertical="center"/>
    </xf>
    <xf numFmtId="0" fontId="128" fillId="9" borderId="91" xfId="0" applyFont="1" applyFill="1" applyBorder="1" applyAlignment="1">
      <alignment horizontal="center" vertical="center"/>
    </xf>
    <xf numFmtId="0" fontId="135" fillId="0" borderId="30" xfId="0" applyFont="1" applyBorder="1">
      <alignment vertical="center"/>
    </xf>
    <xf numFmtId="0" fontId="133" fillId="0" borderId="4" xfId="0" applyFont="1" applyBorder="1" applyAlignment="1">
      <alignment horizontal="center" vertical="center"/>
    </xf>
    <xf numFmtId="0" fontId="128" fillId="0" borderId="0" xfId="0" applyFont="1" applyAlignment="1">
      <alignment vertical="center" shrinkToFit="1"/>
    </xf>
    <xf numFmtId="0" fontId="128" fillId="2" borderId="0" xfId="0" applyFont="1" applyFill="1">
      <alignment vertical="center"/>
    </xf>
    <xf numFmtId="0" fontId="128" fillId="9" borderId="9" xfId="0" applyFont="1" applyFill="1" applyBorder="1" applyAlignment="1">
      <alignment horizontal="left" vertical="center" shrinkToFit="1"/>
    </xf>
    <xf numFmtId="0" fontId="128" fillId="9" borderId="9" xfId="0" applyFont="1" applyFill="1" applyBorder="1">
      <alignment vertical="center"/>
    </xf>
    <xf numFmtId="0" fontId="133" fillId="0" borderId="9" xfId="0" applyFont="1" applyBorder="1" applyAlignment="1">
      <alignment horizontal="center" vertical="center" shrinkToFit="1"/>
    </xf>
    <xf numFmtId="0" fontId="128" fillId="0" borderId="9" xfId="0" applyFont="1" applyBorder="1" applyAlignment="1">
      <alignment horizontal="center" vertical="center" shrinkToFit="1"/>
    </xf>
    <xf numFmtId="0" fontId="128" fillId="2" borderId="9" xfId="0" applyFont="1" applyFill="1" applyBorder="1" applyAlignment="1">
      <alignment horizontal="center" vertical="center" shrinkToFit="1"/>
    </xf>
    <xf numFmtId="14" fontId="129" fillId="0" borderId="1" xfId="20" applyNumberFormat="1" applyFont="1" applyBorder="1" applyAlignment="1">
      <alignment vertical="center" wrapText="1" shrinkToFit="1"/>
    </xf>
    <xf numFmtId="14" fontId="129" fillId="0" borderId="0" xfId="20" applyNumberFormat="1" applyFont="1" applyAlignment="1">
      <alignment vertical="center" wrapText="1" shrinkToFit="1"/>
    </xf>
    <xf numFmtId="180" fontId="128" fillId="0" borderId="1" xfId="0" applyNumberFormat="1" applyFont="1" applyBorder="1">
      <alignment vertical="center"/>
    </xf>
    <xf numFmtId="180" fontId="128" fillId="10" borderId="1" xfId="0" applyNumberFormat="1" applyFont="1" applyFill="1" applyBorder="1">
      <alignment vertical="center"/>
    </xf>
    <xf numFmtId="0" fontId="128" fillId="10" borderId="9" xfId="0" applyFont="1" applyFill="1" applyBorder="1">
      <alignment vertical="center"/>
    </xf>
    <xf numFmtId="180" fontId="129" fillId="0" borderId="1" xfId="20" applyNumberFormat="1" applyFont="1" applyBorder="1" applyAlignment="1">
      <alignment vertical="center" wrapText="1"/>
    </xf>
    <xf numFmtId="0" fontId="128" fillId="0" borderId="7" xfId="0" applyFont="1" applyBorder="1">
      <alignment vertical="center"/>
    </xf>
    <xf numFmtId="0" fontId="128" fillId="0" borderId="7" xfId="0" applyFont="1" applyBorder="1" applyAlignment="1">
      <alignment horizontal="center" vertical="center"/>
    </xf>
    <xf numFmtId="180" fontId="129" fillId="0" borderId="1" xfId="20" applyNumberFormat="1" applyFont="1" applyBorder="1">
      <alignment vertical="center"/>
    </xf>
    <xf numFmtId="0" fontId="128" fillId="2" borderId="1" xfId="0" applyFont="1" applyFill="1" applyBorder="1" applyAlignment="1">
      <alignment horizontal="center" vertical="center"/>
    </xf>
    <xf numFmtId="180" fontId="129" fillId="10" borderId="1" xfId="20" applyNumberFormat="1" applyFont="1" applyFill="1" applyBorder="1">
      <alignment vertical="center"/>
    </xf>
    <xf numFmtId="180" fontId="129" fillId="2" borderId="1" xfId="20" applyNumberFormat="1" applyFont="1" applyFill="1" applyBorder="1">
      <alignment vertical="center"/>
    </xf>
    <xf numFmtId="0" fontId="129" fillId="0" borderId="1" xfId="20" applyFont="1" applyBorder="1" applyAlignment="1">
      <alignment horizontal="left" vertical="center" shrinkToFit="1"/>
    </xf>
    <xf numFmtId="0" fontId="36" fillId="6" borderId="0" xfId="1" applyFont="1" applyFill="1" applyAlignment="1">
      <alignment vertical="top" wrapText="1"/>
    </xf>
    <xf numFmtId="0" fontId="33" fillId="6" borderId="0" xfId="1" applyFont="1" applyFill="1" applyAlignment="1">
      <alignment horizontal="center" vertical="center"/>
    </xf>
    <xf numFmtId="58" fontId="34" fillId="6" borderId="0" xfId="1" applyNumberFormat="1" applyFont="1" applyFill="1" applyAlignment="1">
      <alignment horizontal="center"/>
    </xf>
    <xf numFmtId="0" fontId="35" fillId="6" borderId="0" xfId="1" applyFont="1" applyFill="1" applyAlignment="1">
      <alignment horizontal="left"/>
    </xf>
    <xf numFmtId="0" fontId="36" fillId="6" borderId="0" xfId="1" applyFont="1" applyFill="1" applyAlignment="1">
      <alignment horizontal="left" shrinkToFit="1"/>
    </xf>
    <xf numFmtId="0" fontId="109" fillId="6" borderId="0" xfId="1" applyFont="1" applyFill="1" applyAlignment="1">
      <alignment horizontal="left" shrinkToFit="1"/>
    </xf>
    <xf numFmtId="0" fontId="36" fillId="6" borderId="0" xfId="1" applyFont="1" applyFill="1" applyAlignment="1">
      <alignment wrapText="1"/>
    </xf>
    <xf numFmtId="0" fontId="36" fillId="6" borderId="0" xfId="1" applyFont="1" applyFill="1" applyAlignment="1">
      <alignment shrinkToFit="1"/>
    </xf>
    <xf numFmtId="0" fontId="38" fillId="6" borderId="0" xfId="1" applyFont="1" applyFill="1" applyAlignment="1">
      <alignment horizontal="left"/>
    </xf>
    <xf numFmtId="0" fontId="36" fillId="6" borderId="0" xfId="1" applyFont="1" applyFill="1" applyAlignment="1">
      <alignment horizontal="left" wrapText="1"/>
    </xf>
    <xf numFmtId="0" fontId="36" fillId="6" borderId="0" xfId="1" applyFont="1" applyFill="1" applyAlignment="1">
      <alignment horizontal="left" vertical="top" wrapText="1"/>
    </xf>
    <xf numFmtId="0" fontId="109" fillId="6" borderId="0" xfId="1" applyFont="1" applyFill="1" applyAlignment="1">
      <alignment horizontal="left" vertical="top" wrapText="1"/>
    </xf>
    <xf numFmtId="0" fontId="37" fillId="6" borderId="0" xfId="1" applyFont="1" applyFill="1"/>
    <xf numFmtId="0" fontId="35" fillId="6" borderId="0" xfId="1" applyFont="1" applyFill="1" applyAlignment="1">
      <alignment vertical="center"/>
    </xf>
    <xf numFmtId="0" fontId="36" fillId="6" borderId="0" xfId="1" applyFont="1" applyFill="1"/>
    <xf numFmtId="0" fontId="36" fillId="6" borderId="21" xfId="1" applyFont="1" applyFill="1" applyBorder="1" applyAlignment="1">
      <alignment horizontal="left"/>
    </xf>
    <xf numFmtId="0" fontId="36" fillId="6" borderId="46" xfId="1" applyFont="1" applyFill="1" applyBorder="1" applyAlignment="1">
      <alignment horizontal="left"/>
    </xf>
    <xf numFmtId="0" fontId="39" fillId="6" borderId="6" xfId="13" applyFill="1" applyBorder="1" applyAlignment="1">
      <alignment horizontal="center" vertical="center"/>
    </xf>
    <xf numFmtId="0" fontId="36" fillId="6" borderId="1" xfId="1" applyFont="1" applyFill="1" applyBorder="1" applyAlignment="1">
      <alignment horizontal="center" vertical="center"/>
    </xf>
    <xf numFmtId="0" fontId="36" fillId="6" borderId="6" xfId="1" applyFont="1" applyFill="1" applyBorder="1" applyAlignment="1">
      <alignment horizontal="center" vertical="center"/>
    </xf>
    <xf numFmtId="0" fontId="63" fillId="6" borderId="36" xfId="1" applyFont="1" applyFill="1" applyBorder="1" applyAlignment="1">
      <alignment horizontal="left" shrinkToFit="1"/>
    </xf>
    <xf numFmtId="0" fontId="36" fillId="6" borderId="45" xfId="1" applyFont="1" applyFill="1" applyBorder="1" applyAlignment="1">
      <alignment horizontal="center" shrinkToFit="1"/>
    </xf>
    <xf numFmtId="0" fontId="36" fillId="6" borderId="2" xfId="1" applyFont="1" applyFill="1" applyBorder="1" applyAlignment="1">
      <alignment horizontal="center" shrinkToFit="1"/>
    </xf>
    <xf numFmtId="0" fontId="128" fillId="0" borderId="0" xfId="24" applyFont="1" applyAlignment="1">
      <alignment horizontal="center"/>
    </xf>
    <xf numFmtId="0" fontId="70" fillId="6" borderId="0" xfId="7" applyFont="1" applyFill="1" applyAlignment="1">
      <alignment horizontal="left" vertical="center" shrinkToFit="1"/>
    </xf>
    <xf numFmtId="0" fontId="70" fillId="6" borderId="0" xfId="7" applyFont="1" applyFill="1" applyAlignment="1">
      <alignment horizontal="left" vertical="center" wrapText="1"/>
    </xf>
    <xf numFmtId="0" fontId="22" fillId="6" borderId="0" xfId="7" applyFill="1" applyAlignment="1">
      <alignment vertical="center" shrinkToFit="1"/>
    </xf>
    <xf numFmtId="0" fontId="67" fillId="6" borderId="0" xfId="7" applyFont="1" applyFill="1" applyAlignment="1">
      <alignment vertical="center" wrapText="1"/>
    </xf>
    <xf numFmtId="0" fontId="68" fillId="6" borderId="0" xfId="7" applyFont="1" applyFill="1" applyAlignment="1">
      <alignment vertical="center" wrapText="1"/>
    </xf>
    <xf numFmtId="3" fontId="17" fillId="6" borderId="0" xfId="7" applyNumberFormat="1" applyFont="1" applyFill="1" applyAlignment="1">
      <alignment horizontal="center" vertical="center"/>
    </xf>
    <xf numFmtId="0" fontId="22" fillId="6" borderId="0" xfId="7" applyFill="1" applyAlignment="1">
      <alignment horizontal="center" vertical="center"/>
    </xf>
    <xf numFmtId="0" fontId="78" fillId="2" borderId="33" xfId="7" applyFont="1" applyFill="1" applyBorder="1" applyAlignment="1" applyProtection="1">
      <alignment horizontal="center" vertical="center"/>
      <protection locked="0"/>
    </xf>
    <xf numFmtId="0" fontId="70" fillId="2" borderId="34" xfId="7" applyFont="1" applyFill="1" applyBorder="1" applyAlignment="1" applyProtection="1">
      <alignment horizontal="center" vertical="center"/>
      <protection locked="0"/>
    </xf>
    <xf numFmtId="0" fontId="70" fillId="2" borderId="6" xfId="7" applyFont="1" applyFill="1" applyBorder="1" applyAlignment="1" applyProtection="1">
      <alignment horizontal="center" vertical="center"/>
      <protection locked="0"/>
    </xf>
    <xf numFmtId="3" fontId="96" fillId="2" borderId="33" xfId="7" applyNumberFormat="1" applyFont="1" applyFill="1" applyBorder="1" applyAlignment="1" applyProtection="1">
      <alignment horizontal="center" vertical="center"/>
      <protection locked="0"/>
    </xf>
    <xf numFmtId="3" fontId="96" fillId="2" borderId="6" xfId="7" applyNumberFormat="1" applyFont="1" applyFill="1" applyBorder="1" applyAlignment="1" applyProtection="1">
      <alignment horizontal="center" vertical="center"/>
      <protection locked="0"/>
    </xf>
    <xf numFmtId="0" fontId="78" fillId="2" borderId="2" xfId="7" applyFont="1" applyFill="1" applyBorder="1" applyAlignment="1" applyProtection="1">
      <alignment horizontal="left" vertical="center" shrinkToFit="1"/>
      <protection locked="0"/>
    </xf>
    <xf numFmtId="0" fontId="70" fillId="2" borderId="2" xfId="7" applyFont="1" applyFill="1" applyBorder="1" applyAlignment="1" applyProtection="1">
      <alignment horizontal="left" vertical="center" shrinkToFit="1"/>
      <protection locked="0"/>
    </xf>
    <xf numFmtId="0" fontId="0" fillId="6" borderId="1" xfId="7" applyFont="1" applyFill="1" applyBorder="1" applyAlignment="1">
      <alignment horizontal="center" vertical="center" shrinkToFit="1"/>
    </xf>
    <xf numFmtId="0" fontId="22" fillId="6" borderId="1" xfId="7" applyFill="1" applyBorder="1" applyAlignment="1">
      <alignment horizontal="center" vertical="center" shrinkToFit="1"/>
    </xf>
    <xf numFmtId="186" fontId="98" fillId="2" borderId="1" xfId="7" applyNumberFormat="1" applyFont="1" applyFill="1" applyBorder="1" applyAlignment="1" applyProtection="1">
      <alignment horizontal="center" vertical="center"/>
      <protection locked="0"/>
    </xf>
    <xf numFmtId="0" fontId="22" fillId="6" borderId="1" xfId="7" applyFill="1" applyBorder="1" applyAlignment="1">
      <alignment horizontal="center" vertical="center"/>
    </xf>
    <xf numFmtId="0" fontId="22" fillId="6" borderId="33" xfId="7" applyFill="1" applyBorder="1" applyAlignment="1">
      <alignment horizontal="center" vertical="center"/>
    </xf>
    <xf numFmtId="0" fontId="22" fillId="6" borderId="34" xfId="7" applyFill="1" applyBorder="1" applyAlignment="1">
      <alignment horizontal="center" vertical="center"/>
    </xf>
    <xf numFmtId="0" fontId="22" fillId="6" borderId="6" xfId="7" applyFill="1" applyBorder="1" applyAlignment="1">
      <alignment horizontal="center" vertical="center"/>
    </xf>
    <xf numFmtId="186" fontId="0" fillId="6" borderId="1" xfId="7" applyNumberFormat="1" applyFont="1" applyFill="1" applyBorder="1" applyAlignment="1" applyProtection="1">
      <alignment horizontal="center" vertical="center"/>
      <protection locked="0"/>
    </xf>
    <xf numFmtId="186" fontId="22" fillId="6" borderId="1" xfId="7" applyNumberFormat="1" applyFill="1" applyBorder="1" applyAlignment="1" applyProtection="1">
      <alignment horizontal="center" vertical="center"/>
      <protection locked="0"/>
    </xf>
    <xf numFmtId="49" fontId="0" fillId="6" borderId="1" xfId="7" applyNumberFormat="1" applyFont="1" applyFill="1" applyBorder="1" applyAlignment="1" applyProtection="1">
      <alignment horizontal="center" vertical="center"/>
      <protection locked="0"/>
    </xf>
    <xf numFmtId="49" fontId="22" fillId="6" borderId="1" xfId="7" applyNumberFormat="1" applyFill="1" applyBorder="1" applyAlignment="1" applyProtection="1">
      <alignment horizontal="center" vertical="center"/>
      <protection locked="0"/>
    </xf>
    <xf numFmtId="0" fontId="108" fillId="6" borderId="0" xfId="7" applyFont="1" applyFill="1" applyAlignment="1">
      <alignment horizontal="left" vertical="center"/>
    </xf>
    <xf numFmtId="0" fontId="3" fillId="0" borderId="0" xfId="3" applyFont="1" applyAlignment="1" applyProtection="1">
      <alignment horizontal="center" vertical="center"/>
      <protection locked="0"/>
    </xf>
    <xf numFmtId="0" fontId="7" fillId="0" borderId="0" xfId="3" applyFont="1" applyAlignment="1" applyProtection="1">
      <alignment vertical="center" wrapText="1"/>
      <protection locked="0"/>
    </xf>
    <xf numFmtId="0" fontId="26" fillId="0" borderId="0" xfId="3" applyFont="1" applyAlignment="1" applyProtection="1">
      <alignment horizontal="center" shrinkToFit="1"/>
      <protection locked="0"/>
    </xf>
    <xf numFmtId="0" fontId="0" fillId="3" borderId="2" xfId="3" applyFont="1" applyFill="1" applyBorder="1" applyAlignment="1" applyProtection="1">
      <alignment horizontal="center" vertical="center" shrinkToFit="1"/>
      <protection locked="0"/>
    </xf>
    <xf numFmtId="0" fontId="26" fillId="0" borderId="11" xfId="3" applyFont="1" applyBorder="1" applyAlignment="1">
      <alignment horizontal="center" vertical="top" wrapText="1"/>
    </xf>
    <xf numFmtId="0" fontId="26" fillId="0" borderId="0" xfId="3" applyFont="1" applyAlignment="1">
      <alignment horizontal="center" vertical="top" wrapText="1"/>
    </xf>
    <xf numFmtId="0" fontId="14" fillId="0" borderId="17" xfId="3" applyFont="1" applyBorder="1" applyAlignment="1" applyProtection="1">
      <alignment horizontal="center" vertical="center"/>
      <protection locked="0"/>
    </xf>
    <xf numFmtId="0" fontId="14" fillId="0" borderId="18" xfId="3" applyFont="1" applyBorder="1" applyAlignment="1" applyProtection="1">
      <alignment horizontal="center" vertical="center"/>
      <protection locked="0"/>
    </xf>
    <xf numFmtId="0" fontId="7" fillId="0" borderId="4" xfId="3" applyFont="1" applyBorder="1" applyAlignment="1" applyProtection="1">
      <alignment horizontal="center" vertical="center" wrapText="1"/>
      <protection locked="0"/>
    </xf>
    <xf numFmtId="0" fontId="7" fillId="0" borderId="1" xfId="3" applyFont="1" applyBorder="1" applyAlignment="1" applyProtection="1">
      <alignment horizontal="center" vertical="center" wrapText="1"/>
      <protection locked="0"/>
    </xf>
    <xf numFmtId="0" fontId="2" fillId="0" borderId="4" xfId="3" applyFont="1" applyBorder="1" applyAlignment="1" applyProtection="1">
      <alignment horizontal="center" vertical="center" wrapText="1"/>
      <protection locked="0"/>
    </xf>
    <xf numFmtId="0" fontId="2" fillId="0" borderId="1" xfId="3" applyFont="1" applyBorder="1" applyAlignment="1" applyProtection="1">
      <alignment horizontal="center" vertical="center" wrapText="1"/>
      <protection locked="0"/>
    </xf>
    <xf numFmtId="0" fontId="2" fillId="0" borderId="3" xfId="3" applyFont="1" applyBorder="1" applyAlignment="1" applyProtection="1">
      <alignment horizontal="center" vertical="center"/>
      <protection locked="0"/>
    </xf>
    <xf numFmtId="0" fontId="2" fillId="0" borderId="10" xfId="3" applyFont="1" applyBorder="1" applyAlignment="1" applyProtection="1">
      <alignment horizontal="center" vertical="center"/>
      <protection locked="0"/>
    </xf>
    <xf numFmtId="0" fontId="5" fillId="11" borderId="78" xfId="3" applyFont="1" applyFill="1" applyBorder="1" applyAlignment="1" applyProtection="1">
      <alignment horizontal="center" vertical="center" wrapText="1"/>
      <protection locked="0"/>
    </xf>
    <xf numFmtId="0" fontId="5" fillId="11" borderId="79" xfId="3" applyFont="1" applyFill="1" applyBorder="1" applyAlignment="1" applyProtection="1">
      <alignment horizontal="center" vertical="center" wrapText="1"/>
      <protection locked="0"/>
    </xf>
    <xf numFmtId="0" fontId="5" fillId="11" borderId="76" xfId="3" applyFont="1" applyFill="1" applyBorder="1" applyAlignment="1" applyProtection="1">
      <alignment horizontal="center" vertical="center" wrapText="1"/>
      <protection locked="0"/>
    </xf>
    <xf numFmtId="0" fontId="6" fillId="2" borderId="27" xfId="3" applyFont="1" applyFill="1" applyBorder="1" applyAlignment="1" applyProtection="1">
      <alignment horizontal="center" vertical="center" wrapText="1"/>
      <protection locked="0"/>
    </xf>
    <xf numFmtId="0" fontId="6" fillId="2" borderId="28" xfId="3" applyFont="1" applyFill="1" applyBorder="1" applyAlignment="1" applyProtection="1">
      <alignment horizontal="center" vertical="center" wrapText="1"/>
      <protection locked="0"/>
    </xf>
    <xf numFmtId="0" fontId="6" fillId="2" borderId="48" xfId="3" applyFont="1" applyFill="1" applyBorder="1" applyAlignment="1" applyProtection="1">
      <alignment horizontal="center" vertical="center" wrapText="1"/>
      <protection locked="0"/>
    </xf>
    <xf numFmtId="0" fontId="5" fillId="2" borderId="71" xfId="3" applyFont="1" applyFill="1" applyBorder="1" applyAlignment="1" applyProtection="1">
      <alignment horizontal="left" vertical="center" wrapText="1"/>
      <protection locked="0"/>
    </xf>
    <xf numFmtId="0" fontId="5" fillId="2" borderId="72" xfId="3" applyFont="1" applyFill="1" applyBorder="1" applyAlignment="1" applyProtection="1">
      <alignment horizontal="left" vertical="center" wrapText="1"/>
      <protection locked="0"/>
    </xf>
    <xf numFmtId="0" fontId="5" fillId="6" borderId="8" xfId="3" applyFont="1" applyFill="1" applyBorder="1" applyAlignment="1" applyProtection="1">
      <alignment horizontal="center" vertical="center" wrapText="1"/>
      <protection locked="0"/>
    </xf>
    <xf numFmtId="0" fontId="5" fillId="6" borderId="7" xfId="3" applyFont="1" applyFill="1" applyBorder="1" applyAlignment="1" applyProtection="1">
      <alignment horizontal="center" vertical="center" wrapText="1"/>
      <protection locked="0"/>
    </xf>
    <xf numFmtId="0" fontId="5" fillId="6" borderId="9" xfId="3" applyFont="1" applyFill="1" applyBorder="1" applyAlignment="1" applyProtection="1">
      <alignment horizontal="center" vertical="center" wrapText="1"/>
      <protection locked="0"/>
    </xf>
    <xf numFmtId="0" fontId="2" fillId="0" borderId="77" xfId="3" applyFont="1" applyBorder="1" applyAlignment="1" applyProtection="1">
      <alignment horizontal="center" vertical="center" wrapText="1"/>
      <protection locked="0"/>
    </xf>
    <xf numFmtId="0" fontId="2" fillId="0" borderId="33" xfId="3" applyFont="1" applyBorder="1" applyAlignment="1" applyProtection="1">
      <alignment horizontal="center" vertical="center" wrapText="1"/>
      <protection locked="0"/>
    </xf>
    <xf numFmtId="0" fontId="15" fillId="0" borderId="0" xfId="3" applyFont="1" applyAlignment="1">
      <alignment horizontal="left" vertical="center" shrinkToFit="1"/>
    </xf>
    <xf numFmtId="0" fontId="2" fillId="0" borderId="3" xfId="3" applyFont="1" applyBorder="1" applyAlignment="1">
      <alignment horizontal="center" vertical="center"/>
    </xf>
    <xf numFmtId="0" fontId="2" fillId="0" borderId="10" xfId="3" applyFont="1" applyBorder="1" applyAlignment="1">
      <alignment horizontal="center" vertical="center"/>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7" fillId="0" borderId="0" xfId="3" applyFont="1" applyAlignment="1">
      <alignment horizontal="left" vertical="center"/>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7" fillId="0" borderId="4" xfId="3" applyFont="1" applyBorder="1" applyAlignment="1">
      <alignment horizontal="center" vertical="center" wrapText="1"/>
    </xf>
    <xf numFmtId="0" fontId="7" fillId="0" borderId="1" xfId="3" applyFont="1" applyBorder="1" applyAlignment="1">
      <alignment horizontal="center" vertical="center" wrapText="1"/>
    </xf>
    <xf numFmtId="0" fontId="5" fillId="6" borderId="8" xfId="3" applyFont="1" applyFill="1" applyBorder="1" applyAlignment="1">
      <alignment horizontal="center" vertical="center" wrapText="1"/>
    </xf>
    <xf numFmtId="0" fontId="5" fillId="6" borderId="7" xfId="3" applyFont="1" applyFill="1" applyBorder="1" applyAlignment="1">
      <alignment horizontal="center" vertical="center" wrapText="1"/>
    </xf>
    <xf numFmtId="0" fontId="5" fillId="6" borderId="9" xfId="3" applyFont="1" applyFill="1" applyBorder="1" applyAlignment="1">
      <alignment horizontal="center" vertical="center" wrapText="1"/>
    </xf>
    <xf numFmtId="0" fontId="2" fillId="0" borderId="77" xfId="3" applyFont="1" applyBorder="1" applyAlignment="1">
      <alignment horizontal="center" vertical="center" wrapText="1"/>
    </xf>
    <xf numFmtId="0" fontId="2" fillId="0" borderId="33" xfId="3" applyFont="1" applyBorder="1" applyAlignment="1">
      <alignment horizontal="center" vertical="center" wrapText="1"/>
    </xf>
    <xf numFmtId="0" fontId="5" fillId="2" borderId="71" xfId="3" applyFont="1" applyFill="1" applyBorder="1" applyAlignment="1">
      <alignment horizontal="left" vertical="center" wrapText="1"/>
    </xf>
    <xf numFmtId="0" fontId="5" fillId="2" borderId="72" xfId="3" applyFont="1" applyFill="1" applyBorder="1" applyAlignment="1">
      <alignment horizontal="left" vertical="center" wrapText="1"/>
    </xf>
    <xf numFmtId="0" fontId="3" fillId="0" borderId="0" xfId="3" applyFont="1" applyAlignment="1">
      <alignment horizontal="center" vertical="center"/>
    </xf>
    <xf numFmtId="0" fontId="7" fillId="0" borderId="0" xfId="3" applyFont="1" applyAlignment="1">
      <alignment vertical="center" wrapText="1"/>
    </xf>
    <xf numFmtId="0" fontId="0" fillId="3" borderId="2" xfId="3" applyFont="1" applyFill="1" applyBorder="1" applyAlignment="1">
      <alignment horizontal="center" vertical="center" shrinkToFit="1"/>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48" xfId="3" applyFont="1" applyBorder="1" applyAlignment="1">
      <alignment horizontal="center" vertical="center" wrapText="1"/>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9" xfId="3" applyFont="1" applyBorder="1" applyAlignment="1">
      <alignment horizontal="center" vertical="center" wrapText="1"/>
    </xf>
    <xf numFmtId="0" fontId="26" fillId="0" borderId="0" xfId="3" applyFont="1" applyAlignment="1">
      <alignment horizontal="center" shrinkToFit="1"/>
    </xf>
    <xf numFmtId="0" fontId="25" fillId="0" borderId="0" xfId="3" applyFont="1" applyAlignment="1">
      <alignment horizontal="center" vertical="center" shrinkToFit="1"/>
    </xf>
    <xf numFmtId="0" fontId="3" fillId="0" borderId="0" xfId="3" applyFont="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0" fillId="0" borderId="83" xfId="0" applyBorder="1" applyAlignment="1">
      <alignment horizontal="center" vertical="center" shrinkToFit="1"/>
    </xf>
    <xf numFmtId="0" fontId="25" fillId="5" borderId="80" xfId="3" applyFont="1" applyFill="1" applyBorder="1" applyAlignment="1">
      <alignment horizontal="center" vertical="center" shrinkToFit="1"/>
    </xf>
    <xf numFmtId="0" fontId="25" fillId="5" borderId="81" xfId="3" applyFont="1" applyFill="1" applyBorder="1" applyAlignment="1">
      <alignment horizontal="center" vertical="center" shrinkToFit="1"/>
    </xf>
    <xf numFmtId="0" fontId="25" fillId="5" borderId="82" xfId="3" applyFont="1" applyFill="1" applyBorder="1" applyAlignment="1">
      <alignment horizontal="center" vertical="center" shrinkToFit="1"/>
    </xf>
    <xf numFmtId="0" fontId="3" fillId="6" borderId="60" xfId="3" applyFont="1" applyFill="1" applyBorder="1" applyAlignment="1">
      <alignment horizontal="center" vertical="center" shrinkToFit="1"/>
    </xf>
    <xf numFmtId="0" fontId="3" fillId="6" borderId="61" xfId="3" applyFont="1" applyFill="1" applyBorder="1" applyAlignment="1">
      <alignment horizontal="center" vertical="center" shrinkToFit="1"/>
    </xf>
    <xf numFmtId="0" fontId="3" fillId="6" borderId="62" xfId="3" applyFont="1" applyFill="1" applyBorder="1" applyAlignment="1">
      <alignment horizontal="center" vertical="center" shrinkToFit="1"/>
    </xf>
    <xf numFmtId="0" fontId="0" fillId="0" borderId="84" xfId="0" applyBorder="1" applyAlignment="1">
      <alignment horizontal="center" vertical="center" shrinkToFit="1"/>
    </xf>
    <xf numFmtId="0" fontId="0" fillId="0" borderId="34" xfId="0" applyBorder="1" applyAlignment="1">
      <alignment horizontal="center" vertical="center" shrinkToFit="1"/>
    </xf>
    <xf numFmtId="0" fontId="0" fillId="0" borderId="6" xfId="0" applyBorder="1" applyAlignment="1">
      <alignment horizontal="center" vertical="center" shrinkToFit="1"/>
    </xf>
    <xf numFmtId="0" fontId="0" fillId="0" borderId="17" xfId="0" applyBorder="1" applyAlignment="1">
      <alignment horizontal="center" vertical="center" shrinkToFit="1"/>
    </xf>
    <xf numFmtId="0" fontId="0" fillId="0" borderId="54" xfId="0" applyBorder="1" applyAlignment="1">
      <alignment horizontal="center" vertical="center" shrinkToFit="1"/>
    </xf>
    <xf numFmtId="0" fontId="0" fillId="0" borderId="18" xfId="0" applyBorder="1" applyAlignment="1">
      <alignment horizontal="center" vertical="center" shrinkToFit="1"/>
    </xf>
    <xf numFmtId="0" fontId="98" fillId="6" borderId="12" xfId="0" applyFont="1" applyFill="1" applyBorder="1" applyAlignment="1">
      <alignment horizontal="center" vertical="center" wrapText="1"/>
    </xf>
    <xf numFmtId="0" fontId="43" fillId="14" borderId="88" xfId="0" applyFont="1" applyFill="1" applyBorder="1" applyAlignment="1">
      <alignment horizontal="center" vertical="center"/>
    </xf>
    <xf numFmtId="0" fontId="43" fillId="14" borderId="76" xfId="0" applyFont="1" applyFill="1" applyBorder="1" applyAlignment="1">
      <alignment horizontal="center" vertical="center"/>
    </xf>
    <xf numFmtId="0" fontId="101" fillId="14" borderId="37" xfId="0" applyFont="1" applyFill="1" applyBorder="1" applyAlignment="1">
      <alignment horizontal="center" vertical="center" wrapText="1"/>
    </xf>
    <xf numFmtId="0" fontId="101" fillId="14" borderId="39" xfId="0" applyFont="1" applyFill="1" applyBorder="1" applyAlignment="1">
      <alignment horizontal="center" vertical="center" wrapText="1"/>
    </xf>
    <xf numFmtId="0" fontId="101" fillId="14" borderId="26" xfId="0" applyFont="1" applyFill="1" applyBorder="1" applyAlignment="1">
      <alignment horizontal="center" vertical="center" wrapText="1"/>
    </xf>
    <xf numFmtId="0" fontId="101" fillId="14" borderId="11" xfId="0" applyFont="1" applyFill="1" applyBorder="1" applyAlignment="1">
      <alignment horizontal="center" vertical="center" wrapText="1"/>
    </xf>
    <xf numFmtId="0" fontId="101" fillId="14" borderId="29" xfId="0" applyFont="1" applyFill="1" applyBorder="1" applyAlignment="1">
      <alignment horizontal="center" vertical="center" wrapText="1"/>
    </xf>
    <xf numFmtId="0" fontId="101" fillId="14" borderId="30" xfId="0" applyFont="1" applyFill="1" applyBorder="1" applyAlignment="1">
      <alignment horizontal="center" vertical="center" wrapText="1"/>
    </xf>
    <xf numFmtId="0" fontId="102" fillId="6" borderId="26" xfId="0" applyFont="1" applyFill="1" applyBorder="1" applyAlignment="1">
      <alignment horizontal="center" vertical="center" wrapText="1"/>
    </xf>
    <xf numFmtId="0" fontId="102" fillId="6" borderId="29" xfId="0" applyFont="1" applyFill="1" applyBorder="1" applyAlignment="1">
      <alignment horizontal="center" vertical="center" wrapText="1"/>
    </xf>
    <xf numFmtId="0" fontId="102" fillId="6" borderId="37" xfId="0" applyFont="1" applyFill="1" applyBorder="1" applyAlignment="1">
      <alignment horizontal="center" vertical="center" wrapText="1"/>
    </xf>
    <xf numFmtId="0" fontId="102" fillId="6" borderId="39" xfId="0" applyFont="1" applyFill="1" applyBorder="1" applyAlignment="1">
      <alignment horizontal="center" vertical="center" wrapText="1"/>
    </xf>
    <xf numFmtId="0" fontId="105" fillId="6" borderId="37" xfId="0" applyFont="1" applyFill="1" applyBorder="1" applyAlignment="1">
      <alignment horizontal="center" vertical="center" wrapText="1"/>
    </xf>
    <xf numFmtId="0" fontId="105" fillId="6" borderId="39" xfId="0" applyFont="1" applyFill="1" applyBorder="1" applyAlignment="1">
      <alignment horizontal="center" vertical="center" wrapText="1"/>
    </xf>
    <xf numFmtId="0" fontId="101" fillId="6" borderId="26" xfId="0" applyFont="1" applyFill="1" applyBorder="1" applyAlignment="1">
      <alignment horizontal="center" vertical="center" wrapText="1"/>
    </xf>
    <xf numFmtId="0" fontId="101" fillId="6" borderId="15" xfId="0" applyFont="1" applyFill="1" applyBorder="1" applyAlignment="1">
      <alignment horizontal="center" vertical="center" wrapText="1"/>
    </xf>
    <xf numFmtId="0" fontId="101" fillId="6" borderId="29" xfId="0" applyFont="1" applyFill="1" applyBorder="1" applyAlignment="1">
      <alignment horizontal="center" vertical="center" wrapText="1"/>
    </xf>
    <xf numFmtId="0" fontId="101" fillId="6" borderId="37" xfId="0" applyFont="1" applyFill="1" applyBorder="1" applyAlignment="1">
      <alignment horizontal="center" vertical="center" wrapText="1"/>
    </xf>
    <xf numFmtId="0" fontId="101" fillId="6" borderId="38" xfId="0" applyFont="1" applyFill="1" applyBorder="1" applyAlignment="1">
      <alignment horizontal="center" vertical="center" wrapText="1"/>
    </xf>
    <xf numFmtId="0" fontId="101" fillId="6" borderId="39" xfId="0" applyFont="1" applyFill="1" applyBorder="1" applyAlignment="1">
      <alignment horizontal="center" vertical="center" wrapText="1"/>
    </xf>
    <xf numFmtId="3" fontId="76" fillId="0" borderId="2" xfId="0" applyNumberFormat="1" applyFont="1" applyBorder="1" applyAlignment="1">
      <alignment horizontal="center" vertical="center" shrinkToFit="1"/>
    </xf>
    <xf numFmtId="0" fontId="85" fillId="2" borderId="63" xfId="0" applyFont="1" applyFill="1" applyBorder="1" applyAlignment="1">
      <alignment horizontal="left" vertical="center" wrapText="1"/>
    </xf>
    <xf numFmtId="0" fontId="85" fillId="2" borderId="64" xfId="0" applyFont="1" applyFill="1" applyBorder="1" applyAlignment="1">
      <alignment horizontal="left" vertical="center" wrapText="1"/>
    </xf>
    <xf numFmtId="0" fontId="85" fillId="2" borderId="65" xfId="0" applyFont="1" applyFill="1" applyBorder="1" applyAlignment="1">
      <alignment horizontal="left" vertical="center" wrapText="1"/>
    </xf>
    <xf numFmtId="0" fontId="76" fillId="0" borderId="0" xfId="0" applyFont="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3" fillId="12" borderId="38" xfId="0" applyFont="1" applyFill="1" applyBorder="1" applyAlignment="1">
      <alignment horizontal="center" vertical="center"/>
    </xf>
    <xf numFmtId="0" fontId="23" fillId="12" borderId="50" xfId="0" applyFont="1" applyFill="1" applyBorder="1" applyAlignment="1">
      <alignment horizontal="center" vertical="center"/>
    </xf>
    <xf numFmtId="188" fontId="23" fillId="12" borderId="56" xfId="0" applyNumberFormat="1" applyFont="1" applyFill="1" applyBorder="1" applyAlignment="1">
      <alignment horizontal="center" vertical="center" wrapText="1"/>
    </xf>
    <xf numFmtId="188" fontId="23" fillId="12" borderId="22" xfId="0" applyNumberFormat="1" applyFont="1" applyFill="1" applyBorder="1" applyAlignment="1">
      <alignment horizontal="center" vertical="center" wrapText="1"/>
    </xf>
    <xf numFmtId="188" fontId="23" fillId="12" borderId="57" xfId="0" applyNumberFormat="1" applyFont="1" applyFill="1" applyBorder="1" applyAlignment="1">
      <alignment horizontal="center" vertical="center" wrapText="1"/>
    </xf>
    <xf numFmtId="188" fontId="23" fillId="12" borderId="49" xfId="0" applyNumberFormat="1" applyFont="1" applyFill="1" applyBorder="1" applyAlignment="1">
      <alignment horizontal="center" vertical="center" wrapText="1"/>
    </xf>
    <xf numFmtId="188" fontId="23" fillId="12" borderId="21" xfId="0" applyNumberFormat="1" applyFont="1" applyFill="1" applyBorder="1" applyAlignment="1">
      <alignment horizontal="center" vertical="center" wrapText="1"/>
    </xf>
    <xf numFmtId="188" fontId="23" fillId="12" borderId="45" xfId="0" applyNumberFormat="1" applyFont="1" applyFill="1" applyBorder="1" applyAlignment="1">
      <alignment horizontal="center" vertical="center" wrapText="1"/>
    </xf>
    <xf numFmtId="3" fontId="81" fillId="0" borderId="0" xfId="0" applyNumberFormat="1" applyFont="1" applyAlignment="1">
      <alignment horizontal="center" vertical="center" shrinkToFit="1"/>
    </xf>
    <xf numFmtId="0" fontId="76" fillId="0" borderId="2" xfId="0" applyFont="1" applyBorder="1" applyAlignment="1">
      <alignment horizontal="center" vertical="center"/>
    </xf>
    <xf numFmtId="49" fontId="28" fillId="0" borderId="0" xfId="1" applyNumberFormat="1" applyFont="1" applyAlignment="1">
      <alignment horizontal="center" vertical="center"/>
    </xf>
    <xf numFmtId="0" fontId="28" fillId="0" borderId="0" xfId="1" applyFont="1" applyAlignment="1">
      <alignment vertical="center"/>
    </xf>
    <xf numFmtId="176" fontId="28" fillId="0" borderId="1" xfId="1" applyNumberFormat="1" applyFont="1" applyBorder="1" applyAlignment="1">
      <alignment horizontal="center" vertical="center"/>
    </xf>
    <xf numFmtId="0" fontId="28" fillId="0" borderId="55" xfId="1" applyFont="1" applyBorder="1" applyAlignment="1">
      <alignment horizontal="center" vertical="center"/>
    </xf>
    <xf numFmtId="0" fontId="28" fillId="0" borderId="25" xfId="1" applyFont="1" applyBorder="1" applyAlignment="1">
      <alignment horizontal="center" vertical="center"/>
    </xf>
    <xf numFmtId="176" fontId="28" fillId="0" borderId="23" xfId="1" applyNumberFormat="1" applyFont="1" applyBorder="1" applyAlignment="1">
      <alignment horizontal="center" vertical="center"/>
    </xf>
    <xf numFmtId="176" fontId="28" fillId="0" borderId="7" xfId="1" applyNumberFormat="1" applyFont="1" applyBorder="1" applyAlignment="1">
      <alignment horizontal="center" vertical="center"/>
    </xf>
    <xf numFmtId="176" fontId="28" fillId="0" borderId="9" xfId="1" applyNumberFormat="1" applyFont="1" applyBorder="1" applyAlignment="1">
      <alignment horizontal="center" vertical="center"/>
    </xf>
    <xf numFmtId="176" fontId="28" fillId="0" borderId="85" xfId="1" applyNumberFormat="1" applyFont="1" applyBorder="1" applyAlignment="1">
      <alignment horizontal="center" vertical="center"/>
    </xf>
    <xf numFmtId="0" fontId="28" fillId="9" borderId="1" xfId="1" applyFont="1" applyFill="1" applyBorder="1" applyAlignment="1">
      <alignment horizontal="center" vertical="center" wrapText="1"/>
    </xf>
    <xf numFmtId="0" fontId="28" fillId="9" borderId="1" xfId="1" applyFont="1" applyFill="1" applyBorder="1" applyAlignment="1">
      <alignment horizontal="center" vertical="center"/>
    </xf>
    <xf numFmtId="0" fontId="28" fillId="9" borderId="23" xfId="1" applyFont="1" applyFill="1" applyBorder="1" applyAlignment="1">
      <alignment horizontal="center" vertical="center"/>
    </xf>
    <xf numFmtId="0" fontId="28" fillId="9" borderId="9" xfId="1" applyFont="1" applyFill="1" applyBorder="1" applyAlignment="1">
      <alignment horizontal="center" vertical="center"/>
    </xf>
    <xf numFmtId="0" fontId="27" fillId="0" borderId="0" xfId="1" applyFont="1" applyAlignment="1">
      <alignment horizontal="center" vertical="center"/>
    </xf>
    <xf numFmtId="0" fontId="28" fillId="9" borderId="23" xfId="1" applyFont="1" applyFill="1" applyBorder="1" applyAlignment="1">
      <alignment horizontal="center" vertical="center" wrapText="1"/>
    </xf>
    <xf numFmtId="0" fontId="28" fillId="9" borderId="7" xfId="1" applyFont="1" applyFill="1" applyBorder="1" applyAlignment="1">
      <alignment horizontal="center" vertical="center"/>
    </xf>
    <xf numFmtId="0" fontId="28" fillId="0" borderId="0" xfId="1" applyFont="1" applyAlignment="1">
      <alignment horizontal="center"/>
    </xf>
    <xf numFmtId="181" fontId="95" fillId="3" borderId="37" xfId="1" applyNumberFormat="1" applyFont="1" applyFill="1" applyBorder="1" applyAlignment="1">
      <alignment horizontal="center" vertical="center" shrinkToFit="1"/>
    </xf>
    <xf numFmtId="181" fontId="95" fillId="3" borderId="38" xfId="1" applyNumberFormat="1" applyFont="1" applyFill="1" applyBorder="1" applyAlignment="1">
      <alignment horizontal="center" vertical="center" shrinkToFit="1"/>
    </xf>
    <xf numFmtId="181" fontId="95" fillId="3" borderId="39" xfId="1" applyNumberFormat="1" applyFont="1" applyFill="1" applyBorder="1" applyAlignment="1">
      <alignment horizontal="center" vertical="center" shrinkToFit="1"/>
    </xf>
    <xf numFmtId="178" fontId="95" fillId="3" borderId="37" xfId="1" applyNumberFormat="1" applyFont="1" applyFill="1" applyBorder="1" applyAlignment="1">
      <alignment horizontal="center" vertical="center" shrinkToFit="1"/>
    </xf>
    <xf numFmtId="178" fontId="95" fillId="3" borderId="38" xfId="1" applyNumberFormat="1" applyFont="1" applyFill="1" applyBorder="1" applyAlignment="1">
      <alignment horizontal="center" vertical="center" shrinkToFit="1"/>
    </xf>
    <xf numFmtId="178" fontId="95" fillId="3" borderId="39" xfId="1" applyNumberFormat="1" applyFont="1" applyFill="1" applyBorder="1" applyAlignment="1">
      <alignment horizontal="center" vertical="center" shrinkToFit="1"/>
    </xf>
    <xf numFmtId="181" fontId="49" fillId="0" borderId="1" xfId="0" applyNumberFormat="1" applyFont="1" applyBorder="1" applyAlignment="1">
      <alignment horizontal="center" vertical="center" wrapText="1"/>
    </xf>
    <xf numFmtId="0" fontId="45" fillId="0" borderId="0" xfId="0" applyFont="1" applyAlignment="1">
      <alignment horizontal="center" vertical="center"/>
    </xf>
    <xf numFmtId="178" fontId="2" fillId="0" borderId="32" xfId="1" applyNumberFormat="1" applyBorder="1"/>
    <xf numFmtId="0" fontId="2" fillId="0" borderId="36" xfId="1" applyBorder="1"/>
    <xf numFmtId="0" fontId="46" fillId="9" borderId="1" xfId="0" applyFont="1" applyFill="1" applyBorder="1" applyAlignment="1">
      <alignment horizontal="center" vertical="center" wrapText="1" shrinkToFit="1"/>
    </xf>
    <xf numFmtId="0" fontId="46" fillId="0" borderId="2" xfId="0" applyFont="1" applyBorder="1" applyAlignment="1">
      <alignment vertical="center" wrapText="1"/>
    </xf>
    <xf numFmtId="0" fontId="46" fillId="0" borderId="2" xfId="0" applyFont="1" applyBorder="1">
      <alignment vertical="center"/>
    </xf>
    <xf numFmtId="0" fontId="0" fillId="0" borderId="2" xfId="0" applyBorder="1" applyAlignment="1">
      <alignment horizontal="center" vertical="center" shrinkToFit="1"/>
    </xf>
    <xf numFmtId="0" fontId="0" fillId="0" borderId="0" xfId="0" applyAlignment="1">
      <alignment horizontal="center" vertical="center"/>
    </xf>
    <xf numFmtId="0" fontId="46" fillId="0" borderId="0" xfId="0" applyFont="1" applyAlignment="1">
      <alignment horizontal="center" vertical="center" shrinkToFit="1"/>
    </xf>
    <xf numFmtId="0" fontId="46" fillId="9" borderId="33" xfId="0" applyFont="1" applyFill="1" applyBorder="1" applyAlignment="1">
      <alignment horizontal="center" vertical="center" wrapText="1"/>
    </xf>
    <xf numFmtId="0" fontId="46" fillId="9" borderId="6" xfId="0" applyFont="1" applyFill="1" applyBorder="1" applyAlignment="1">
      <alignment horizontal="center" vertical="center" wrapText="1"/>
    </xf>
    <xf numFmtId="176" fontId="46" fillId="0" borderId="23" xfId="0" applyNumberFormat="1" applyFont="1" applyBorder="1" applyAlignment="1">
      <alignment horizontal="center" vertical="center" shrinkToFit="1"/>
    </xf>
    <xf numFmtId="176" fontId="46" fillId="0" borderId="7" xfId="0" applyNumberFormat="1" applyFont="1" applyBorder="1" applyAlignment="1">
      <alignment horizontal="center" vertical="center" shrinkToFit="1"/>
    </xf>
    <xf numFmtId="176" fontId="46" fillId="0" borderId="9" xfId="0" applyNumberFormat="1" applyFont="1" applyBorder="1" applyAlignment="1">
      <alignment horizontal="center" vertical="center" shrinkToFit="1"/>
    </xf>
    <xf numFmtId="0" fontId="0" fillId="0" borderId="17" xfId="7" applyFont="1" applyBorder="1" applyAlignment="1">
      <alignment horizontal="left" vertical="center" wrapText="1"/>
    </xf>
    <xf numFmtId="0" fontId="0" fillId="0" borderId="18" xfId="7" applyFont="1" applyBorder="1" applyAlignment="1">
      <alignment horizontal="left" vertical="center" wrapText="1"/>
    </xf>
    <xf numFmtId="0" fontId="22" fillId="2" borderId="47" xfId="7" applyFill="1" applyBorder="1" applyAlignment="1">
      <alignment horizontal="center" vertical="center"/>
    </xf>
    <xf numFmtId="0" fontId="22" fillId="2" borderId="54" xfId="7" applyFill="1" applyBorder="1" applyAlignment="1">
      <alignment horizontal="center" vertical="center"/>
    </xf>
    <xf numFmtId="0" fontId="22" fillId="2" borderId="18" xfId="7" applyFill="1" applyBorder="1" applyAlignment="1">
      <alignment horizontal="center" vertical="center"/>
    </xf>
    <xf numFmtId="0" fontId="22" fillId="0" borderId="0" xfId="7" applyAlignment="1">
      <alignment vertical="center" shrinkToFit="1"/>
    </xf>
    <xf numFmtId="0" fontId="68" fillId="0" borderId="0" xfId="7" applyFont="1" applyAlignment="1">
      <alignment vertical="center" wrapText="1"/>
    </xf>
    <xf numFmtId="0" fontId="67" fillId="0" borderId="0" xfId="7" applyFont="1" applyAlignment="1">
      <alignment vertical="center" wrapText="1"/>
    </xf>
    <xf numFmtId="0" fontId="70" fillId="0" borderId="0" xfId="7" applyFont="1" applyAlignment="1">
      <alignment horizontal="left" vertical="center" wrapText="1"/>
    </xf>
    <xf numFmtId="0" fontId="70" fillId="0" borderId="0" xfId="7" applyFont="1" applyAlignment="1">
      <alignment horizontal="left" vertical="center" shrinkToFit="1"/>
    </xf>
    <xf numFmtId="0" fontId="87" fillId="0" borderId="63" xfId="7" applyFont="1" applyBorder="1" applyAlignment="1">
      <alignment horizontal="center" vertical="center" shrinkToFit="1"/>
    </xf>
    <xf numFmtId="0" fontId="87" fillId="0" borderId="64" xfId="7" applyFont="1" applyBorder="1" applyAlignment="1">
      <alignment horizontal="center" vertical="center" shrinkToFit="1"/>
    </xf>
    <xf numFmtId="0" fontId="87" fillId="0" borderId="65" xfId="7" applyFont="1" applyBorder="1" applyAlignment="1">
      <alignment horizontal="center" vertical="center" shrinkToFit="1"/>
    </xf>
    <xf numFmtId="186" fontId="77" fillId="0" borderId="63" xfId="7" applyNumberFormat="1" applyFont="1" applyBorder="1" applyAlignment="1" applyProtection="1">
      <alignment horizontal="center" vertical="center"/>
      <protection locked="0"/>
    </xf>
    <xf numFmtId="186" fontId="77" fillId="0" borderId="66" xfId="7" applyNumberFormat="1" applyFont="1" applyBorder="1" applyAlignment="1" applyProtection="1">
      <alignment horizontal="center" vertical="center"/>
      <protection locked="0"/>
    </xf>
    <xf numFmtId="180" fontId="88" fillId="0" borderId="67" xfId="7" applyNumberFormat="1" applyFont="1" applyBorder="1" applyAlignment="1" applyProtection="1">
      <alignment horizontal="center" vertical="center"/>
      <protection locked="0"/>
    </xf>
    <xf numFmtId="180" fontId="88" fillId="0" borderId="64" xfId="7" applyNumberFormat="1" applyFont="1" applyBorder="1" applyAlignment="1" applyProtection="1">
      <alignment horizontal="center" vertical="center"/>
      <protection locked="0"/>
    </xf>
    <xf numFmtId="180" fontId="88" fillId="0" borderId="66" xfId="7" applyNumberFormat="1" applyFont="1" applyBorder="1" applyAlignment="1" applyProtection="1">
      <alignment horizontal="center" vertical="center"/>
      <protection locked="0"/>
    </xf>
    <xf numFmtId="0" fontId="22" fillId="2" borderId="13" xfId="7" applyFill="1" applyBorder="1" applyAlignment="1">
      <alignment horizontal="center" vertical="center"/>
    </xf>
    <xf numFmtId="0" fontId="0" fillId="2" borderId="21" xfId="7" applyFont="1" applyFill="1" applyBorder="1" applyAlignment="1">
      <alignment horizontal="center" vertical="center" wrapText="1"/>
    </xf>
    <xf numFmtId="0" fontId="0" fillId="2" borderId="46" xfId="7" applyFont="1" applyFill="1" applyBorder="1" applyAlignment="1">
      <alignment horizontal="center" vertical="center" wrapText="1"/>
    </xf>
    <xf numFmtId="0" fontId="0" fillId="2" borderId="70" xfId="7" applyFont="1" applyFill="1" applyBorder="1" applyAlignment="1">
      <alignment horizontal="center" vertical="center" wrapText="1"/>
    </xf>
    <xf numFmtId="0" fontId="0" fillId="2" borderId="45" xfId="7" applyFont="1" applyFill="1" applyBorder="1" applyAlignment="1">
      <alignment horizontal="center" vertical="center" wrapText="1"/>
    </xf>
    <xf numFmtId="0" fontId="0" fillId="2" borderId="2" xfId="7" applyFont="1" applyFill="1" applyBorder="1" applyAlignment="1">
      <alignment horizontal="center" vertical="center" wrapText="1"/>
    </xf>
    <xf numFmtId="0" fontId="0" fillId="2" borderId="48" xfId="7" applyFont="1" applyFill="1" applyBorder="1" applyAlignment="1">
      <alignment horizontal="center" vertical="center" wrapText="1"/>
    </xf>
    <xf numFmtId="0" fontId="0" fillId="0" borderId="56" xfId="7" applyFont="1" applyBorder="1" applyAlignment="1">
      <alignment horizontal="left" vertical="center"/>
    </xf>
    <xf numFmtId="0" fontId="0" fillId="0" borderId="22" xfId="7" applyFont="1" applyBorder="1" applyAlignment="1">
      <alignment horizontal="left" vertical="center"/>
    </xf>
    <xf numFmtId="0" fontId="0" fillId="0" borderId="57" xfId="7" applyFont="1" applyBorder="1" applyAlignment="1">
      <alignment horizontal="left" vertical="center"/>
    </xf>
    <xf numFmtId="0" fontId="0" fillId="0" borderId="49" xfId="7" applyFont="1" applyBorder="1" applyAlignment="1">
      <alignment horizontal="left" vertical="center"/>
    </xf>
    <xf numFmtId="0" fontId="40" fillId="0" borderId="0" xfId="1" applyFont="1" applyAlignment="1">
      <alignment horizontal="left" shrinkToFit="1"/>
    </xf>
    <xf numFmtId="180" fontId="41" fillId="0" borderId="0" xfId="1" applyNumberFormat="1" applyFont="1"/>
    <xf numFmtId="0" fontId="41" fillId="0" borderId="0" xfId="1" applyFont="1"/>
    <xf numFmtId="0" fontId="40" fillId="0" borderId="0" xfId="1" applyFont="1" applyAlignment="1">
      <alignment horizontal="distributed" indent="8"/>
    </xf>
    <xf numFmtId="0" fontId="2" fillId="0" borderId="0" xfId="1" applyAlignment="1">
      <alignment horizontal="distributed" indent="8"/>
    </xf>
    <xf numFmtId="0" fontId="40" fillId="0" borderId="0" xfId="1" applyFont="1" applyAlignment="1">
      <alignment horizontal="distributed" vertical="center"/>
    </xf>
    <xf numFmtId="0" fontId="40" fillId="0" borderId="0" xfId="1" applyFont="1" applyAlignment="1">
      <alignment horizontal="left" vertical="center" wrapText="1" shrinkToFit="1"/>
    </xf>
    <xf numFmtId="0" fontId="40" fillId="0" borderId="0" xfId="1" applyFont="1" applyAlignment="1">
      <alignment horizontal="distributed"/>
    </xf>
    <xf numFmtId="0" fontId="40" fillId="0" borderId="0" xfId="1" applyFont="1" applyAlignment="1">
      <alignment horizontal="distributed" shrinkToFit="1"/>
    </xf>
    <xf numFmtId="179" fontId="40" fillId="0" borderId="0" xfId="1" applyNumberFormat="1" applyFont="1" applyAlignment="1">
      <alignment horizontal="left" shrinkToFit="1"/>
    </xf>
    <xf numFmtId="0" fontId="40" fillId="0" borderId="0" xfId="1" applyFont="1" applyAlignment="1">
      <alignment horizontal="left" vertical="center" wrapText="1"/>
    </xf>
    <xf numFmtId="180" fontId="41" fillId="0" borderId="0" xfId="1" applyNumberFormat="1" applyFont="1" applyProtection="1">
      <protection locked="0"/>
    </xf>
    <xf numFmtId="0" fontId="41" fillId="0" borderId="0" xfId="1" applyFont="1" applyProtection="1">
      <protection locked="0"/>
    </xf>
    <xf numFmtId="0" fontId="40" fillId="0" borderId="0" xfId="1" applyFont="1" applyAlignment="1">
      <alignment vertical="center" wrapText="1"/>
    </xf>
    <xf numFmtId="0" fontId="52" fillId="0" borderId="0" xfId="16" applyFont="1" applyAlignment="1">
      <alignment horizontal="center" vertical="center"/>
    </xf>
    <xf numFmtId="0" fontId="49" fillId="0" borderId="0" xfId="16" applyFont="1" applyAlignment="1">
      <alignment horizontal="center" vertical="center"/>
    </xf>
    <xf numFmtId="0" fontId="52" fillId="0" borderId="0" xfId="16" applyFont="1" applyAlignment="1">
      <alignment horizontal="center" vertical="center" shrinkToFit="1"/>
    </xf>
    <xf numFmtId="0" fontId="53" fillId="0" borderId="0" xfId="16" applyFont="1" applyAlignment="1">
      <alignment horizontal="center" vertical="center"/>
    </xf>
    <xf numFmtId="0" fontId="52" fillId="0" borderId="0" xfId="16" applyFont="1" applyAlignment="1">
      <alignment horizontal="left" vertical="center" shrinkToFit="1"/>
    </xf>
  </cellXfs>
  <cellStyles count="28">
    <cellStyle name="パーセント 2" xfId="18" xr:uid="{00000000-0005-0000-0000-000000000000}"/>
    <cellStyle name="ハイパーリンク" xfId="13" builtinId="8"/>
    <cellStyle name="桁区切り" xfId="12" builtinId="6"/>
    <cellStyle name="桁区切り 2" xfId="2" xr:uid="{00000000-0005-0000-0000-000003000000}"/>
    <cellStyle name="桁区切り 3" xfId="14" xr:uid="{00000000-0005-0000-0000-000004000000}"/>
    <cellStyle name="桁区切り 4" xfId="17" xr:uid="{00000000-0005-0000-0000-000005000000}"/>
    <cellStyle name="標準" xfId="0" builtinId="0"/>
    <cellStyle name="標準 10" xfId="19" xr:uid="{00000000-0005-0000-0000-000007000000}"/>
    <cellStyle name="標準 12" xfId="27" xr:uid="{CD1C3619-B534-4EFC-869D-8CBA35E25E54}"/>
    <cellStyle name="標準 14" xfId="16" xr:uid="{00000000-0005-0000-0000-000008000000}"/>
    <cellStyle name="標準 2" xfId="1" xr:uid="{00000000-0005-0000-0000-000009000000}"/>
    <cellStyle name="標準 2 2" xfId="20" xr:uid="{00000000-0005-0000-0000-00000A000000}"/>
    <cellStyle name="標準 2 2 2" xfId="21" xr:uid="{00000000-0005-0000-0000-00000B000000}"/>
    <cellStyle name="標準 2 3" xfId="22" xr:uid="{00000000-0005-0000-0000-00000C000000}"/>
    <cellStyle name="標準 3" xfId="6" xr:uid="{00000000-0005-0000-0000-00000D000000}"/>
    <cellStyle name="標準 3 4" xfId="24" xr:uid="{9B635789-7DC6-4BA3-92B5-C66487ACB883}"/>
    <cellStyle name="標準 4" xfId="7" xr:uid="{00000000-0005-0000-0000-00000E000000}"/>
    <cellStyle name="標準 4 2" xfId="23" xr:uid="{00000000-0005-0000-0000-00000F000000}"/>
    <cellStyle name="標準 4 3" xfId="26" xr:uid="{5770FA7D-D795-409D-B172-B378DC405FBA}"/>
    <cellStyle name="標準 5" xfId="8" xr:uid="{00000000-0005-0000-0000-000010000000}"/>
    <cellStyle name="標準 6" xfId="9" xr:uid="{00000000-0005-0000-0000-000011000000}"/>
    <cellStyle name="標準 6 2" xfId="25" xr:uid="{C952B4B1-2F80-4A98-B7CE-F9B9B1D0B606}"/>
    <cellStyle name="標準 7" xfId="5" xr:uid="{00000000-0005-0000-0000-000012000000}"/>
    <cellStyle name="標準 8" xfId="10" xr:uid="{00000000-0005-0000-0000-000013000000}"/>
    <cellStyle name="標準 9" xfId="11" xr:uid="{00000000-0005-0000-0000-000014000000}"/>
    <cellStyle name="標準_Sheet1" xfId="4" xr:uid="{00000000-0005-0000-0000-000015000000}"/>
    <cellStyle name="標準_Sheet1_確定通知 (2)" xfId="15" xr:uid="{00000000-0005-0000-0000-000016000000}"/>
    <cellStyle name="標準_職員名簿" xfId="3" xr:uid="{00000000-0005-0000-0000-000017000000}"/>
  </cellStyles>
  <dxfs count="17">
    <dxf>
      <font>
        <b/>
        <i/>
        <u val="double"/>
      </font>
      <fill>
        <patternFill>
          <bgColor theme="9" tint="0.39994506668294322"/>
        </patternFill>
      </fill>
    </dxf>
    <dxf>
      <fill>
        <patternFill>
          <bgColor theme="9"/>
        </patternFill>
      </fill>
    </dxf>
    <dxf>
      <fill>
        <patternFill>
          <bgColor theme="2" tint="-0.499984740745262"/>
        </patternFill>
      </fill>
    </dxf>
    <dxf>
      <fill>
        <patternFill>
          <bgColor theme="2" tint="-0.499984740745262"/>
        </patternFill>
      </fill>
    </dxf>
    <dxf>
      <fill>
        <patternFill>
          <bgColor rgb="FFFF00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FF66"/>
      <color rgb="FF0000FF"/>
      <color rgb="FFFF99FF"/>
      <color rgb="FFFFFFCC"/>
      <color rgb="FF00FFFF"/>
      <color rgb="FF66FF66"/>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5</xdr:col>
      <xdr:colOff>628650</xdr:colOff>
      <xdr:row>26</xdr:row>
      <xdr:rowOff>0</xdr:rowOff>
    </xdr:from>
    <xdr:ext cx="76200" cy="209551"/>
    <xdr:sp macro="" textlink="">
      <xdr:nvSpPr>
        <xdr:cNvPr id="2" name="Text Box 1">
          <a:extLst>
            <a:ext uri="{FF2B5EF4-FFF2-40B4-BE49-F238E27FC236}">
              <a16:creationId xmlns:a16="http://schemas.microsoft.com/office/drawing/2014/main" id="{77F2E442-CC3D-4690-8E7E-D05727D90716}"/>
            </a:ext>
          </a:extLst>
        </xdr:cNvPr>
        <xdr:cNvSpPr txBox="1">
          <a:spLocks noChangeArrowheads="1"/>
        </xdr:cNvSpPr>
      </xdr:nvSpPr>
      <xdr:spPr bwMode="auto">
        <a:xfrm>
          <a:off x="3225800" y="5949950"/>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86001</xdr:colOff>
      <xdr:row>26</xdr:row>
      <xdr:rowOff>209550</xdr:rowOff>
    </xdr:from>
    <xdr:to>
      <xdr:col>10</xdr:col>
      <xdr:colOff>297484</xdr:colOff>
      <xdr:row>33</xdr:row>
      <xdr:rowOff>121064</xdr:rowOff>
    </xdr:to>
    <xdr:sp macro="" textlink="">
      <xdr:nvSpPr>
        <xdr:cNvPr id="3" name="正方形/長方形 2">
          <a:extLst>
            <a:ext uri="{FF2B5EF4-FFF2-40B4-BE49-F238E27FC236}">
              <a16:creationId xmlns:a16="http://schemas.microsoft.com/office/drawing/2014/main" id="{BBC19083-642E-438F-BE1F-63674E0F01A4}"/>
            </a:ext>
          </a:extLst>
        </xdr:cNvPr>
        <xdr:cNvSpPr/>
      </xdr:nvSpPr>
      <xdr:spPr>
        <a:xfrm>
          <a:off x="86001" y="6127750"/>
          <a:ext cx="5951883" cy="2216564"/>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入力の手順</a:t>
          </a:r>
          <a:endParaRPr kumimoji="1" lang="en-US" altLang="ja-JP" sz="1600"/>
        </a:p>
        <a:p>
          <a:pPr algn="l"/>
          <a:endParaRPr kumimoji="1" lang="en-US" altLang="ja-JP" sz="1100"/>
        </a:p>
        <a:p>
          <a:pPr algn="l"/>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　 別添の依頼文やシート内の注意事項をよく確認の上、「①基本情報」シート→</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「③職員名簿」を入力してください。</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補助対象者、算出内訳表の職員数が</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自動入力されます。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２　入力内容を確認の上、本データと賃金台帳をデータ送付願います。</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0</xdr:row>
      <xdr:rowOff>85725</xdr:rowOff>
    </xdr:from>
    <xdr:to>
      <xdr:col>9</xdr:col>
      <xdr:colOff>238125</xdr:colOff>
      <xdr:row>0</xdr:row>
      <xdr:rowOff>647700</xdr:rowOff>
    </xdr:to>
    <xdr:sp macro="" textlink="">
      <xdr:nvSpPr>
        <xdr:cNvPr id="2" name="テキスト ボックス 1">
          <a:extLst>
            <a:ext uri="{FF2B5EF4-FFF2-40B4-BE49-F238E27FC236}">
              <a16:creationId xmlns:a16="http://schemas.microsoft.com/office/drawing/2014/main" id="{F35E017E-FCA0-452A-AAB0-D38609B0CF1D}"/>
            </a:ext>
          </a:extLst>
        </xdr:cNvPr>
        <xdr:cNvSpPr txBox="1"/>
      </xdr:nvSpPr>
      <xdr:spPr>
        <a:xfrm>
          <a:off x="438150" y="85725"/>
          <a:ext cx="3657600" cy="5619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rPr>
            <a:t>全て入力したあとにご確認ください。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96930</xdr:colOff>
      <xdr:row>0</xdr:row>
      <xdr:rowOff>121584</xdr:rowOff>
    </xdr:from>
    <xdr:to>
      <xdr:col>4</xdr:col>
      <xdr:colOff>5429250</xdr:colOff>
      <xdr:row>0</xdr:row>
      <xdr:rowOff>493059</xdr:rowOff>
    </xdr:to>
    <xdr:sp macro="" textlink="">
      <xdr:nvSpPr>
        <xdr:cNvPr id="2" name="テキスト ボックス 1">
          <a:extLst>
            <a:ext uri="{FF2B5EF4-FFF2-40B4-BE49-F238E27FC236}">
              <a16:creationId xmlns:a16="http://schemas.microsoft.com/office/drawing/2014/main" id="{5BE1B14F-225B-4153-B8F6-61BA034D2DE8}"/>
            </a:ext>
          </a:extLst>
        </xdr:cNvPr>
        <xdr:cNvSpPr txBox="1"/>
      </xdr:nvSpPr>
      <xdr:spPr>
        <a:xfrm>
          <a:off x="782730" y="121584"/>
          <a:ext cx="986622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中間実績で確定した４－１０月分に誤りがあった場合や、やむを得ず遡って修正を行った場合等は、こちらに入力してください。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197827" y="3028368"/>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207064</xdr:colOff>
      <xdr:row>8</xdr:row>
      <xdr:rowOff>41414</xdr:rowOff>
    </xdr:from>
    <xdr:to>
      <xdr:col>16</xdr:col>
      <xdr:colOff>604630</xdr:colOff>
      <xdr:row>12</xdr:row>
      <xdr:rowOff>273326</xdr:rowOff>
    </xdr:to>
    <xdr:sp macro="" textlink="">
      <xdr:nvSpPr>
        <xdr:cNvPr id="4" name="テキスト ボックス 3">
          <a:extLst>
            <a:ext uri="{FF2B5EF4-FFF2-40B4-BE49-F238E27FC236}">
              <a16:creationId xmlns:a16="http://schemas.microsoft.com/office/drawing/2014/main" id="{A9751C4C-DC49-4019-9D25-519E04D3A35F}"/>
            </a:ext>
          </a:extLst>
        </xdr:cNvPr>
        <xdr:cNvSpPr txBox="1"/>
      </xdr:nvSpPr>
      <xdr:spPr>
        <a:xfrm>
          <a:off x="6924260" y="2277718"/>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188716" y="300020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207066</xdr:colOff>
      <xdr:row>7</xdr:row>
      <xdr:rowOff>107674</xdr:rowOff>
    </xdr:from>
    <xdr:to>
      <xdr:col>16</xdr:col>
      <xdr:colOff>604632</xdr:colOff>
      <xdr:row>12</xdr:row>
      <xdr:rowOff>132521</xdr:rowOff>
    </xdr:to>
    <xdr:sp macro="" textlink="">
      <xdr:nvSpPr>
        <xdr:cNvPr id="6" name="テキスト ボックス 5">
          <a:extLst>
            <a:ext uri="{FF2B5EF4-FFF2-40B4-BE49-F238E27FC236}">
              <a16:creationId xmlns:a16="http://schemas.microsoft.com/office/drawing/2014/main" id="{E9A7937F-E1D5-4BED-AE03-A3DA0582C734}"/>
            </a:ext>
          </a:extLst>
        </xdr:cNvPr>
        <xdr:cNvSpPr txBox="1"/>
      </xdr:nvSpPr>
      <xdr:spPr>
        <a:xfrm>
          <a:off x="6816588" y="2136913"/>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215347</xdr:colOff>
      <xdr:row>13</xdr:row>
      <xdr:rowOff>66261</xdr:rowOff>
    </xdr:from>
    <xdr:to>
      <xdr:col>17</xdr:col>
      <xdr:colOff>26504</xdr:colOff>
      <xdr:row>17</xdr:row>
      <xdr:rowOff>249719</xdr:rowOff>
    </xdr:to>
    <xdr:sp macro="" textlink="">
      <xdr:nvSpPr>
        <xdr:cNvPr id="4" name="テキスト ボックス 3">
          <a:extLst>
            <a:ext uri="{FF2B5EF4-FFF2-40B4-BE49-F238E27FC236}">
              <a16:creationId xmlns:a16="http://schemas.microsoft.com/office/drawing/2014/main" id="{3AB6F882-D754-45CB-BE8D-E9F7B8307752}"/>
            </a:ext>
          </a:extLst>
        </xdr:cNvPr>
        <xdr:cNvSpPr txBox="1"/>
      </xdr:nvSpPr>
      <xdr:spPr>
        <a:xfrm>
          <a:off x="6824869" y="3975652"/>
          <a:ext cx="2743200" cy="1343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←文書番号・日付は、こちらで記載するため、空欄で提出してください！</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35566</xdr:colOff>
      <xdr:row>10</xdr:row>
      <xdr:rowOff>104607</xdr:rowOff>
    </xdr:from>
    <xdr:ext cx="325730" cy="2757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88716" y="300020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rPr>
            <a:t>印</a:t>
          </a:r>
        </a:p>
      </xdr:txBody>
    </xdr:sp>
    <xdr:clientData/>
  </xdr:oneCellAnchor>
  <xdr:twoCellAnchor>
    <xdr:from>
      <xdr:col>12</xdr:col>
      <xdr:colOff>198783</xdr:colOff>
      <xdr:row>12</xdr:row>
      <xdr:rowOff>149087</xdr:rowOff>
    </xdr:from>
    <xdr:to>
      <xdr:col>16</xdr:col>
      <xdr:colOff>592937</xdr:colOff>
      <xdr:row>13</xdr:row>
      <xdr:rowOff>193912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6808305" y="3768587"/>
          <a:ext cx="2638741" cy="334716"/>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金額は自動で計算されます。</a:t>
          </a:r>
          <a:endParaRPr kumimoji="1" lang="en-US" altLang="ja-JP" sz="1100"/>
        </a:p>
      </xdr:txBody>
    </xdr:sp>
    <xdr:clientData/>
  </xdr:twoCellAnchor>
  <xdr:twoCellAnchor>
    <xdr:from>
      <xdr:col>12</xdr:col>
      <xdr:colOff>198783</xdr:colOff>
      <xdr:row>6</xdr:row>
      <xdr:rowOff>248479</xdr:rowOff>
    </xdr:from>
    <xdr:to>
      <xdr:col>16</xdr:col>
      <xdr:colOff>596349</xdr:colOff>
      <xdr:row>11</xdr:row>
      <xdr:rowOff>389283</xdr:rowOff>
    </xdr:to>
    <xdr:sp macro="" textlink="">
      <xdr:nvSpPr>
        <xdr:cNvPr id="5" name="テキスト ボックス 4">
          <a:extLst>
            <a:ext uri="{FF2B5EF4-FFF2-40B4-BE49-F238E27FC236}">
              <a16:creationId xmlns:a16="http://schemas.microsoft.com/office/drawing/2014/main" id="{EFA4A90B-831C-4B56-89EA-BEBE5831465B}"/>
            </a:ext>
          </a:extLst>
        </xdr:cNvPr>
        <xdr:cNvSpPr txBox="1"/>
      </xdr:nvSpPr>
      <xdr:spPr>
        <a:xfrm>
          <a:off x="6808305" y="1987827"/>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273326</xdr:colOff>
      <xdr:row>14</xdr:row>
      <xdr:rowOff>124238</xdr:rowOff>
    </xdr:from>
    <xdr:to>
      <xdr:col>16</xdr:col>
      <xdr:colOff>505239</xdr:colOff>
      <xdr:row>16</xdr:row>
      <xdr:rowOff>132521</xdr:rowOff>
    </xdr:to>
    <xdr:sp macro="" textlink="">
      <xdr:nvSpPr>
        <xdr:cNvPr id="3" name="テキスト ボックス 2">
          <a:extLst>
            <a:ext uri="{FF2B5EF4-FFF2-40B4-BE49-F238E27FC236}">
              <a16:creationId xmlns:a16="http://schemas.microsoft.com/office/drawing/2014/main" id="{4528A47A-BDFB-4E68-9CF0-1EA4062F5D3E}"/>
            </a:ext>
          </a:extLst>
        </xdr:cNvPr>
        <xdr:cNvSpPr txBox="1"/>
      </xdr:nvSpPr>
      <xdr:spPr>
        <a:xfrm>
          <a:off x="6882848" y="4323521"/>
          <a:ext cx="2476500" cy="588065"/>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1" u="sng"/>
            <a:t>文書番号は現時点で未確定ですので、空欄のまま提出してください。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1238250</xdr:colOff>
      <xdr:row>12</xdr:row>
      <xdr:rowOff>238125</xdr:rowOff>
    </xdr:from>
    <xdr:to>
      <xdr:col>3</xdr:col>
      <xdr:colOff>1631156</xdr:colOff>
      <xdr:row>14</xdr:row>
      <xdr:rowOff>11906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62650" y="3552825"/>
          <a:ext cx="392906" cy="3262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5</xdr:col>
      <xdr:colOff>23812</xdr:colOff>
      <xdr:row>10</xdr:row>
      <xdr:rowOff>226219</xdr:rowOff>
    </xdr:from>
    <xdr:to>
      <xdr:col>7</xdr:col>
      <xdr:colOff>749059</xdr:colOff>
      <xdr:row>14</xdr:row>
      <xdr:rowOff>41931</xdr:rowOff>
    </xdr:to>
    <xdr:sp macro="" textlink="">
      <xdr:nvSpPr>
        <xdr:cNvPr id="3" name="テキスト ボックス 2">
          <a:extLst>
            <a:ext uri="{FF2B5EF4-FFF2-40B4-BE49-F238E27FC236}">
              <a16:creationId xmlns:a16="http://schemas.microsoft.com/office/drawing/2014/main" id="{F6500799-D599-4F99-B0C1-35545281446C}"/>
            </a:ext>
          </a:extLst>
        </xdr:cNvPr>
        <xdr:cNvSpPr txBox="1"/>
      </xdr:nvSpPr>
      <xdr:spPr>
        <a:xfrm>
          <a:off x="7060406" y="2964657"/>
          <a:ext cx="2642153" cy="911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債権者情報につきましては、最新のものでない可能性がございますので、内容が違う場合にはご連絡いただけますと幸いです。</a:t>
          </a:r>
        </a:p>
      </xdr:txBody>
    </xdr:sp>
    <xdr:clientData/>
  </xdr:twoCellAnchor>
  <xdr:twoCellAnchor>
    <xdr:from>
      <xdr:col>5</xdr:col>
      <xdr:colOff>59532</xdr:colOff>
      <xdr:row>7</xdr:row>
      <xdr:rowOff>95250</xdr:rowOff>
    </xdr:from>
    <xdr:to>
      <xdr:col>7</xdr:col>
      <xdr:colOff>214314</xdr:colOff>
      <xdr:row>10</xdr:row>
      <xdr:rowOff>130968</xdr:rowOff>
    </xdr:to>
    <xdr:sp macro="" textlink="">
      <xdr:nvSpPr>
        <xdr:cNvPr id="5" name="テキスト ボックス 4">
          <a:extLst>
            <a:ext uri="{FF2B5EF4-FFF2-40B4-BE49-F238E27FC236}">
              <a16:creationId xmlns:a16="http://schemas.microsoft.com/office/drawing/2014/main" id="{5A8B18E0-C1F8-4326-B795-841761A2E192}"/>
            </a:ext>
          </a:extLst>
        </xdr:cNvPr>
        <xdr:cNvSpPr txBox="1"/>
      </xdr:nvSpPr>
      <xdr:spPr>
        <a:xfrm>
          <a:off x="8096251" y="2012156"/>
          <a:ext cx="2071688"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委任先のご住所・代表者様での提出となります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902607</xdr:colOff>
      <xdr:row>9</xdr:row>
      <xdr:rowOff>31749</xdr:rowOff>
    </xdr:from>
    <xdr:to>
      <xdr:col>4</xdr:col>
      <xdr:colOff>574524</xdr:colOff>
      <xdr:row>21</xdr:row>
      <xdr:rowOff>31750</xdr:rowOff>
    </xdr:to>
    <xdr:sp macro="" textlink="">
      <xdr:nvSpPr>
        <xdr:cNvPr id="2" name="正方形/長方形 1">
          <a:extLst>
            <a:ext uri="{FF2B5EF4-FFF2-40B4-BE49-F238E27FC236}">
              <a16:creationId xmlns:a16="http://schemas.microsoft.com/office/drawing/2014/main" id="{D63BBE53-5D39-4935-970A-08D81588FAA7}"/>
            </a:ext>
          </a:extLst>
        </xdr:cNvPr>
        <xdr:cNvSpPr/>
      </xdr:nvSpPr>
      <xdr:spPr>
        <a:xfrm>
          <a:off x="2154464" y="1836963"/>
          <a:ext cx="3037417" cy="19594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R7</a:t>
          </a:r>
          <a:r>
            <a:rPr kumimoji="1" lang="ja-JP" altLang="en-US" sz="1200" b="1"/>
            <a:t>中間実績作業メモ</a:t>
          </a:r>
          <a:endParaRPr kumimoji="1" lang="en-US" altLang="ja-JP" sz="1200" b="1"/>
        </a:p>
        <a:p>
          <a:pPr algn="l"/>
          <a:endParaRPr kumimoji="1" lang="en-US" altLang="ja-JP" sz="1200" b="1"/>
        </a:p>
        <a:p>
          <a:pPr algn="l"/>
          <a:r>
            <a:rPr kumimoji="1" lang="ja-JP" altLang="en-US" sz="1200" b="1"/>
            <a:t>当初交付のリスト（</a:t>
          </a:r>
          <a:r>
            <a:rPr kumimoji="1" lang="en-US" altLang="ja-JP" sz="1200" b="1"/>
            <a:t>5/1ver</a:t>
          </a:r>
          <a:r>
            <a:rPr kumimoji="1" lang="ja-JP" altLang="en-US" sz="1200" b="1"/>
            <a:t>）に差替え</a:t>
          </a:r>
          <a:endParaRPr kumimoji="1" lang="en-US" altLang="ja-JP" sz="1200" b="1"/>
        </a:p>
      </xdr:txBody>
    </xdr:sp>
    <xdr:clientData/>
  </xdr:twoCellAnchor>
  <xdr:twoCellAnchor>
    <xdr:from>
      <xdr:col>3</xdr:col>
      <xdr:colOff>117928</xdr:colOff>
      <xdr:row>52</xdr:row>
      <xdr:rowOff>117929</xdr:rowOff>
    </xdr:from>
    <xdr:to>
      <xdr:col>9</xdr:col>
      <xdr:colOff>371929</xdr:colOff>
      <xdr:row>67</xdr:row>
      <xdr:rowOff>81643</xdr:rowOff>
    </xdr:to>
    <xdr:sp macro="" textlink="">
      <xdr:nvSpPr>
        <xdr:cNvPr id="3" name="正方形/長方形 2">
          <a:extLst>
            <a:ext uri="{FF2B5EF4-FFF2-40B4-BE49-F238E27FC236}">
              <a16:creationId xmlns:a16="http://schemas.microsoft.com/office/drawing/2014/main" id="{0B203EA4-317B-44DA-9B3B-D32795ED0BE7}"/>
            </a:ext>
          </a:extLst>
        </xdr:cNvPr>
        <xdr:cNvSpPr/>
      </xdr:nvSpPr>
      <xdr:spPr>
        <a:xfrm>
          <a:off x="4112078" y="9033329"/>
          <a:ext cx="4025901" cy="244021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\\chains.city.chiba.jp\</a:t>
          </a:r>
          <a:r>
            <a:rPr kumimoji="1" lang="ja-JP" altLang="en-US" sz="1100"/>
            <a:t>全庁フォルダ</a:t>
          </a:r>
          <a:r>
            <a:rPr kumimoji="1" lang="en-US" altLang="ja-JP" sz="1100"/>
            <a:t>\18_</a:t>
          </a:r>
          <a:r>
            <a:rPr kumimoji="1" lang="ja-JP" altLang="en-US" sz="1100"/>
            <a:t>こども未来局</a:t>
          </a:r>
          <a:r>
            <a:rPr kumimoji="1" lang="en-US" altLang="ja-JP" sz="1100"/>
            <a:t>\18202000_</a:t>
          </a:r>
          <a:r>
            <a:rPr kumimoji="1" lang="ja-JP" altLang="en-US" sz="1100"/>
            <a:t>こども未来局幼児教育・保育部幼保運営課</a:t>
          </a:r>
          <a:r>
            <a:rPr kumimoji="1" lang="en-US" altLang="ja-JP" sz="1100"/>
            <a:t>\◆100 ◎</a:t>
          </a:r>
          <a:r>
            <a:rPr kumimoji="1" lang="ja-JP" altLang="en-US" sz="1100"/>
            <a:t>共有フォルダ（保育支援課、保育運営課、各区こども家庭課）</a:t>
          </a:r>
          <a:r>
            <a:rPr kumimoji="1" lang="en-US" altLang="ja-JP" sz="1100"/>
            <a:t>\★★①</a:t>
          </a:r>
          <a:r>
            <a:rPr kumimoji="1" lang="ja-JP" altLang="en-US" sz="1100"/>
            <a:t>民間保育園等名簿、②公立保育所名簿、③園数、④認可外名簿、⑤民保協加盟園など★★</a:t>
          </a:r>
          <a:r>
            <a:rPr kumimoji="1" lang="en-US" altLang="ja-JP" sz="1100"/>
            <a:t>\★★★</a:t>
          </a:r>
          <a:r>
            <a:rPr kumimoji="1" lang="ja-JP" altLang="en-US" sz="1100"/>
            <a:t>民間園一覧</a:t>
          </a:r>
          <a:endParaRPr kumimoji="1" lang="en-US" altLang="ja-JP" sz="1100"/>
        </a:p>
        <a:p>
          <a:pPr algn="l"/>
          <a:endParaRPr kumimoji="1" lang="en-US" altLang="ja-JP" sz="1100"/>
        </a:p>
        <a:p>
          <a:pPr algn="l"/>
          <a:r>
            <a:rPr kumimoji="1" lang="ja-JP" altLang="en-US" sz="1100"/>
            <a:t>の「リスト」シートよりコピペ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21923D69-5ECE-4037-8BE9-0275C8DD14E3}"/>
            </a:ext>
          </a:extLst>
        </xdr:cNvPr>
        <xdr:cNvSpPr/>
      </xdr:nvSpPr>
      <xdr:spPr>
        <a:xfrm>
          <a:off x="721179" y="46565004"/>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EAE648C7-61F2-4393-8261-A54583AB3E95}"/>
            </a:ext>
          </a:extLst>
        </xdr:cNvPr>
        <xdr:cNvSpPr txBox="1"/>
      </xdr:nvSpPr>
      <xdr:spPr>
        <a:xfrm>
          <a:off x="68036" y="46374505"/>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6" name="左中かっこ 5">
          <a:extLst>
            <a:ext uri="{FF2B5EF4-FFF2-40B4-BE49-F238E27FC236}">
              <a16:creationId xmlns:a16="http://schemas.microsoft.com/office/drawing/2014/main" id="{A8B19579-8AA7-4D1D-9152-D5668AB29544}"/>
            </a:ext>
          </a:extLst>
        </xdr:cNvPr>
        <xdr:cNvSpPr/>
      </xdr:nvSpPr>
      <xdr:spPr>
        <a:xfrm>
          <a:off x="721179" y="462697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7" name="テキスト ボックス 6">
          <a:extLst>
            <a:ext uri="{FF2B5EF4-FFF2-40B4-BE49-F238E27FC236}">
              <a16:creationId xmlns:a16="http://schemas.microsoft.com/office/drawing/2014/main" id="{D8257A5C-F951-4A58-9BF3-2613B83DFC1F}"/>
            </a:ext>
          </a:extLst>
        </xdr:cNvPr>
        <xdr:cNvSpPr txBox="1"/>
      </xdr:nvSpPr>
      <xdr:spPr>
        <a:xfrm>
          <a:off x="68036" y="460792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30</xdr:col>
      <xdr:colOff>149678</xdr:colOff>
      <xdr:row>5</xdr:row>
      <xdr:rowOff>13608</xdr:rowOff>
    </xdr:from>
    <xdr:to>
      <xdr:col>35</xdr:col>
      <xdr:colOff>0</xdr:colOff>
      <xdr:row>12</xdr:row>
      <xdr:rowOff>204108</xdr:rowOff>
    </xdr:to>
    <xdr:sp macro="" textlink="">
      <xdr:nvSpPr>
        <xdr:cNvPr id="2" name="テキスト ボックス 1">
          <a:extLst>
            <a:ext uri="{FF2B5EF4-FFF2-40B4-BE49-F238E27FC236}">
              <a16:creationId xmlns:a16="http://schemas.microsoft.com/office/drawing/2014/main" id="{13213CA1-5085-462F-850B-827106463770}"/>
            </a:ext>
          </a:extLst>
        </xdr:cNvPr>
        <xdr:cNvSpPr txBox="1"/>
      </xdr:nvSpPr>
      <xdr:spPr>
        <a:xfrm>
          <a:off x="31286903" y="2944133"/>
          <a:ext cx="4898572"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←実績報告で入力する書式のイメージ</a:t>
          </a:r>
        </a:p>
      </xdr:txBody>
    </xdr:sp>
    <xdr:clientData/>
  </xdr:twoCellAnchor>
  <xdr:twoCellAnchor>
    <xdr:from>
      <xdr:col>30</xdr:col>
      <xdr:colOff>149678</xdr:colOff>
      <xdr:row>5</xdr:row>
      <xdr:rowOff>13608</xdr:rowOff>
    </xdr:from>
    <xdr:to>
      <xdr:col>35</xdr:col>
      <xdr:colOff>0</xdr:colOff>
      <xdr:row>12</xdr:row>
      <xdr:rowOff>204108</xdr:rowOff>
    </xdr:to>
    <xdr:sp macro="" textlink="">
      <xdr:nvSpPr>
        <xdr:cNvPr id="3" name="テキスト ボックス 2">
          <a:extLst>
            <a:ext uri="{FF2B5EF4-FFF2-40B4-BE49-F238E27FC236}">
              <a16:creationId xmlns:a16="http://schemas.microsoft.com/office/drawing/2014/main" id="{93FF8F5F-88FE-4E5E-A910-C3AA092320DD}"/>
            </a:ext>
          </a:extLst>
        </xdr:cNvPr>
        <xdr:cNvSpPr txBox="1"/>
      </xdr:nvSpPr>
      <xdr:spPr>
        <a:xfrm>
          <a:off x="31829828" y="2940958"/>
          <a:ext cx="4898572" cy="210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←実績報告で入力する書式のイメージ</a:t>
          </a:r>
        </a:p>
      </xdr:txBody>
    </xdr:sp>
    <xdr:clientData/>
  </xdr:twoCellAnchor>
  <xdr:twoCellAnchor>
    <xdr:from>
      <xdr:col>4</xdr:col>
      <xdr:colOff>984250</xdr:colOff>
      <xdr:row>0</xdr:row>
      <xdr:rowOff>42334</xdr:rowOff>
    </xdr:from>
    <xdr:to>
      <xdr:col>11</xdr:col>
      <xdr:colOff>42333</xdr:colOff>
      <xdr:row>1</xdr:row>
      <xdr:rowOff>10585</xdr:rowOff>
    </xdr:to>
    <xdr:sp macro="" textlink="">
      <xdr:nvSpPr>
        <xdr:cNvPr id="8" name="テキスト ボックス 7">
          <a:extLst>
            <a:ext uri="{FF2B5EF4-FFF2-40B4-BE49-F238E27FC236}">
              <a16:creationId xmlns:a16="http://schemas.microsoft.com/office/drawing/2014/main" id="{86EEA635-813E-4F9E-B31A-EB716EA468B2}"/>
            </a:ext>
          </a:extLst>
        </xdr:cNvPr>
        <xdr:cNvSpPr txBox="1"/>
      </xdr:nvSpPr>
      <xdr:spPr>
        <a:xfrm>
          <a:off x="5480050" y="42334"/>
          <a:ext cx="5770033" cy="14351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4</xdr:col>
      <xdr:colOff>558800</xdr:colOff>
      <xdr:row>7</xdr:row>
      <xdr:rowOff>101600</xdr:rowOff>
    </xdr:from>
    <xdr:to>
      <xdr:col>7</xdr:col>
      <xdr:colOff>889000</xdr:colOff>
      <xdr:row>17</xdr:row>
      <xdr:rowOff>215900</xdr:rowOff>
    </xdr:to>
    <xdr:sp macro="" textlink="">
      <xdr:nvSpPr>
        <xdr:cNvPr id="10" name="正方形/長方形 9">
          <a:extLst>
            <a:ext uri="{FF2B5EF4-FFF2-40B4-BE49-F238E27FC236}">
              <a16:creationId xmlns:a16="http://schemas.microsoft.com/office/drawing/2014/main" id="{FEB6B8D3-259D-4B22-9564-61C02409CC51}"/>
            </a:ext>
          </a:extLst>
        </xdr:cNvPr>
        <xdr:cNvSpPr/>
      </xdr:nvSpPr>
      <xdr:spPr>
        <a:xfrm>
          <a:off x="5054600" y="3575050"/>
          <a:ext cx="3702050" cy="284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t>R7</a:t>
          </a:r>
          <a:r>
            <a:rPr kumimoji="1" lang="ja-JP" altLang="en-US" sz="1400" b="1"/>
            <a:t>中間実績作業メモ</a:t>
          </a:r>
          <a:endParaRPr kumimoji="1" lang="en-US" altLang="ja-JP" sz="1400" b="1"/>
        </a:p>
        <a:p>
          <a:pPr algn="l"/>
          <a:endParaRPr kumimoji="1" lang="en-US" altLang="ja-JP" sz="1400" b="1"/>
        </a:p>
        <a:p>
          <a:pPr algn="l"/>
          <a:r>
            <a:rPr kumimoji="1" lang="ja-JP" altLang="en-US" sz="1400" b="1"/>
            <a:t>・当初交付のリスト（</a:t>
          </a:r>
          <a:r>
            <a:rPr kumimoji="1" lang="en-US" altLang="ja-JP" sz="1400" b="1"/>
            <a:t>4/1ver</a:t>
          </a:r>
          <a:r>
            <a:rPr kumimoji="1" lang="ja-JP" altLang="en-US" sz="1400" b="1"/>
            <a:t>）に差替え</a:t>
          </a:r>
          <a:endParaRPr kumimoji="1" lang="en-US" altLang="ja-JP" sz="1400" b="1"/>
        </a:p>
        <a:p>
          <a:pPr algn="l"/>
          <a:r>
            <a:rPr kumimoji="1" lang="ja-JP" altLang="en-US" sz="1400" b="1"/>
            <a:t>⇒ナーサリー系列は</a:t>
          </a:r>
          <a:r>
            <a:rPr kumimoji="1" lang="en-US" altLang="ja-JP" sz="1400" b="1"/>
            <a:t>5/1ver</a:t>
          </a:r>
          <a:r>
            <a:rPr kumimoji="1" lang="ja-JP" altLang="en-US" sz="1400" b="1"/>
            <a:t>で上書き</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981075</xdr:colOff>
      <xdr:row>0</xdr:row>
      <xdr:rowOff>57150</xdr:rowOff>
    </xdr:from>
    <xdr:to>
      <xdr:col>6</xdr:col>
      <xdr:colOff>228600</xdr:colOff>
      <xdr:row>1</xdr:row>
      <xdr:rowOff>9525</xdr:rowOff>
    </xdr:to>
    <xdr:sp macro="" textlink="">
      <xdr:nvSpPr>
        <xdr:cNvPr id="2" name="テキスト ボックス 1">
          <a:extLst>
            <a:ext uri="{FF2B5EF4-FFF2-40B4-BE49-F238E27FC236}">
              <a16:creationId xmlns:a16="http://schemas.microsoft.com/office/drawing/2014/main" id="{E8361F99-0949-4A1F-AF66-8AFFFE894691}"/>
            </a:ext>
          </a:extLst>
        </xdr:cNvPr>
        <xdr:cNvSpPr txBox="1"/>
      </xdr:nvSpPr>
      <xdr:spPr>
        <a:xfrm>
          <a:off x="1600200" y="57150"/>
          <a:ext cx="3400425" cy="295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11</xdr:col>
      <xdr:colOff>29135</xdr:colOff>
      <xdr:row>8</xdr:row>
      <xdr:rowOff>179294</xdr:rowOff>
    </xdr:from>
    <xdr:to>
      <xdr:col>17</xdr:col>
      <xdr:colOff>410135</xdr:colOff>
      <xdr:row>10</xdr:row>
      <xdr:rowOff>134470</xdr:rowOff>
    </xdr:to>
    <xdr:sp macro="" textlink="">
      <xdr:nvSpPr>
        <xdr:cNvPr id="5" name="テキスト ボックス 4">
          <a:extLst>
            <a:ext uri="{FF2B5EF4-FFF2-40B4-BE49-F238E27FC236}">
              <a16:creationId xmlns:a16="http://schemas.microsoft.com/office/drawing/2014/main" id="{443811A6-2341-4356-92DF-D43657A0CB0A}"/>
            </a:ext>
          </a:extLst>
        </xdr:cNvPr>
        <xdr:cNvSpPr txBox="1"/>
      </xdr:nvSpPr>
      <xdr:spPr>
        <a:xfrm>
          <a:off x="8211110" y="2922494"/>
          <a:ext cx="3524250" cy="640976"/>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↑名簿の内容や、入力内容と賃金台帳の内容が異なる場合、連絡をします。</a:t>
          </a:r>
          <a:r>
            <a:rPr kumimoji="1" lang="ja-JP" altLang="en-US" sz="1100" b="1" u="none"/>
            <a:t>内容について対応できる方の</a:t>
          </a:r>
          <a:r>
            <a:rPr kumimoji="1" lang="ja-JP" altLang="en-US" sz="1100"/>
            <a:t>連絡先を入力してください。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81643</xdr:colOff>
          <xdr:row>5</xdr:row>
          <xdr:rowOff>13606</xdr:rowOff>
        </xdr:from>
        <xdr:to>
          <xdr:col>31</xdr:col>
          <xdr:colOff>485085</xdr:colOff>
          <xdr:row>28</xdr:row>
          <xdr:rowOff>27214</xdr:rowOff>
        </xdr:to>
        <xdr:pic>
          <xdr:nvPicPr>
            <xdr:cNvPr id="3" name="図 2">
              <a:extLst>
                <a:ext uri="{FF2B5EF4-FFF2-40B4-BE49-F238E27FC236}">
                  <a16:creationId xmlns:a16="http://schemas.microsoft.com/office/drawing/2014/main" id="{E4696D99-9DF0-4581-A988-7A6E76F3733C}"/>
                </a:ext>
              </a:extLst>
            </xdr:cNvPr>
            <xdr:cNvPicPr>
              <a:picLocks noChangeAspect="1" noChangeArrowheads="1"/>
              <a:extLst>
                <a:ext uri="{84589F7E-364E-4C9E-8A38-B11213B215E9}">
                  <a14:cameraTool cellRange="カメラ!$B$3:$F$17" spid="_x0000_s64960"/>
                </a:ext>
              </a:extLst>
            </xdr:cNvPicPr>
          </xdr:nvPicPr>
          <xdr:blipFill>
            <a:blip xmlns:r="http://schemas.openxmlformats.org/officeDocument/2006/relationships" r:embed="rId1"/>
            <a:srcRect/>
            <a:stretch>
              <a:fillRect/>
            </a:stretch>
          </xdr:blipFill>
          <xdr:spPr bwMode="auto">
            <a:xfrm>
              <a:off x="8327572" y="2490106"/>
              <a:ext cx="8975942" cy="63273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68035</xdr:colOff>
          <xdr:row>28</xdr:row>
          <xdr:rowOff>122465</xdr:rowOff>
        </xdr:from>
        <xdr:to>
          <xdr:col>27</xdr:col>
          <xdr:colOff>591911</xdr:colOff>
          <xdr:row>38</xdr:row>
          <xdr:rowOff>152401</xdr:rowOff>
        </xdr:to>
        <xdr:pic>
          <xdr:nvPicPr>
            <xdr:cNvPr id="5" name="図 4">
              <a:extLst>
                <a:ext uri="{FF2B5EF4-FFF2-40B4-BE49-F238E27FC236}">
                  <a16:creationId xmlns:a16="http://schemas.microsoft.com/office/drawing/2014/main" id="{EAE0DF8B-6F96-4FF1-8993-225E660EE20E}"/>
                </a:ext>
              </a:extLst>
            </xdr:cNvPr>
            <xdr:cNvPicPr>
              <a:picLocks noChangeAspect="1" noChangeArrowheads="1"/>
              <a:extLst>
                <a:ext uri="{84589F7E-364E-4C9E-8A38-B11213B215E9}">
                  <a14:cameraTool cellRange="カメラ２!$B$2:$J$12" spid="_x0000_s64961"/>
                </a:ext>
              </a:extLst>
            </xdr:cNvPicPr>
          </xdr:nvPicPr>
          <xdr:blipFill>
            <a:blip xmlns:r="http://schemas.openxmlformats.org/officeDocument/2006/relationships" r:embed="rId2"/>
            <a:srcRect/>
            <a:stretch>
              <a:fillRect/>
            </a:stretch>
          </xdr:blipFill>
          <xdr:spPr bwMode="auto">
            <a:xfrm>
              <a:off x="8313964" y="8912679"/>
              <a:ext cx="6647090" cy="288743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437030</xdr:colOff>
      <xdr:row>0</xdr:row>
      <xdr:rowOff>156882</xdr:rowOff>
    </xdr:from>
    <xdr:to>
      <xdr:col>17</xdr:col>
      <xdr:colOff>62754</xdr:colOff>
      <xdr:row>2</xdr:row>
      <xdr:rowOff>102533</xdr:rowOff>
    </xdr:to>
    <xdr:sp macro="" textlink="">
      <xdr:nvSpPr>
        <xdr:cNvPr id="6" name="四角形吹き出し 14">
          <a:extLst>
            <a:ext uri="{FF2B5EF4-FFF2-40B4-BE49-F238E27FC236}">
              <a16:creationId xmlns:a16="http://schemas.microsoft.com/office/drawing/2014/main" id="{8F59AB8E-EC2A-4E22-9059-E20AF2381FB2}"/>
            </a:ext>
          </a:extLst>
        </xdr:cNvPr>
        <xdr:cNvSpPr/>
      </xdr:nvSpPr>
      <xdr:spPr>
        <a:xfrm>
          <a:off x="5602942" y="156882"/>
          <a:ext cx="2707341" cy="909357"/>
        </a:xfrm>
        <a:prstGeom prst="wedgeRectCallout">
          <a:avLst>
            <a:gd name="adj1" fmla="val -49586"/>
            <a:gd name="adj2" fmla="val 369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u="sng">
              <a:solidFill>
                <a:srgbClr val="FF0000"/>
              </a:solidFill>
            </a:rPr>
            <a:t>なるべく千葉市手当対象者を上から記載してください。「金額用計算シート」にわかりやすく反映できなくなります。</a:t>
          </a:r>
        </a:p>
      </xdr:txBody>
    </xdr:sp>
    <xdr:clientData/>
  </xdr:twoCellAnchor>
  <xdr:twoCellAnchor>
    <xdr:from>
      <xdr:col>1</xdr:col>
      <xdr:colOff>56029</xdr:colOff>
      <xdr:row>0</xdr:row>
      <xdr:rowOff>112059</xdr:rowOff>
    </xdr:from>
    <xdr:to>
      <xdr:col>4</xdr:col>
      <xdr:colOff>462242</xdr:colOff>
      <xdr:row>0</xdr:row>
      <xdr:rowOff>531159</xdr:rowOff>
    </xdr:to>
    <xdr:sp macro="" textlink="">
      <xdr:nvSpPr>
        <xdr:cNvPr id="7" name="角丸四角形 1">
          <a:extLst>
            <a:ext uri="{FF2B5EF4-FFF2-40B4-BE49-F238E27FC236}">
              <a16:creationId xmlns:a16="http://schemas.microsoft.com/office/drawing/2014/main" id="{8862013F-6FFC-4E15-B452-893A2F3CB376}"/>
            </a:ext>
          </a:extLst>
        </xdr:cNvPr>
        <xdr:cNvSpPr/>
      </xdr:nvSpPr>
      <xdr:spPr bwMode="auto">
        <a:xfrm>
          <a:off x="212911" y="112059"/>
          <a:ext cx="2087096"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xdr:col>
      <xdr:colOff>-1</xdr:colOff>
      <xdr:row>3</xdr:row>
      <xdr:rowOff>136070</xdr:rowOff>
    </xdr:from>
    <xdr:to>
      <xdr:col>1</xdr:col>
      <xdr:colOff>421820</xdr:colOff>
      <xdr:row>5</xdr:row>
      <xdr:rowOff>190499</xdr:rowOff>
    </xdr:to>
    <xdr:sp macro="" textlink="">
      <xdr:nvSpPr>
        <xdr:cNvPr id="8" name="テキスト ボックス 7">
          <a:extLst>
            <a:ext uri="{FF2B5EF4-FFF2-40B4-BE49-F238E27FC236}">
              <a16:creationId xmlns:a16="http://schemas.microsoft.com/office/drawing/2014/main" id="{80AE65FA-146F-4D35-B0FC-37FAA5DA9E90}"/>
            </a:ext>
          </a:extLst>
        </xdr:cNvPr>
        <xdr:cNvSpPr txBox="1"/>
      </xdr:nvSpPr>
      <xdr:spPr>
        <a:xfrm>
          <a:off x="163285" y="1442356"/>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①</a:t>
          </a:r>
        </a:p>
      </xdr:txBody>
    </xdr:sp>
    <xdr:clientData/>
  </xdr:twoCellAnchor>
  <xdr:twoCellAnchor>
    <xdr:from>
      <xdr:col>2</xdr:col>
      <xdr:colOff>54428</xdr:colOff>
      <xdr:row>3</xdr:row>
      <xdr:rowOff>136072</xdr:rowOff>
    </xdr:from>
    <xdr:to>
      <xdr:col>3</xdr:col>
      <xdr:colOff>40821</xdr:colOff>
      <xdr:row>5</xdr:row>
      <xdr:rowOff>190501</xdr:rowOff>
    </xdr:to>
    <xdr:sp macro="" textlink="">
      <xdr:nvSpPr>
        <xdr:cNvPr id="9" name="テキスト ボックス 8">
          <a:extLst>
            <a:ext uri="{FF2B5EF4-FFF2-40B4-BE49-F238E27FC236}">
              <a16:creationId xmlns:a16="http://schemas.microsoft.com/office/drawing/2014/main" id="{0E80996E-D23C-4E86-BD70-E43C9353F5DF}"/>
            </a:ext>
          </a:extLst>
        </xdr:cNvPr>
        <xdr:cNvSpPr txBox="1"/>
      </xdr:nvSpPr>
      <xdr:spPr>
        <a:xfrm>
          <a:off x="1088571"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②</a:t>
          </a:r>
        </a:p>
      </xdr:txBody>
    </xdr:sp>
    <xdr:clientData/>
  </xdr:twoCellAnchor>
  <xdr:twoCellAnchor>
    <xdr:from>
      <xdr:col>4</xdr:col>
      <xdr:colOff>68036</xdr:colOff>
      <xdr:row>3</xdr:row>
      <xdr:rowOff>136071</xdr:rowOff>
    </xdr:from>
    <xdr:to>
      <xdr:col>4</xdr:col>
      <xdr:colOff>489857</xdr:colOff>
      <xdr:row>5</xdr:row>
      <xdr:rowOff>190500</xdr:rowOff>
    </xdr:to>
    <xdr:sp macro="" textlink="">
      <xdr:nvSpPr>
        <xdr:cNvPr id="10" name="テキスト ボックス 9">
          <a:extLst>
            <a:ext uri="{FF2B5EF4-FFF2-40B4-BE49-F238E27FC236}">
              <a16:creationId xmlns:a16="http://schemas.microsoft.com/office/drawing/2014/main" id="{C8403C12-0ADD-4198-9207-DF2412A254B0}"/>
            </a:ext>
          </a:extLst>
        </xdr:cNvPr>
        <xdr:cNvSpPr txBox="1"/>
      </xdr:nvSpPr>
      <xdr:spPr>
        <a:xfrm>
          <a:off x="1918607"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③</a:t>
          </a:r>
        </a:p>
      </xdr:txBody>
    </xdr:sp>
    <xdr:clientData/>
  </xdr:twoCellAnchor>
  <xdr:twoCellAnchor>
    <xdr:from>
      <xdr:col>4</xdr:col>
      <xdr:colOff>762000</xdr:colOff>
      <xdr:row>3</xdr:row>
      <xdr:rowOff>136071</xdr:rowOff>
    </xdr:from>
    <xdr:to>
      <xdr:col>5</xdr:col>
      <xdr:colOff>244928</xdr:colOff>
      <xdr:row>5</xdr:row>
      <xdr:rowOff>190500</xdr:rowOff>
    </xdr:to>
    <xdr:sp macro="" textlink="">
      <xdr:nvSpPr>
        <xdr:cNvPr id="12" name="テキスト ボックス 11">
          <a:extLst>
            <a:ext uri="{FF2B5EF4-FFF2-40B4-BE49-F238E27FC236}">
              <a16:creationId xmlns:a16="http://schemas.microsoft.com/office/drawing/2014/main" id="{9EDBDF77-CEDE-4EBC-8AB0-1CEF4B7F12AE}"/>
            </a:ext>
          </a:extLst>
        </xdr:cNvPr>
        <xdr:cNvSpPr txBox="1"/>
      </xdr:nvSpPr>
      <xdr:spPr>
        <a:xfrm>
          <a:off x="2612571"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④</a:t>
          </a:r>
        </a:p>
      </xdr:txBody>
    </xdr:sp>
    <xdr:clientData/>
  </xdr:twoCellAnchor>
  <xdr:twoCellAnchor>
    <xdr:from>
      <xdr:col>5</xdr:col>
      <xdr:colOff>285750</xdr:colOff>
      <xdr:row>3</xdr:row>
      <xdr:rowOff>136071</xdr:rowOff>
    </xdr:from>
    <xdr:to>
      <xdr:col>6</xdr:col>
      <xdr:colOff>326571</xdr:colOff>
      <xdr:row>5</xdr:row>
      <xdr:rowOff>190500</xdr:rowOff>
    </xdr:to>
    <xdr:sp macro="" textlink="">
      <xdr:nvSpPr>
        <xdr:cNvPr id="13" name="テキスト ボックス 12">
          <a:extLst>
            <a:ext uri="{FF2B5EF4-FFF2-40B4-BE49-F238E27FC236}">
              <a16:creationId xmlns:a16="http://schemas.microsoft.com/office/drawing/2014/main" id="{C04E71C8-2E71-4765-B6F8-58375BC78CD2}"/>
            </a:ext>
          </a:extLst>
        </xdr:cNvPr>
        <xdr:cNvSpPr txBox="1"/>
      </xdr:nvSpPr>
      <xdr:spPr>
        <a:xfrm>
          <a:off x="3075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⑤</a:t>
          </a:r>
        </a:p>
      </xdr:txBody>
    </xdr:sp>
    <xdr:clientData/>
  </xdr:twoCellAnchor>
  <xdr:twoCellAnchor>
    <xdr:from>
      <xdr:col>7</xdr:col>
      <xdr:colOff>128335</xdr:colOff>
      <xdr:row>3</xdr:row>
      <xdr:rowOff>106189</xdr:rowOff>
    </xdr:from>
    <xdr:to>
      <xdr:col>8</xdr:col>
      <xdr:colOff>358321</xdr:colOff>
      <xdr:row>5</xdr:row>
      <xdr:rowOff>174224</xdr:rowOff>
    </xdr:to>
    <xdr:sp macro="" textlink="">
      <xdr:nvSpPr>
        <xdr:cNvPr id="14" name="テキスト ボックス 13">
          <a:extLst>
            <a:ext uri="{FF2B5EF4-FFF2-40B4-BE49-F238E27FC236}">
              <a16:creationId xmlns:a16="http://schemas.microsoft.com/office/drawing/2014/main" id="{0AFAAC5C-2A24-40B5-B0A1-20AD72742CFF}"/>
            </a:ext>
          </a:extLst>
        </xdr:cNvPr>
        <xdr:cNvSpPr txBox="1"/>
      </xdr:nvSpPr>
      <xdr:spPr>
        <a:xfrm>
          <a:off x="3400453" y="1406071"/>
          <a:ext cx="693162" cy="531212"/>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⑥</a:t>
          </a:r>
        </a:p>
      </xdr:txBody>
    </xdr:sp>
    <xdr:clientData/>
  </xdr:twoCellAnchor>
  <xdr:twoCellAnchor>
    <xdr:from>
      <xdr:col>9</xdr:col>
      <xdr:colOff>27214</xdr:colOff>
      <xdr:row>3</xdr:row>
      <xdr:rowOff>136072</xdr:rowOff>
    </xdr:from>
    <xdr:to>
      <xdr:col>9</xdr:col>
      <xdr:colOff>449035</xdr:colOff>
      <xdr:row>5</xdr:row>
      <xdr:rowOff>190501</xdr:rowOff>
    </xdr:to>
    <xdr:sp macro="" textlink="">
      <xdr:nvSpPr>
        <xdr:cNvPr id="15" name="テキスト ボックス 14">
          <a:extLst>
            <a:ext uri="{FF2B5EF4-FFF2-40B4-BE49-F238E27FC236}">
              <a16:creationId xmlns:a16="http://schemas.microsoft.com/office/drawing/2014/main" id="{E786EF0A-2B9E-4DE6-B4DE-6E14E4B662F3}"/>
            </a:ext>
          </a:extLst>
        </xdr:cNvPr>
        <xdr:cNvSpPr txBox="1"/>
      </xdr:nvSpPr>
      <xdr:spPr>
        <a:xfrm>
          <a:off x="4095750"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⑦</a:t>
          </a:r>
        </a:p>
      </xdr:txBody>
    </xdr:sp>
    <xdr:clientData/>
  </xdr:twoCellAnchor>
  <xdr:twoCellAnchor>
    <xdr:from>
      <xdr:col>10</xdr:col>
      <xdr:colOff>0</xdr:colOff>
      <xdr:row>3</xdr:row>
      <xdr:rowOff>136071</xdr:rowOff>
    </xdr:from>
    <xdr:to>
      <xdr:col>10</xdr:col>
      <xdr:colOff>421821</xdr:colOff>
      <xdr:row>5</xdr:row>
      <xdr:rowOff>190500</xdr:rowOff>
    </xdr:to>
    <xdr:sp macro="" textlink="">
      <xdr:nvSpPr>
        <xdr:cNvPr id="16" name="テキスト ボックス 15">
          <a:extLst>
            <a:ext uri="{FF2B5EF4-FFF2-40B4-BE49-F238E27FC236}">
              <a16:creationId xmlns:a16="http://schemas.microsoft.com/office/drawing/2014/main" id="{71C5FDAD-CB19-41F9-BC88-8F1DC1E413D9}"/>
            </a:ext>
          </a:extLst>
        </xdr:cNvPr>
        <xdr:cNvSpPr txBox="1"/>
      </xdr:nvSpPr>
      <xdr:spPr>
        <a:xfrm>
          <a:off x="4599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⑧</a:t>
          </a:r>
        </a:p>
      </xdr:txBody>
    </xdr:sp>
    <xdr:clientData/>
  </xdr:twoCellAnchor>
  <xdr:twoCellAnchor>
    <xdr:from>
      <xdr:col>11</xdr:col>
      <xdr:colOff>16329</xdr:colOff>
      <xdr:row>3</xdr:row>
      <xdr:rowOff>138792</xdr:rowOff>
    </xdr:from>
    <xdr:to>
      <xdr:col>11</xdr:col>
      <xdr:colOff>438150</xdr:colOff>
      <xdr:row>5</xdr:row>
      <xdr:rowOff>193221</xdr:rowOff>
    </xdr:to>
    <xdr:sp macro="" textlink="">
      <xdr:nvSpPr>
        <xdr:cNvPr id="17" name="テキスト ボックス 16">
          <a:extLst>
            <a:ext uri="{FF2B5EF4-FFF2-40B4-BE49-F238E27FC236}">
              <a16:creationId xmlns:a16="http://schemas.microsoft.com/office/drawing/2014/main" id="{B35AAD97-3B3D-41E4-BE15-541B2058091C}"/>
            </a:ext>
          </a:extLst>
        </xdr:cNvPr>
        <xdr:cNvSpPr txBox="1"/>
      </xdr:nvSpPr>
      <xdr:spPr>
        <a:xfrm>
          <a:off x="5200650" y="144507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⑨</a:t>
          </a:r>
        </a:p>
      </xdr:txBody>
    </xdr:sp>
    <xdr:clientData/>
  </xdr:twoCellAnchor>
  <xdr:twoCellAnchor>
    <xdr:from>
      <xdr:col>12</xdr:col>
      <xdr:colOff>19049</xdr:colOff>
      <xdr:row>3</xdr:row>
      <xdr:rowOff>141513</xdr:rowOff>
    </xdr:from>
    <xdr:to>
      <xdr:col>12</xdr:col>
      <xdr:colOff>440870</xdr:colOff>
      <xdr:row>5</xdr:row>
      <xdr:rowOff>195942</xdr:rowOff>
    </xdr:to>
    <xdr:sp macro="" textlink="">
      <xdr:nvSpPr>
        <xdr:cNvPr id="18" name="テキスト ボックス 17">
          <a:extLst>
            <a:ext uri="{FF2B5EF4-FFF2-40B4-BE49-F238E27FC236}">
              <a16:creationId xmlns:a16="http://schemas.microsoft.com/office/drawing/2014/main" id="{3701F320-77C9-452D-B27C-E3033998FF88}"/>
            </a:ext>
          </a:extLst>
        </xdr:cNvPr>
        <xdr:cNvSpPr txBox="1"/>
      </xdr:nvSpPr>
      <xdr:spPr>
        <a:xfrm>
          <a:off x="5788478" y="1447799"/>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⑩</a:t>
          </a:r>
        </a:p>
      </xdr:txBody>
    </xdr:sp>
    <xdr:clientData/>
  </xdr:twoCellAnchor>
  <xdr:twoCellAnchor>
    <xdr:from>
      <xdr:col>13</xdr:col>
      <xdr:colOff>8163</xdr:colOff>
      <xdr:row>3</xdr:row>
      <xdr:rowOff>144235</xdr:rowOff>
    </xdr:from>
    <xdr:to>
      <xdr:col>13</xdr:col>
      <xdr:colOff>429984</xdr:colOff>
      <xdr:row>5</xdr:row>
      <xdr:rowOff>198664</xdr:rowOff>
    </xdr:to>
    <xdr:sp macro="" textlink="">
      <xdr:nvSpPr>
        <xdr:cNvPr id="19" name="テキスト ボックス 18">
          <a:extLst>
            <a:ext uri="{FF2B5EF4-FFF2-40B4-BE49-F238E27FC236}">
              <a16:creationId xmlns:a16="http://schemas.microsoft.com/office/drawing/2014/main" id="{076D6DDA-A6AF-456B-9613-1BB668082FB4}"/>
            </a:ext>
          </a:extLst>
        </xdr:cNvPr>
        <xdr:cNvSpPr txBox="1"/>
      </xdr:nvSpPr>
      <xdr:spPr>
        <a:xfrm>
          <a:off x="6362699" y="1450521"/>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⑪</a:t>
          </a:r>
        </a:p>
      </xdr:txBody>
    </xdr:sp>
    <xdr:clientData/>
  </xdr:twoCellAnchor>
  <xdr:twoCellAnchor>
    <xdr:from>
      <xdr:col>13</xdr:col>
      <xdr:colOff>571499</xdr:colOff>
      <xdr:row>3</xdr:row>
      <xdr:rowOff>149678</xdr:rowOff>
    </xdr:from>
    <xdr:to>
      <xdr:col>14</xdr:col>
      <xdr:colOff>326570</xdr:colOff>
      <xdr:row>5</xdr:row>
      <xdr:rowOff>204107</xdr:rowOff>
    </xdr:to>
    <xdr:sp macro="" textlink="">
      <xdr:nvSpPr>
        <xdr:cNvPr id="20" name="テキスト ボックス 19">
          <a:extLst>
            <a:ext uri="{FF2B5EF4-FFF2-40B4-BE49-F238E27FC236}">
              <a16:creationId xmlns:a16="http://schemas.microsoft.com/office/drawing/2014/main" id="{2F3665B0-E599-4501-A90D-B82B1ED13005}"/>
            </a:ext>
          </a:extLst>
        </xdr:cNvPr>
        <xdr:cNvSpPr txBox="1"/>
      </xdr:nvSpPr>
      <xdr:spPr>
        <a:xfrm>
          <a:off x="6926035" y="1455964"/>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⑫</a:t>
          </a:r>
        </a:p>
      </xdr:txBody>
    </xdr:sp>
    <xdr:clientData/>
  </xdr:twoCellAnchor>
  <xdr:twoCellAnchor>
    <xdr:from>
      <xdr:col>15</xdr:col>
      <xdr:colOff>29935</xdr:colOff>
      <xdr:row>3</xdr:row>
      <xdr:rowOff>152399</xdr:rowOff>
    </xdr:from>
    <xdr:to>
      <xdr:col>16</xdr:col>
      <xdr:colOff>43542</xdr:colOff>
      <xdr:row>5</xdr:row>
      <xdr:rowOff>206828</xdr:rowOff>
    </xdr:to>
    <xdr:sp macro="" textlink="">
      <xdr:nvSpPr>
        <xdr:cNvPr id="21" name="テキスト ボックス 20">
          <a:extLst>
            <a:ext uri="{FF2B5EF4-FFF2-40B4-BE49-F238E27FC236}">
              <a16:creationId xmlns:a16="http://schemas.microsoft.com/office/drawing/2014/main" id="{340207AC-D6F0-403C-BA2A-E6EA0D8F6C60}"/>
            </a:ext>
          </a:extLst>
        </xdr:cNvPr>
        <xdr:cNvSpPr txBox="1"/>
      </xdr:nvSpPr>
      <xdr:spPr>
        <a:xfrm>
          <a:off x="7459435" y="1458685"/>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⑬</a:t>
          </a:r>
        </a:p>
      </xdr:txBody>
    </xdr:sp>
    <xdr:clientData/>
  </xdr:twoCellAnchor>
  <xdr:twoCellAnchor editAs="oneCell">
    <xdr:from>
      <xdr:col>28</xdr:col>
      <xdr:colOff>108857</xdr:colOff>
      <xdr:row>32</xdr:row>
      <xdr:rowOff>231321</xdr:rowOff>
    </xdr:from>
    <xdr:to>
      <xdr:col>36</xdr:col>
      <xdr:colOff>495976</xdr:colOff>
      <xdr:row>38</xdr:row>
      <xdr:rowOff>150691</xdr:rowOff>
    </xdr:to>
    <xdr:pic>
      <xdr:nvPicPr>
        <xdr:cNvPr id="2" name="図 1">
          <a:extLst>
            <a:ext uri="{FF2B5EF4-FFF2-40B4-BE49-F238E27FC236}">
              <a16:creationId xmlns:a16="http://schemas.microsoft.com/office/drawing/2014/main" id="{923FEF71-C040-43C0-ACF5-8AEFEC82B320}"/>
            </a:ext>
          </a:extLst>
        </xdr:cNvPr>
        <xdr:cNvPicPr>
          <a:picLocks noChangeAspect="1"/>
        </xdr:cNvPicPr>
      </xdr:nvPicPr>
      <xdr:blipFill>
        <a:blip xmlns:r="http://schemas.openxmlformats.org/officeDocument/2006/relationships" r:embed="rId3"/>
        <a:stretch>
          <a:fillRect/>
        </a:stretch>
      </xdr:blipFill>
      <xdr:spPr>
        <a:xfrm>
          <a:off x="15593786" y="9470571"/>
          <a:ext cx="5285690" cy="1633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68</xdr:col>
      <xdr:colOff>185737</xdr:colOff>
      <xdr:row>42</xdr:row>
      <xdr:rowOff>7144</xdr:rowOff>
    </xdr:from>
    <xdr:to>
      <xdr:col>77</xdr:col>
      <xdr:colOff>414338</xdr:colOff>
      <xdr:row>54</xdr:row>
      <xdr:rowOff>142874</xdr:rowOff>
    </xdr:to>
    <xdr:sp macro="" textlink="">
      <xdr:nvSpPr>
        <xdr:cNvPr id="2" name="テキスト ボックス 1">
          <a:extLst>
            <a:ext uri="{FF2B5EF4-FFF2-40B4-BE49-F238E27FC236}">
              <a16:creationId xmlns:a16="http://schemas.microsoft.com/office/drawing/2014/main" id="{37C6EB12-F264-42C0-AAEB-9054E4F3E10A}"/>
            </a:ext>
          </a:extLst>
        </xdr:cNvPr>
        <xdr:cNvSpPr txBox="1"/>
      </xdr:nvSpPr>
      <xdr:spPr>
        <a:xfrm>
          <a:off x="19607212" y="13056394"/>
          <a:ext cx="5715001" cy="3564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400" b="1" u="sng">
              <a:solidFill>
                <a:srgbClr val="FF0000"/>
              </a:solidFill>
            </a:rPr>
            <a:t>★よくあるご質問について</a:t>
          </a:r>
          <a:endParaRPr kumimoji="1" lang="en-US" altLang="ja-JP" sz="1100" b="1" u="sng">
            <a:solidFill>
              <a:srgbClr val="FF0000"/>
            </a:solidFill>
          </a:endParaRPr>
        </a:p>
        <a:p>
          <a:r>
            <a:rPr kumimoji="1" lang="ja-JP" altLang="en-US" sz="1100" b="1"/>
            <a:t>～対象者なのにうまくカウントが付かない場合～</a:t>
          </a:r>
          <a:endParaRPr kumimoji="1" lang="en-US" altLang="ja-JP" sz="1100" b="1"/>
        </a:p>
        <a:p>
          <a:r>
            <a:rPr kumimoji="1" lang="ja-JP" altLang="en-US" sz="1100" b="1"/>
            <a:t>①「職種」「勤務形態」「氏名」「保育士資格有無」「要件緩和適用開始日」「採用等年月日」「退職等年月日」は数式の反映に必要な項目です。必ずすべて入力してください。</a:t>
          </a:r>
          <a:endParaRPr kumimoji="1" lang="en-US" altLang="ja-JP" sz="1100" b="1"/>
        </a:p>
        <a:p>
          <a:endParaRPr kumimoji="1" lang="en-US" altLang="ja-JP" sz="1100" b="1"/>
        </a:p>
        <a:p>
          <a:r>
            <a:rPr kumimoji="1" lang="ja-JP" altLang="en-US" sz="1100" b="1"/>
            <a:t>②保育士→「正」「常」、準保育士→「パート」「常勤」、短時間保育士→「パート」「常勤」</a:t>
          </a:r>
          <a:r>
            <a:rPr kumimoji="1" lang="en-US" altLang="ja-JP" sz="1100" b="1"/>
            <a:t>or</a:t>
          </a:r>
          <a:r>
            <a:rPr kumimoji="1" lang="ja-JP" altLang="en-US" sz="1100" b="1"/>
            <a:t>「パート」「非常勤」が正しい組み合わせです。たとえば、「保育士」で「パート」「常」を選択すると、誤った組み合わせですのでカウントはつきません。</a:t>
          </a:r>
          <a:endParaRPr kumimoji="1" lang="en-US" altLang="ja-JP" sz="1100" b="1"/>
        </a:p>
        <a:p>
          <a:endParaRPr kumimoji="1" lang="en-US" altLang="ja-JP" sz="1100" b="1"/>
        </a:p>
        <a:p>
          <a:r>
            <a:rPr kumimoji="1" lang="ja-JP" altLang="en-US" sz="1100" b="1"/>
            <a:t>③看護師等で補助対象とする場合→「看護師（</a:t>
          </a:r>
          <a:r>
            <a:rPr kumimoji="1" lang="ja-JP" altLang="en-US" sz="1100" b="1" u="sng"/>
            <a:t>みなし保育士</a:t>
          </a:r>
          <a:r>
            <a:rPr kumimoji="1" lang="ja-JP" altLang="en-US" sz="1100" b="1"/>
            <a:t>）」を選択してください。</a:t>
          </a:r>
          <a:endParaRPr kumimoji="1" lang="en-US" altLang="ja-JP" sz="1100" b="1"/>
        </a:p>
        <a:p>
          <a:endParaRPr kumimoji="1" lang="en-US" altLang="ja-JP" sz="1100" b="1"/>
        </a:p>
        <a:p>
          <a:r>
            <a:rPr kumimoji="1" lang="ja-JP" altLang="en-US" sz="1100" b="1"/>
            <a:t>④要件緩和・みなし保育士→保育士資格に「無」が入っていないと反映されません。</a:t>
          </a:r>
          <a:endParaRPr kumimoji="1" lang="en-US" altLang="ja-JP" sz="1100" b="1"/>
        </a:p>
        <a:p>
          <a:endParaRPr kumimoji="1" lang="en-US" altLang="ja-JP" sz="1100"/>
        </a:p>
        <a:p>
          <a:r>
            <a:rPr kumimoji="1" lang="ja-JP" altLang="en-US" sz="1100"/>
            <a:t>その他、わからないことがあれば幼保運営課助成１班</a:t>
          </a:r>
          <a:r>
            <a:rPr kumimoji="1" lang="en-US" altLang="ja-JP" sz="1100"/>
            <a:t>(043-245-5729)</a:t>
          </a:r>
          <a:r>
            <a:rPr kumimoji="1" lang="ja-JP" altLang="en-US" sz="1100"/>
            <a:t>までお問い合わせください。</a:t>
          </a:r>
          <a:endParaRPr kumimoji="1" lang="en-US" altLang="ja-JP" sz="1100"/>
        </a:p>
      </xdr:txBody>
    </xdr:sp>
    <xdr:clientData/>
  </xdr:twoCellAnchor>
  <xdr:twoCellAnchor>
    <xdr:from>
      <xdr:col>1</xdr:col>
      <xdr:colOff>9525</xdr:colOff>
      <xdr:row>8</xdr:row>
      <xdr:rowOff>209549</xdr:rowOff>
    </xdr:from>
    <xdr:to>
      <xdr:col>14</xdr:col>
      <xdr:colOff>381000</xdr:colOff>
      <xdr:row>11</xdr:row>
      <xdr:rowOff>82524</xdr:rowOff>
    </xdr:to>
    <xdr:sp macro="" textlink="">
      <xdr:nvSpPr>
        <xdr:cNvPr id="3" name="右中かっこ 2">
          <a:extLst>
            <a:ext uri="{FF2B5EF4-FFF2-40B4-BE49-F238E27FC236}">
              <a16:creationId xmlns:a16="http://schemas.microsoft.com/office/drawing/2014/main" id="{BEE66B21-CDDE-43AA-898A-815296A6FC70}"/>
            </a:ext>
          </a:extLst>
        </xdr:cNvPr>
        <xdr:cNvSpPr/>
      </xdr:nvSpPr>
      <xdr:spPr>
        <a:xfrm rot="16200000">
          <a:off x="3687775" y="-773126"/>
          <a:ext cx="587350" cy="7620000"/>
        </a:xfrm>
        <a:prstGeom prst="rightBrace">
          <a:avLst>
            <a:gd name="adj1" fmla="val 8333"/>
            <a:gd name="adj2" fmla="val 51103"/>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43983</xdr:colOff>
      <xdr:row>0</xdr:row>
      <xdr:rowOff>102721</xdr:rowOff>
    </xdr:from>
    <xdr:to>
      <xdr:col>12</xdr:col>
      <xdr:colOff>547688</xdr:colOff>
      <xdr:row>8</xdr:row>
      <xdr:rowOff>163045</xdr:rowOff>
    </xdr:to>
    <xdr:sp macro="" textlink="">
      <xdr:nvSpPr>
        <xdr:cNvPr id="4" name="テキスト ボックス 3">
          <a:extLst>
            <a:ext uri="{FF2B5EF4-FFF2-40B4-BE49-F238E27FC236}">
              <a16:creationId xmlns:a16="http://schemas.microsoft.com/office/drawing/2014/main" id="{3D466D5A-C235-484D-BBE5-69DB1345EA17}"/>
            </a:ext>
          </a:extLst>
        </xdr:cNvPr>
        <xdr:cNvSpPr txBox="1"/>
      </xdr:nvSpPr>
      <xdr:spPr>
        <a:xfrm>
          <a:off x="186858" y="102721"/>
          <a:ext cx="6440955" cy="2592387"/>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①名簿を作成してください。</a:t>
          </a:r>
          <a:endParaRPr kumimoji="1" lang="en-US" altLang="ja-JP" sz="1600" b="1">
            <a:solidFill>
              <a:sysClr val="windowText" lastClr="000000"/>
            </a:solidFill>
          </a:endParaRPr>
        </a:p>
        <a:p>
          <a:r>
            <a:rPr kumimoji="1" lang="ja-JP" altLang="en-US" sz="1600" b="1">
              <a:solidFill>
                <a:srgbClr val="FF0000"/>
              </a:solidFill>
            </a:rPr>
            <a:t>正規雇用の保育士→「保育教諭」</a:t>
          </a:r>
          <a:endParaRPr kumimoji="1" lang="en-US" altLang="ja-JP" sz="1600" b="1">
            <a:solidFill>
              <a:srgbClr val="FF0000"/>
            </a:solidFill>
          </a:endParaRPr>
        </a:p>
        <a:p>
          <a:r>
            <a:rPr kumimoji="1" lang="ja-JP" altLang="en-US" sz="1600" b="1">
              <a:solidFill>
                <a:srgbClr val="FF0000"/>
              </a:solidFill>
            </a:rPr>
            <a:t>パート雇用の保育士→「保育教諭（常勤的非常勤）」</a:t>
          </a:r>
          <a:r>
            <a:rPr kumimoji="1" lang="en-US" altLang="ja-JP" sz="1600" b="1">
              <a:solidFill>
                <a:srgbClr val="FF0000"/>
              </a:solidFill>
            </a:rPr>
            <a:t>or</a:t>
          </a:r>
          <a:r>
            <a:rPr kumimoji="1" lang="ja-JP" altLang="en-US" sz="1600" b="1">
              <a:solidFill>
                <a:srgbClr val="FF0000"/>
              </a:solidFill>
            </a:rPr>
            <a:t>「保育教諭（短時間）」　です。</a:t>
          </a:r>
          <a:endParaRPr kumimoji="1" lang="en-US" altLang="ja-JP" sz="1600" b="1">
            <a:solidFill>
              <a:srgbClr val="FF0000"/>
            </a:solidFill>
          </a:endParaRPr>
        </a:p>
        <a:p>
          <a:r>
            <a:rPr kumimoji="1" lang="en-US" altLang="ja-JP" sz="1600" b="1">
              <a:solidFill>
                <a:sysClr val="windowText" lastClr="000000"/>
              </a:solidFill>
            </a:rPr>
            <a:t>※</a:t>
          </a:r>
          <a:r>
            <a:rPr kumimoji="1" lang="ja-JP" altLang="en-US" sz="1600" b="1">
              <a:solidFill>
                <a:sysClr val="windowText" lastClr="000000"/>
              </a:solidFill>
            </a:rPr>
            <a:t>保育教諭（常勤的非常勤）：園で定める常勤時間以上勤務</a:t>
          </a:r>
          <a:endParaRPr kumimoji="1" lang="en-US" altLang="ja-JP" sz="1600" b="1">
            <a:solidFill>
              <a:sysClr val="windowText" lastClr="000000"/>
            </a:solidFill>
          </a:endParaRPr>
        </a:p>
        <a:p>
          <a:r>
            <a:rPr kumimoji="1" lang="en-US" altLang="ja-JP" sz="1600" b="1">
              <a:solidFill>
                <a:schemeClr val="bg1"/>
              </a:solidFill>
            </a:rPr>
            <a:t>※</a:t>
          </a:r>
          <a:r>
            <a:rPr kumimoji="1" lang="ja-JP" altLang="en-US" sz="1600" b="1">
              <a:solidFill>
                <a:sysClr val="windowText" lastClr="000000"/>
              </a:solidFill>
            </a:rPr>
            <a:t>保育教諭（短時間）：園で定める常勤時間未満勤務</a:t>
          </a:r>
        </a:p>
        <a:p>
          <a:r>
            <a:rPr kumimoji="1" lang="ja-JP" altLang="en-US" sz="1600" b="1">
              <a:solidFill>
                <a:sysClr val="windowText" lastClr="000000"/>
              </a:solidFill>
            </a:rPr>
            <a:t>上記３種類以外の職種を選択する場合は、保育士資格</a:t>
          </a:r>
          <a:r>
            <a:rPr kumimoji="1" lang="en-US" altLang="ja-JP" sz="1600" b="1">
              <a:solidFill>
                <a:sysClr val="windowText" lastClr="000000"/>
              </a:solidFill>
            </a:rPr>
            <a:t>or</a:t>
          </a:r>
          <a:r>
            <a:rPr kumimoji="1" lang="ja-JP" altLang="en-US" sz="1600" b="1">
              <a:solidFill>
                <a:sysClr val="windowText" lastClr="000000"/>
              </a:solidFill>
            </a:rPr>
            <a:t>幼稚園教諭免許をお持ちであっても便宜上「保育士資格　無」</a:t>
          </a:r>
          <a:r>
            <a:rPr kumimoji="1" lang="en-US" altLang="ja-JP" sz="1600" b="1">
              <a:solidFill>
                <a:sysClr val="windowText" lastClr="000000"/>
              </a:solidFill>
            </a:rPr>
            <a:t>or</a:t>
          </a:r>
          <a:r>
            <a:rPr kumimoji="1" lang="ja-JP" altLang="en-US" sz="1600" b="1">
              <a:solidFill>
                <a:sysClr val="windowText" lastClr="000000"/>
              </a:solidFill>
            </a:rPr>
            <a:t>「幼稚園教諭免許　無」を選択してください。</a:t>
          </a:r>
          <a:endParaRPr kumimoji="1" lang="en-US" altLang="ja-JP" sz="1600" b="1">
            <a:solidFill>
              <a:sysClr val="windowText" lastClr="000000"/>
            </a:solidFill>
          </a:endParaRPr>
        </a:p>
      </xdr:txBody>
    </xdr:sp>
    <xdr:clientData/>
  </xdr:twoCellAnchor>
  <xdr:twoCellAnchor>
    <xdr:from>
      <xdr:col>12</xdr:col>
      <xdr:colOff>533400</xdr:colOff>
      <xdr:row>6</xdr:row>
      <xdr:rowOff>57150</xdr:rowOff>
    </xdr:from>
    <xdr:to>
      <xdr:col>20</xdr:col>
      <xdr:colOff>254000</xdr:colOff>
      <xdr:row>13</xdr:row>
      <xdr:rowOff>317500</xdr:rowOff>
    </xdr:to>
    <xdr:cxnSp macro="">
      <xdr:nvCxnSpPr>
        <xdr:cNvPr id="9" name="直線矢印コネクタ 8">
          <a:extLst>
            <a:ext uri="{FF2B5EF4-FFF2-40B4-BE49-F238E27FC236}">
              <a16:creationId xmlns:a16="http://schemas.microsoft.com/office/drawing/2014/main" id="{EC9DF1FE-7A74-4F69-B288-05CE08781A04}"/>
            </a:ext>
          </a:extLst>
        </xdr:cNvPr>
        <xdr:cNvCxnSpPr/>
      </xdr:nvCxnSpPr>
      <xdr:spPr bwMode="auto">
        <a:xfrm>
          <a:off x="6613525" y="2128838"/>
          <a:ext cx="3411538" cy="1839912"/>
        </a:xfrm>
        <a:prstGeom prst="straightConnector1">
          <a:avLst/>
        </a:prstGeom>
        <a:solidFill>
          <a:srgbClr val="FFFFFF"/>
        </a:solidFill>
        <a:ln w="57150" cap="flat" cmpd="sng" algn="ctr">
          <a:solidFill>
            <a:srgbClr val="000000"/>
          </a:solidFill>
          <a:prstDash val="solid"/>
          <a:round/>
          <a:headEnd type="none" w="med" len="med"/>
          <a:tailEnd type="triangle"/>
        </a:ln>
        <a:effectLst/>
      </xdr:spPr>
    </xdr:cxnSp>
    <xdr:clientData fPrintsWithSheet="0"/>
  </xdr:twoCellAnchor>
  <xdr:twoCellAnchor>
    <xdr:from>
      <xdr:col>17</xdr:col>
      <xdr:colOff>34926</xdr:colOff>
      <xdr:row>14</xdr:row>
      <xdr:rowOff>33337</xdr:rowOff>
    </xdr:from>
    <xdr:to>
      <xdr:col>20</xdr:col>
      <xdr:colOff>396875</xdr:colOff>
      <xdr:row>29</xdr:row>
      <xdr:rowOff>290514</xdr:rowOff>
    </xdr:to>
    <xdr:sp macro="" textlink="">
      <xdr:nvSpPr>
        <xdr:cNvPr id="10" name="テキスト ボックス 9">
          <a:extLst>
            <a:ext uri="{FF2B5EF4-FFF2-40B4-BE49-F238E27FC236}">
              <a16:creationId xmlns:a16="http://schemas.microsoft.com/office/drawing/2014/main" id="{3401B761-3B67-421A-9B24-4A1F0E57F76F}"/>
            </a:ext>
          </a:extLst>
        </xdr:cNvPr>
        <xdr:cNvSpPr txBox="1"/>
      </xdr:nvSpPr>
      <xdr:spPr>
        <a:xfrm>
          <a:off x="8520114" y="4105275"/>
          <a:ext cx="1647824" cy="4670427"/>
        </a:xfrm>
        <a:prstGeom prst="rect">
          <a:avLst/>
        </a:prstGeom>
        <a:solidFill>
          <a:sysClr val="window" lastClr="FFFFFF"/>
        </a:solidFill>
        <a:ln w="2857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1F497D">
                  <a:lumMod val="75000"/>
                </a:srgbClr>
              </a:solidFill>
              <a:effectLst/>
              <a:uLnTx/>
              <a:uFillTx/>
              <a:latin typeface="Calibri" panose="020F0502020204030204"/>
              <a:ea typeface="ＭＳ Ｐゴシック" panose="020B0600070205080204" pitchFamily="50" charset="-128"/>
              <a:cs typeface="+mn-cs"/>
            </a:rPr>
            <a:t>②</a:t>
          </a:r>
          <a:r>
            <a:rPr kumimoji="1" lang="ja-JP" altLang="en-US" sz="1600" b="1" i="0" u="dbl" strike="noStrike" kern="0" cap="none" spc="0" normalizeH="0" baseline="0" noProof="0">
              <a:ln>
                <a:solidFill>
                  <a:srgbClr val="4F81BD"/>
                </a:solidFill>
              </a:ln>
              <a:solidFill>
                <a:srgbClr val="1F497D">
                  <a:lumMod val="75000"/>
                </a:srgbClr>
              </a:solidFill>
              <a:effectLst/>
              <a:uLnTx/>
              <a:uFillTx/>
              <a:latin typeface="Calibri" panose="020F0502020204030204"/>
              <a:ea typeface="ＭＳ Ｐゴシック" panose="020B0600070205080204" pitchFamily="50" charset="-128"/>
              <a:cs typeface="+mn-cs"/>
            </a:rPr>
            <a:t>欠勤等により補助対象にしない月がある場合のみ、</a:t>
          </a:r>
          <a:r>
            <a:rPr kumimoji="1" lang="ja-JP" altLang="en-US" sz="1600" b="1" i="0" u="none" strike="noStrike" kern="0" cap="none" spc="0" normalizeH="0" baseline="0" noProof="0">
              <a:ln>
                <a:noFill/>
              </a:ln>
              <a:solidFill>
                <a:srgbClr val="1F497D">
                  <a:lumMod val="75000"/>
                </a:srgbClr>
              </a:solidFill>
              <a:effectLst/>
              <a:uLnTx/>
              <a:uFillTx/>
              <a:latin typeface="Calibri" panose="020F0502020204030204"/>
              <a:ea typeface="ＭＳ Ｐゴシック" panose="020B0600070205080204" pitchFamily="50" charset="-128"/>
              <a:cs typeface="+mn-cs"/>
            </a:rPr>
            <a:t>該当する月の「●」を削除してください。</a:t>
          </a:r>
          <a:endParaRPr kumimoji="1" lang="en-US" altLang="ja-JP" sz="1600" b="1" i="0" u="none" strike="noStrike" kern="0" cap="none" spc="0" normalizeH="0" baseline="0" noProof="0">
            <a:ln>
              <a:noFill/>
            </a:ln>
            <a:solidFill>
              <a:srgbClr val="1F497D">
                <a:lumMod val="75000"/>
              </a:srgbClr>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1F497D">
                <a:lumMod val="75000"/>
              </a:srgbClr>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1F497D">
                  <a:lumMod val="75000"/>
                </a:srgbClr>
              </a:solidFill>
              <a:effectLst/>
              <a:uLnTx/>
              <a:uFillTx/>
              <a:latin typeface="Calibri" panose="020F0502020204030204"/>
              <a:ea typeface="ＭＳ Ｐゴシック" panose="020B0600070205080204" pitchFamily="50" charset="-128"/>
              <a:cs typeface="+mn-cs"/>
            </a:rPr>
            <a:t>ただし、長期休暇の場合は、「退職等年月日」欄に休暇に入る前日の日付を入力し、備考欄に休暇理由（「産休」等）を記載してください。</a:t>
          </a:r>
        </a:p>
      </xdr:txBody>
    </xdr:sp>
    <xdr:clientData/>
  </xdr:twoCellAnchor>
  <xdr:twoCellAnchor>
    <xdr:from>
      <xdr:col>1</xdr:col>
      <xdr:colOff>323851</xdr:colOff>
      <xdr:row>9</xdr:row>
      <xdr:rowOff>76200</xdr:rowOff>
    </xdr:from>
    <xdr:to>
      <xdr:col>4</xdr:col>
      <xdr:colOff>9526</xdr:colOff>
      <xdr:row>11</xdr:row>
      <xdr:rowOff>28575</xdr:rowOff>
    </xdr:to>
    <xdr:sp macro="" textlink="">
      <xdr:nvSpPr>
        <xdr:cNvPr id="5" name="吹き出し: 四角形 4">
          <a:extLst>
            <a:ext uri="{FF2B5EF4-FFF2-40B4-BE49-F238E27FC236}">
              <a16:creationId xmlns:a16="http://schemas.microsoft.com/office/drawing/2014/main" id="{A0473B35-9712-40B0-8551-5EA2CE02DB41}"/>
            </a:ext>
          </a:extLst>
        </xdr:cNvPr>
        <xdr:cNvSpPr/>
      </xdr:nvSpPr>
      <xdr:spPr>
        <a:xfrm>
          <a:off x="485776" y="2847975"/>
          <a:ext cx="1371600" cy="428625"/>
        </a:xfrm>
        <a:prstGeom prst="wedgeRectCallout">
          <a:avLst>
            <a:gd name="adj1" fmla="val -58405"/>
            <a:gd name="adj2" fmla="val 7361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園長は</a:t>
          </a:r>
          <a:r>
            <a:rPr kumimoji="1" lang="en-US" altLang="ja-JP" sz="1100">
              <a:solidFill>
                <a:sysClr val="windowText" lastClr="000000"/>
              </a:solidFill>
            </a:rPr>
            <a:t>No.1</a:t>
          </a:r>
          <a:r>
            <a:rPr kumimoji="1" lang="ja-JP" altLang="en-US" sz="1100">
              <a:solidFill>
                <a:sysClr val="windowText" lastClr="000000"/>
              </a:solidFill>
            </a:rPr>
            <a:t>に入力</a:t>
          </a:r>
        </a:p>
      </xdr:txBody>
    </xdr:sp>
    <xdr:clientData/>
  </xdr:twoCellAnchor>
  <xdr:twoCellAnchor>
    <xdr:from>
      <xdr:col>15</xdr:col>
      <xdr:colOff>19050</xdr:colOff>
      <xdr:row>7</xdr:row>
      <xdr:rowOff>76200</xdr:rowOff>
    </xdr:from>
    <xdr:to>
      <xdr:col>18</xdr:col>
      <xdr:colOff>371475</xdr:colOff>
      <xdr:row>10</xdr:row>
      <xdr:rowOff>57150</xdr:rowOff>
    </xdr:to>
    <xdr:sp macro="" textlink="">
      <xdr:nvSpPr>
        <xdr:cNvPr id="8" name="吹き出し: 四角形 7">
          <a:extLst>
            <a:ext uri="{FF2B5EF4-FFF2-40B4-BE49-F238E27FC236}">
              <a16:creationId xmlns:a16="http://schemas.microsoft.com/office/drawing/2014/main" id="{69BC3C59-86A4-4BB7-A91E-E910262E7A08}"/>
            </a:ext>
          </a:extLst>
        </xdr:cNvPr>
        <xdr:cNvSpPr/>
      </xdr:nvSpPr>
      <xdr:spPr>
        <a:xfrm>
          <a:off x="8105775" y="2381250"/>
          <a:ext cx="1695450" cy="685800"/>
        </a:xfrm>
        <a:prstGeom prst="wedgeRectCallout">
          <a:avLst>
            <a:gd name="adj1" fmla="val -42181"/>
            <a:gd name="adj2" fmla="val 92677"/>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「支払方法」について、例年入力漏れが多いため、必ず入力してください。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0</xdr:colOff>
      <xdr:row>3</xdr:row>
      <xdr:rowOff>139700</xdr:rowOff>
    </xdr:from>
    <xdr:to>
      <xdr:col>35</xdr:col>
      <xdr:colOff>491565</xdr:colOff>
      <xdr:row>12</xdr:row>
      <xdr:rowOff>603916</xdr:rowOff>
    </xdr:to>
    <xdr:pic>
      <xdr:nvPicPr>
        <xdr:cNvPr id="2" name="図 1">
          <a:extLst>
            <a:ext uri="{FF2B5EF4-FFF2-40B4-BE49-F238E27FC236}">
              <a16:creationId xmlns:a16="http://schemas.microsoft.com/office/drawing/2014/main" id="{1B9C6AD1-0D9D-432C-8D8A-8AD756686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35125" y="663575"/>
          <a:ext cx="9365690" cy="577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266700</xdr:rowOff>
    </xdr:from>
    <xdr:ext cx="184731" cy="264560"/>
    <xdr:sp macro="" textlink="">
      <xdr:nvSpPr>
        <xdr:cNvPr id="2" name="テキスト ボックス 1">
          <a:extLst>
            <a:ext uri="{FF2B5EF4-FFF2-40B4-BE49-F238E27FC236}">
              <a16:creationId xmlns:a16="http://schemas.microsoft.com/office/drawing/2014/main" id="{CA898B17-7C13-4153-A39B-4DEB562B9FA2}"/>
            </a:ext>
          </a:extLst>
        </xdr:cNvPr>
        <xdr:cNvSpPr txBox="1"/>
      </xdr:nvSpPr>
      <xdr:spPr>
        <a:xfrm>
          <a:off x="85725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282574</xdr:colOff>
      <xdr:row>0</xdr:row>
      <xdr:rowOff>249238</xdr:rowOff>
    </xdr:from>
    <xdr:to>
      <xdr:col>3</xdr:col>
      <xdr:colOff>266701</xdr:colOff>
      <xdr:row>0</xdr:row>
      <xdr:rowOff>1039812</xdr:rowOff>
    </xdr:to>
    <xdr:sp macro="" textlink="">
      <xdr:nvSpPr>
        <xdr:cNvPr id="4" name="テキスト ボックス 3">
          <a:extLst>
            <a:ext uri="{FF2B5EF4-FFF2-40B4-BE49-F238E27FC236}">
              <a16:creationId xmlns:a16="http://schemas.microsoft.com/office/drawing/2014/main" id="{9CF4E453-3869-4F5A-AD74-5738752A7B1B}"/>
            </a:ext>
          </a:extLst>
        </xdr:cNvPr>
        <xdr:cNvSpPr txBox="1"/>
      </xdr:nvSpPr>
      <xdr:spPr>
        <a:xfrm>
          <a:off x="1290637" y="249238"/>
          <a:ext cx="2190752" cy="7905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入力不要です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156881</xdr:colOff>
      <xdr:row>4</xdr:row>
      <xdr:rowOff>126624</xdr:rowOff>
    </xdr:from>
    <xdr:to>
      <xdr:col>16</xdr:col>
      <xdr:colOff>414616</xdr:colOff>
      <xdr:row>23</xdr:row>
      <xdr:rowOff>201705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292352" y="2726389"/>
          <a:ext cx="4403911" cy="40867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≪入力手順について≫</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a:t>
          </a:r>
          <a:r>
            <a:rPr kumimoji="1" lang="en-US" altLang="ja-JP" sz="1400" b="1">
              <a:solidFill>
                <a:srgbClr val="FF0000"/>
              </a:solidFill>
            </a:rPr>
            <a:t>【</a:t>
          </a:r>
          <a:r>
            <a:rPr kumimoji="1" lang="ja-JP" altLang="en-US" sz="1400" b="1">
              <a:solidFill>
                <a:srgbClr val="FF0000"/>
              </a:solidFill>
            </a:rPr>
            <a:t>法定福利費の増計</a:t>
          </a:r>
          <a:r>
            <a:rPr kumimoji="1" lang="en-US" altLang="ja-JP" sz="1400" b="1">
              <a:solidFill>
                <a:srgbClr val="FF0000"/>
              </a:solidFill>
            </a:rPr>
            <a:t>C】</a:t>
          </a:r>
          <a:r>
            <a:rPr kumimoji="1" lang="ja-JP" altLang="en-US" sz="1400" b="1">
              <a:solidFill>
                <a:srgbClr val="FF0000"/>
              </a:solidFill>
            </a:rPr>
            <a:t>欄の金額を入力して下さい。</a:t>
          </a:r>
          <a:endParaRPr kumimoji="1" lang="en-US" altLang="ja-JP" sz="1400" b="1">
            <a:solidFill>
              <a:srgbClr val="FF0000"/>
            </a:solidFill>
          </a:endParaRPr>
        </a:p>
        <a:p>
          <a:pPr algn="l"/>
          <a:r>
            <a:rPr kumimoji="1" lang="en-US" altLang="ja-JP" sz="1400" b="1">
              <a:solidFill>
                <a:srgbClr val="0000FF"/>
              </a:solidFill>
            </a:rPr>
            <a:t>※</a:t>
          </a:r>
          <a:r>
            <a:rPr kumimoji="1" lang="ja-JP" altLang="en-US" sz="1400" b="1">
              <a:solidFill>
                <a:srgbClr val="0000FF"/>
              </a:solidFill>
            </a:rPr>
            <a:t>それ以外の項目は関数が入力されていますので、</a:t>
          </a:r>
          <a:endParaRPr kumimoji="1" lang="en-US" altLang="ja-JP" sz="1400" b="1">
            <a:solidFill>
              <a:srgbClr val="0000FF"/>
            </a:solidFill>
          </a:endParaRPr>
        </a:p>
        <a:p>
          <a:pPr algn="l"/>
          <a:r>
            <a:rPr kumimoji="1" lang="ja-JP" altLang="en-US" sz="1400" b="1">
              <a:solidFill>
                <a:srgbClr val="0000FF"/>
              </a:solidFill>
            </a:rPr>
            <a:t>上書き入力はなさらぬようご注意下さい！！</a:t>
          </a:r>
          <a:endParaRPr kumimoji="1" lang="en-US" altLang="ja-JP" sz="1400" b="1">
            <a:solidFill>
              <a:srgbClr val="0000FF"/>
            </a:solidFill>
          </a:endParaRPr>
        </a:p>
        <a:p>
          <a:pPr algn="l"/>
          <a:endParaRPr kumimoji="1" lang="en-US" altLang="ja-JP" sz="1400" b="1">
            <a:solidFill>
              <a:srgbClr val="FF0000"/>
            </a:solidFill>
          </a:endParaRPr>
        </a:p>
        <a:p>
          <a:pPr algn="l"/>
          <a:r>
            <a:rPr kumimoji="1" lang="ja-JP" altLang="en-US" sz="1400" b="1">
              <a:solidFill>
                <a:srgbClr val="FF0000"/>
              </a:solidFill>
            </a:rPr>
            <a:t>②金額の入力と</a:t>
          </a:r>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C÷B】</a:t>
          </a:r>
          <a:r>
            <a:rPr kumimoji="1" lang="ja-JP" altLang="en-US" sz="1400" b="1">
              <a:solidFill>
                <a:srgbClr val="FF0000"/>
              </a:solidFill>
            </a:rPr>
            <a:t>の％が</a:t>
          </a:r>
          <a:endParaRPr kumimoji="1" lang="en-US" altLang="ja-JP" sz="1400" b="1">
            <a:solidFill>
              <a:srgbClr val="FF0000"/>
            </a:solidFill>
          </a:endParaRPr>
        </a:p>
        <a:p>
          <a:pPr algn="l"/>
          <a:r>
            <a:rPr kumimoji="1" lang="ja-JP" altLang="en-US" sz="1400" b="1">
              <a:solidFill>
                <a:srgbClr val="FF0000"/>
              </a:solidFill>
            </a:rPr>
            <a:t>標準的な比率範囲に収まっているかを確認して下さい。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a:t>
          </a:r>
        </a:p>
        <a:p>
          <a:pPr algn="l"/>
          <a:r>
            <a:rPr kumimoji="1" lang="ja-JP" altLang="en-US" sz="1400" b="1">
              <a:solidFill>
                <a:srgbClr val="FF0000"/>
              </a:solidFill>
            </a:rPr>
            <a:t>既存園⇒</a:t>
          </a:r>
          <a:r>
            <a:rPr kumimoji="1" lang="en-US" altLang="ja-JP" sz="1400" b="1">
              <a:solidFill>
                <a:srgbClr val="FF0000"/>
              </a:solidFill>
            </a:rPr>
            <a:t>10~20</a:t>
          </a:r>
          <a:r>
            <a:rPr kumimoji="1" lang="ja-JP" altLang="en-US" sz="1400" b="1">
              <a:solidFill>
                <a:srgbClr val="FF0000"/>
              </a:solidFill>
            </a:rPr>
            <a:t>％に収まっているか</a:t>
          </a:r>
          <a:endParaRPr kumimoji="1" lang="en-US" altLang="ja-JP" sz="1400" b="1">
            <a:solidFill>
              <a:srgbClr val="FF0000"/>
            </a:solidFill>
          </a:endParaRPr>
        </a:p>
        <a:p>
          <a:pPr algn="l"/>
          <a:r>
            <a:rPr kumimoji="1" lang="ja-JP" altLang="en-US" sz="1400" b="1">
              <a:solidFill>
                <a:srgbClr val="FF0000"/>
              </a:solidFill>
            </a:rPr>
            <a:t>新規園⇒支払い開始月を含めた３か月間の比率は</a:t>
          </a:r>
          <a:r>
            <a:rPr kumimoji="1" lang="en-US" altLang="ja-JP" sz="1400" b="1">
              <a:solidFill>
                <a:srgbClr val="FF0000"/>
              </a:solidFill>
            </a:rPr>
            <a:t>0.9</a:t>
          </a:r>
          <a:r>
            <a:rPr kumimoji="1" lang="ja-JP" altLang="en-US" sz="1400" b="1">
              <a:solidFill>
                <a:srgbClr val="FF0000"/>
              </a:solidFill>
            </a:rPr>
            <a:t>％、それ以降は</a:t>
          </a:r>
          <a:r>
            <a:rPr kumimoji="1" lang="en-US" altLang="ja-JP" sz="1400" b="1">
              <a:solidFill>
                <a:srgbClr val="FF0000"/>
              </a:solidFill>
            </a:rPr>
            <a:t>10~20</a:t>
          </a:r>
          <a:r>
            <a:rPr kumimoji="1" lang="ja-JP" altLang="en-US" sz="1400" b="1">
              <a:solidFill>
                <a:srgbClr val="FF0000"/>
              </a:solidFill>
            </a:rPr>
            <a:t>％収まっているか</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③比率範囲が収まってない場合は、再度ご確認ください。</a:t>
          </a:r>
          <a:endParaRPr kumimoji="1" lang="en-US" altLang="ja-JP" sz="1400" b="1">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fPrintsWithSheet="0"/>
  </xdr:twoCellAnchor>
  <xdr:twoCellAnchor>
    <xdr:from>
      <xdr:col>1</xdr:col>
      <xdr:colOff>89646</xdr:colOff>
      <xdr:row>0</xdr:row>
      <xdr:rowOff>112057</xdr:rowOff>
    </xdr:from>
    <xdr:to>
      <xdr:col>13</xdr:col>
      <xdr:colOff>582705</xdr:colOff>
      <xdr:row>0</xdr:row>
      <xdr:rowOff>1232647</xdr:rowOff>
    </xdr:to>
    <xdr:sp macro="" textlink="">
      <xdr:nvSpPr>
        <xdr:cNvPr id="3" name="テキスト ボックス 2">
          <a:extLst>
            <a:ext uri="{FF2B5EF4-FFF2-40B4-BE49-F238E27FC236}">
              <a16:creationId xmlns:a16="http://schemas.microsoft.com/office/drawing/2014/main" id="{1C818164-CDCA-4D3A-9B8A-91F19B8C9D57}"/>
            </a:ext>
          </a:extLst>
        </xdr:cNvPr>
        <xdr:cNvSpPr txBox="1"/>
      </xdr:nvSpPr>
      <xdr:spPr>
        <a:xfrm>
          <a:off x="141940" y="112057"/>
          <a:ext cx="9465236" cy="112059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i="0" u="sng">
              <a:solidFill>
                <a:srgbClr val="FF0000"/>
              </a:solidFill>
            </a:rPr>
            <a:t>中間実績時は入力不要です</a:t>
          </a:r>
          <a:r>
            <a:rPr kumimoji="1" lang="ja-JP" altLang="en-US" sz="1800" i="0" u="none">
              <a:solidFill>
                <a:sysClr val="windowText" lastClr="000000"/>
              </a:solidFill>
            </a:rPr>
            <a:t>（実績報告時には</a:t>
          </a:r>
          <a:r>
            <a:rPr kumimoji="1" lang="ja-JP" altLang="en-US" sz="1800" b="1" i="0" u="sng">
              <a:solidFill>
                <a:sysClr val="windowText" lastClr="000000"/>
              </a:solidFill>
            </a:rPr>
            <a:t>４月分から</a:t>
          </a:r>
          <a:r>
            <a:rPr kumimoji="1" lang="ja-JP" altLang="en-US" sz="1800" i="0" u="none">
              <a:solidFill>
                <a:sysClr val="windowText" lastClr="000000"/>
              </a:solidFill>
            </a:rPr>
            <a:t>入力していただきます。予め計算をしたい場合や、補助額を確認したい場合はご活用ください）</a:t>
          </a:r>
          <a:endParaRPr kumimoji="1" lang="ja-JP" altLang="en-US" sz="2400" i="0" u="none">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7"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施設情報"/>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補助金用基本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A4">
            <v>1</v>
          </cell>
        </row>
      </sheetData>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row r="4">
          <cell r="A4">
            <v>1</v>
          </cell>
        </row>
      </sheetData>
      <sheetData sheetId="54"/>
      <sheetData sheetId="55"/>
      <sheetData sheetId="56"/>
      <sheetData sheetId="57"/>
      <sheetData sheetId="58"/>
      <sheetData sheetId="59"/>
      <sheetData sheetId="60" refreshError="1"/>
      <sheetData sheetId="61"/>
      <sheetData sheetId="62">
        <row r="4">
          <cell r="A4">
            <v>1</v>
          </cell>
        </row>
      </sheetData>
      <sheetData sheetId="63"/>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VLOOK"/>
      <sheetName val="Sheet2"/>
      <sheetName val="編集"/>
      <sheetName val="H28.4.1"/>
      <sheetName val="H27.4.1（訂正）"/>
      <sheetName val="H27.4.1（番号訂正）"/>
      <sheetName val="H27.4.1"/>
      <sheetName val="机上用"/>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補助金用基本データ"/>
      <sheetName val="リスト"/>
      <sheetName val="個別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 val="内科・歯科"/>
      <sheetName val="申請人数"/>
      <sheetName val="決定通知"/>
      <sheetName val="交付決定内訳書"/>
      <sheetName val="Sheet1"/>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申請変更前後"/>
      <sheetName val="実績差額一覧"/>
      <sheetName val="変更通知"/>
      <sheetName val="変更指令番号"/>
      <sheetName val="確定通知"/>
      <sheetName val="達番号"/>
      <sheetName val="差額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I49">
            <v>0</v>
          </cell>
        </row>
        <row r="50">
          <cell r="A50">
            <v>47</v>
          </cell>
          <cell r="B50">
            <v>0</v>
          </cell>
          <cell r="C50">
            <v>0</v>
          </cell>
          <cell r="D50">
            <v>0</v>
          </cell>
          <cell r="I50">
            <v>0</v>
          </cell>
        </row>
        <row r="51">
          <cell r="A51">
            <v>48</v>
          </cell>
          <cell r="B51">
            <v>0</v>
          </cell>
          <cell r="C51">
            <v>0</v>
          </cell>
          <cell r="D51">
            <v>0</v>
          </cell>
          <cell r="I51">
            <v>0</v>
          </cell>
        </row>
        <row r="52">
          <cell r="A52">
            <v>49</v>
          </cell>
          <cell r="B52">
            <v>0</v>
          </cell>
          <cell r="C52">
            <v>0</v>
          </cell>
          <cell r="D52">
            <v>0</v>
          </cell>
          <cell r="I52">
            <v>0</v>
          </cell>
        </row>
        <row r="53">
          <cell r="A53">
            <v>50</v>
          </cell>
          <cell r="B53">
            <v>0</v>
          </cell>
          <cell r="C53">
            <v>0</v>
          </cell>
          <cell r="D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中央区院内2-5-6</v>
          </cell>
          <cell r="F4">
            <v>2846400</v>
          </cell>
          <cell r="G4">
            <v>527802</v>
          </cell>
          <cell r="H4">
            <v>268200</v>
          </cell>
          <cell r="I4">
            <v>22708</v>
          </cell>
          <cell r="J4">
            <v>8100</v>
          </cell>
          <cell r="K4">
            <v>227260</v>
          </cell>
          <cell r="L4">
            <v>152395</v>
          </cell>
        </row>
        <row r="5">
          <cell r="A5">
            <v>2</v>
          </cell>
          <cell r="B5" t="str">
            <v>旭ケ丘保育園</v>
          </cell>
          <cell r="C5" t="str">
            <v>(福)千葉ベタニヤホーム</v>
          </cell>
          <cell r="D5" t="str">
            <v>中島  康文</v>
          </cell>
          <cell r="E5" t="str">
            <v>市川市国府台2-9-13</v>
          </cell>
          <cell r="F5">
            <v>4020000</v>
          </cell>
          <cell r="G5">
            <v>792066</v>
          </cell>
          <cell r="H5">
            <v>372500</v>
          </cell>
          <cell r="I5">
            <v>36228</v>
          </cell>
          <cell r="J5">
            <v>10875</v>
          </cell>
          <cell r="K5">
            <v>131500</v>
          </cell>
          <cell r="L5">
            <v>86352</v>
          </cell>
        </row>
        <row r="6">
          <cell r="A6">
            <v>3</v>
          </cell>
          <cell r="B6" t="str">
            <v>稲毛保育園</v>
          </cell>
          <cell r="C6" t="str">
            <v>(福)千葉県厚生事業団</v>
          </cell>
          <cell r="D6" t="str">
            <v>佐藤  悦光</v>
          </cell>
          <cell r="E6" t="str">
            <v>柏市十余二175-42</v>
          </cell>
          <cell r="F6">
            <v>3885600</v>
          </cell>
          <cell r="G6">
            <v>727452</v>
          </cell>
          <cell r="H6">
            <v>327800</v>
          </cell>
          <cell r="I6">
            <v>34083</v>
          </cell>
          <cell r="J6">
            <v>10200</v>
          </cell>
          <cell r="K6">
            <v>103590</v>
          </cell>
          <cell r="L6">
            <v>195414</v>
          </cell>
        </row>
        <row r="7">
          <cell r="A7">
            <v>4</v>
          </cell>
          <cell r="B7" t="str">
            <v>みどり学園付属保育園</v>
          </cell>
          <cell r="C7" t="str">
            <v>(財)みどり学園付属保育園</v>
          </cell>
          <cell r="D7" t="str">
            <v>相原  美知江</v>
          </cell>
          <cell r="E7" t="str">
            <v>花見川区幕張町2-972</v>
          </cell>
          <cell r="F7">
            <v>3084000</v>
          </cell>
          <cell r="G7">
            <v>617100</v>
          </cell>
          <cell r="H7">
            <v>223500</v>
          </cell>
          <cell r="I7">
            <v>26798</v>
          </cell>
          <cell r="J7">
            <v>9000</v>
          </cell>
          <cell r="K7">
            <v>117530</v>
          </cell>
          <cell r="L7">
            <v>163165</v>
          </cell>
        </row>
        <row r="8">
          <cell r="A8">
            <v>5</v>
          </cell>
          <cell r="B8" t="str">
            <v>ちどり保育園</v>
          </cell>
          <cell r="C8" t="str">
            <v>(財)ちどり保育園</v>
          </cell>
          <cell r="D8" t="str">
            <v>吉岡   正夫</v>
          </cell>
          <cell r="E8" t="str">
            <v>花見川区検見川町3-331-4</v>
          </cell>
          <cell r="F8">
            <v>3369600</v>
          </cell>
          <cell r="G8">
            <v>521268</v>
          </cell>
          <cell r="H8">
            <v>312900</v>
          </cell>
          <cell r="I8">
            <v>29625</v>
          </cell>
          <cell r="J8">
            <v>9375</v>
          </cell>
          <cell r="K8">
            <v>124110</v>
          </cell>
          <cell r="L8">
            <v>161402</v>
          </cell>
        </row>
        <row r="9">
          <cell r="A9">
            <v>6</v>
          </cell>
          <cell r="B9" t="str">
            <v>今井保育園</v>
          </cell>
          <cell r="C9" t="str">
            <v>(財)今井保育園</v>
          </cell>
          <cell r="D9" t="str">
            <v>大森 権四郎</v>
          </cell>
          <cell r="E9" t="str">
            <v>中央区今井2-12-7</v>
          </cell>
          <cell r="F9">
            <v>4144800</v>
          </cell>
          <cell r="G9">
            <v>706398</v>
          </cell>
          <cell r="H9">
            <v>372500</v>
          </cell>
          <cell r="I9">
            <v>36356</v>
          </cell>
          <cell r="J9">
            <v>11850</v>
          </cell>
          <cell r="K9">
            <v>90520</v>
          </cell>
          <cell r="L9">
            <v>170408</v>
          </cell>
        </row>
        <row r="10">
          <cell r="A10">
            <v>7</v>
          </cell>
          <cell r="B10" t="str">
            <v>若竹保育園</v>
          </cell>
          <cell r="C10" t="str">
            <v>(福)恵福祉会</v>
          </cell>
          <cell r="D10" t="str">
            <v>片倉　憲太郎</v>
          </cell>
          <cell r="E10" t="str">
            <v>千葉県袖ヶ浦市蔵波2598-1</v>
          </cell>
          <cell r="F10">
            <v>4648800</v>
          </cell>
          <cell r="G10">
            <v>710754</v>
          </cell>
          <cell r="H10">
            <v>506600</v>
          </cell>
          <cell r="I10">
            <v>39040</v>
          </cell>
          <cell r="J10">
            <v>11250</v>
          </cell>
          <cell r="K10">
            <v>170386</v>
          </cell>
          <cell r="L10">
            <v>269459</v>
          </cell>
        </row>
        <row r="11">
          <cell r="A11">
            <v>8</v>
          </cell>
          <cell r="B11" t="str">
            <v>千葉寺保育園</v>
          </cell>
          <cell r="C11" t="str">
            <v>(福)千葉寺福祉会</v>
          </cell>
          <cell r="D11" t="str">
            <v>鈴木   敏弘</v>
          </cell>
          <cell r="E11" t="str">
            <v>中央区末広4-17-3</v>
          </cell>
          <cell r="F11">
            <v>4605600</v>
          </cell>
          <cell r="G11">
            <v>755766</v>
          </cell>
          <cell r="H11">
            <v>506600</v>
          </cell>
          <cell r="I11">
            <v>40260</v>
          </cell>
          <cell r="J11">
            <v>12000</v>
          </cell>
          <cell r="K11">
            <v>124370</v>
          </cell>
          <cell r="L11">
            <v>283736</v>
          </cell>
        </row>
        <row r="12">
          <cell r="A12">
            <v>9</v>
          </cell>
          <cell r="B12" t="str">
            <v>慈光保育園</v>
          </cell>
          <cell r="C12" t="str">
            <v>(福)龍澤園</v>
          </cell>
          <cell r="D12" t="str">
            <v>長谷川 和世</v>
          </cell>
          <cell r="E12" t="str">
            <v>中央区大巌寺町457-5</v>
          </cell>
          <cell r="F12">
            <v>2728800</v>
          </cell>
          <cell r="G12">
            <v>461736</v>
          </cell>
          <cell r="H12">
            <v>223500</v>
          </cell>
          <cell r="I12">
            <v>24969</v>
          </cell>
          <cell r="J12">
            <v>7275</v>
          </cell>
          <cell r="K12">
            <v>134920</v>
          </cell>
          <cell r="L12">
            <v>208040</v>
          </cell>
        </row>
        <row r="13">
          <cell r="A13">
            <v>10</v>
          </cell>
          <cell r="B13" t="str">
            <v>若梅保育園</v>
          </cell>
          <cell r="C13" t="str">
            <v>(福)恵福祉会</v>
          </cell>
          <cell r="D13" t="str">
            <v>片倉　憲太郎</v>
          </cell>
          <cell r="E13" t="str">
            <v>袖ヶ浦市蔵波2598-1</v>
          </cell>
          <cell r="F13">
            <v>3765600</v>
          </cell>
          <cell r="G13">
            <v>683166</v>
          </cell>
          <cell r="H13">
            <v>312900</v>
          </cell>
          <cell r="I13">
            <v>31183</v>
          </cell>
          <cell r="J13">
            <v>9975</v>
          </cell>
          <cell r="K13">
            <v>148050</v>
          </cell>
          <cell r="L13">
            <v>220505</v>
          </cell>
        </row>
        <row r="14">
          <cell r="A14">
            <v>11</v>
          </cell>
          <cell r="B14" t="str">
            <v>ﾁｭｰﾘｯﾌﾟ保育園</v>
          </cell>
          <cell r="C14" t="str">
            <v>(福)聖心福祉会</v>
          </cell>
          <cell r="D14" t="str">
            <v>藤井 二佐枝</v>
          </cell>
          <cell r="E14" t="str">
            <v>美浜区真砂3-15-14</v>
          </cell>
          <cell r="F14">
            <v>3681600</v>
          </cell>
          <cell r="G14">
            <v>638880</v>
          </cell>
          <cell r="H14">
            <v>357600</v>
          </cell>
          <cell r="I14">
            <v>33672</v>
          </cell>
          <cell r="J14">
            <v>9750</v>
          </cell>
          <cell r="K14">
            <v>121240</v>
          </cell>
          <cell r="L14">
            <v>70411</v>
          </cell>
        </row>
        <row r="15">
          <cell r="A15">
            <v>12</v>
          </cell>
          <cell r="B15" t="str">
            <v>幕張海浜保育園</v>
          </cell>
          <cell r="C15" t="str">
            <v>(福)愛の園福祉会</v>
          </cell>
          <cell r="D15" t="str">
            <v>堀口   路加</v>
          </cell>
          <cell r="E15" t="str">
            <v>八千代市米本1359米本団地 4-39</v>
          </cell>
          <cell r="F15">
            <v>3916800</v>
          </cell>
          <cell r="G15">
            <v>775368</v>
          </cell>
          <cell r="H15">
            <v>298000</v>
          </cell>
          <cell r="I15">
            <v>32601</v>
          </cell>
          <cell r="J15">
            <v>9525</v>
          </cell>
          <cell r="K15">
            <v>58429</v>
          </cell>
          <cell r="L15">
            <v>197317</v>
          </cell>
        </row>
        <row r="16">
          <cell r="A16">
            <v>13</v>
          </cell>
          <cell r="B16" t="str">
            <v>みつわ台保育園</v>
          </cell>
          <cell r="C16" t="str">
            <v xml:space="preserve">(福)豊福祉会 </v>
          </cell>
          <cell r="D16" t="str">
            <v>池田　一男</v>
          </cell>
          <cell r="E16" t="str">
            <v>若葉区みつわ台5-8-8</v>
          </cell>
          <cell r="F16">
            <v>4118400</v>
          </cell>
          <cell r="G16">
            <v>818928</v>
          </cell>
          <cell r="H16">
            <v>342700</v>
          </cell>
          <cell r="I16">
            <v>35380</v>
          </cell>
          <cell r="J16">
            <v>10500</v>
          </cell>
          <cell r="K16">
            <v>27792</v>
          </cell>
          <cell r="L16">
            <v>213271</v>
          </cell>
        </row>
        <row r="17">
          <cell r="A17">
            <v>14</v>
          </cell>
          <cell r="B17" t="str">
            <v>まどか保育園</v>
          </cell>
          <cell r="C17" t="str">
            <v>(福)高洲福祉会</v>
          </cell>
          <cell r="D17" t="str">
            <v>樋口　正春</v>
          </cell>
          <cell r="E17" t="str">
            <v>美浜区高洲1-15-2</v>
          </cell>
          <cell r="F17">
            <v>2647200</v>
          </cell>
          <cell r="G17">
            <v>466092</v>
          </cell>
          <cell r="H17">
            <v>417200</v>
          </cell>
          <cell r="I17">
            <v>22936</v>
          </cell>
          <cell r="J17">
            <v>7650</v>
          </cell>
          <cell r="K17">
            <v>93850</v>
          </cell>
          <cell r="L17">
            <v>0</v>
          </cell>
        </row>
        <row r="18">
          <cell r="A18">
            <v>15</v>
          </cell>
          <cell r="B18" t="str">
            <v>わかくさ保育園</v>
          </cell>
          <cell r="C18" t="str">
            <v>(福)如水福祉会</v>
          </cell>
          <cell r="D18" t="str">
            <v>行木　道嗣</v>
          </cell>
          <cell r="E18" t="str">
            <v>緑区大椎町1199-2</v>
          </cell>
          <cell r="F18">
            <v>3388800</v>
          </cell>
          <cell r="G18">
            <v>644688</v>
          </cell>
          <cell r="H18">
            <v>283100</v>
          </cell>
          <cell r="I18">
            <v>29833</v>
          </cell>
          <cell r="J18">
            <v>9000</v>
          </cell>
          <cell r="K18">
            <v>138340</v>
          </cell>
          <cell r="L18">
            <v>179206</v>
          </cell>
        </row>
        <row r="19">
          <cell r="A19">
            <v>16</v>
          </cell>
          <cell r="B19" t="str">
            <v>たいよう保育園</v>
          </cell>
          <cell r="C19" t="str">
            <v>(福)千葉福祉会</v>
          </cell>
          <cell r="D19" t="str">
            <v>中村  くに子</v>
          </cell>
          <cell r="E19" t="str">
            <v>若葉区みつわ台3-12-1</v>
          </cell>
          <cell r="F19">
            <v>3194400</v>
          </cell>
          <cell r="G19">
            <v>572814</v>
          </cell>
          <cell r="H19">
            <v>268200</v>
          </cell>
          <cell r="I19">
            <v>29577</v>
          </cell>
          <cell r="J19">
            <v>8250</v>
          </cell>
          <cell r="K19">
            <v>128080</v>
          </cell>
          <cell r="L19">
            <v>243392</v>
          </cell>
        </row>
        <row r="20">
          <cell r="A20">
            <v>17</v>
          </cell>
          <cell r="B20" t="str">
            <v>松ケ丘保育園</v>
          </cell>
          <cell r="C20" t="str">
            <v>(福)清流福祉会</v>
          </cell>
          <cell r="D20" t="str">
            <v>渡辺   光範</v>
          </cell>
          <cell r="E20" t="str">
            <v>中央区松ケ丘町563-1</v>
          </cell>
          <cell r="F20">
            <v>2884800</v>
          </cell>
          <cell r="G20">
            <v>519090</v>
          </cell>
          <cell r="H20">
            <v>253300</v>
          </cell>
          <cell r="I20">
            <v>26441</v>
          </cell>
          <cell r="J20">
            <v>7200</v>
          </cell>
          <cell r="K20">
            <v>107270</v>
          </cell>
          <cell r="L20">
            <v>165818</v>
          </cell>
        </row>
        <row r="21">
          <cell r="A21">
            <v>18</v>
          </cell>
          <cell r="B21" t="str">
            <v>作草部保育園</v>
          </cell>
          <cell r="C21" t="str">
            <v>(福)扶葉福祉会</v>
          </cell>
          <cell r="D21" t="str">
            <v>竝木     清</v>
          </cell>
          <cell r="E21" t="str">
            <v>稲毛区作草部町698-3</v>
          </cell>
          <cell r="F21">
            <v>2776800</v>
          </cell>
          <cell r="G21">
            <v>523446</v>
          </cell>
          <cell r="H21">
            <v>283100</v>
          </cell>
          <cell r="I21">
            <v>25441</v>
          </cell>
          <cell r="J21">
            <v>6975</v>
          </cell>
          <cell r="K21">
            <v>113850</v>
          </cell>
          <cell r="L21">
            <v>133763</v>
          </cell>
        </row>
        <row r="22">
          <cell r="A22">
            <v>19</v>
          </cell>
          <cell r="B22" t="str">
            <v>すずらん保育園</v>
          </cell>
          <cell r="C22" t="str">
            <v>(福)精粋福祉会</v>
          </cell>
          <cell r="D22" t="str">
            <v>林    栄子</v>
          </cell>
          <cell r="E22" t="str">
            <v>若葉区若松町2106-3</v>
          </cell>
          <cell r="F22">
            <v>3093600</v>
          </cell>
          <cell r="G22">
            <v>542322</v>
          </cell>
          <cell r="H22">
            <v>268200</v>
          </cell>
          <cell r="I22">
            <v>27626</v>
          </cell>
          <cell r="J22">
            <v>8100</v>
          </cell>
          <cell r="K22">
            <v>97270</v>
          </cell>
          <cell r="L22">
            <v>83456</v>
          </cell>
        </row>
        <row r="23">
          <cell r="A23">
            <v>20</v>
          </cell>
          <cell r="B23" t="str">
            <v>なぎさ保育園</v>
          </cell>
          <cell r="C23" t="str">
            <v>(福)愛誠福祉会</v>
          </cell>
          <cell r="D23" t="str">
            <v>森田  喜代八</v>
          </cell>
          <cell r="E23" t="str">
            <v>美浜区高浜4-4-1</v>
          </cell>
          <cell r="F23">
            <v>2896800</v>
          </cell>
          <cell r="G23">
            <v>477708</v>
          </cell>
          <cell r="H23">
            <v>357600</v>
          </cell>
          <cell r="I23">
            <v>29686</v>
          </cell>
          <cell r="J23">
            <v>8100</v>
          </cell>
          <cell r="K23">
            <v>130690</v>
          </cell>
          <cell r="L23">
            <v>8849</v>
          </cell>
        </row>
        <row r="24">
          <cell r="A24">
            <v>21</v>
          </cell>
          <cell r="B24" t="str">
            <v>南小中台保育園</v>
          </cell>
          <cell r="C24" t="str">
            <v>(福)南小中台福祉会</v>
          </cell>
          <cell r="D24" t="str">
            <v>原   八代重</v>
          </cell>
          <cell r="E24" t="str">
            <v>稲毛区小仲台8-21-1</v>
          </cell>
          <cell r="F24">
            <v>3076800</v>
          </cell>
          <cell r="G24">
            <v>506748</v>
          </cell>
          <cell r="H24">
            <v>342700</v>
          </cell>
          <cell r="I24">
            <v>29090</v>
          </cell>
          <cell r="J24">
            <v>8100</v>
          </cell>
          <cell r="K24">
            <v>95120</v>
          </cell>
          <cell r="L24">
            <v>232240</v>
          </cell>
        </row>
        <row r="25">
          <cell r="A25">
            <v>22</v>
          </cell>
          <cell r="B25" t="str">
            <v>もみじ保育園</v>
          </cell>
          <cell r="C25" t="str">
            <v>(福)光楓福祉会</v>
          </cell>
          <cell r="D25" t="str">
            <v>大川   さ己</v>
          </cell>
          <cell r="E25" t="str">
            <v>美浜区磯辺5-14-5</v>
          </cell>
          <cell r="F25">
            <v>3660000</v>
          </cell>
          <cell r="G25">
            <v>646140</v>
          </cell>
          <cell r="H25">
            <v>253300</v>
          </cell>
          <cell r="I25">
            <v>32844</v>
          </cell>
          <cell r="J25">
            <v>9525</v>
          </cell>
          <cell r="K25">
            <v>128080</v>
          </cell>
          <cell r="L25">
            <v>207552</v>
          </cell>
        </row>
        <row r="26">
          <cell r="A26">
            <v>23</v>
          </cell>
          <cell r="B26" t="str">
            <v>おゆみ野保育園</v>
          </cell>
          <cell r="C26" t="str">
            <v>(福)おゆみ野福祉会</v>
          </cell>
          <cell r="D26" t="str">
            <v>長谷川 光男</v>
          </cell>
          <cell r="E26" t="str">
            <v>緑区おゆみ野2-7</v>
          </cell>
          <cell r="F26">
            <v>3098400</v>
          </cell>
          <cell r="G26">
            <v>524172</v>
          </cell>
          <cell r="H26">
            <v>372500</v>
          </cell>
          <cell r="I26">
            <v>27721</v>
          </cell>
          <cell r="J26">
            <v>8250</v>
          </cell>
          <cell r="K26">
            <v>102530</v>
          </cell>
          <cell r="L26">
            <v>133054</v>
          </cell>
        </row>
        <row r="27">
          <cell r="A27">
            <v>24</v>
          </cell>
          <cell r="B27" t="str">
            <v>ナーセリー鏡戸</v>
          </cell>
          <cell r="C27" t="str">
            <v>(福)鏡明福祉会</v>
          </cell>
          <cell r="D27" t="str">
            <v>片岡   明</v>
          </cell>
          <cell r="E27" t="str">
            <v>緑区あすみが丘4-21-1</v>
          </cell>
          <cell r="F27">
            <v>3559200</v>
          </cell>
          <cell r="G27">
            <v>748506</v>
          </cell>
          <cell r="H27">
            <v>298000</v>
          </cell>
          <cell r="I27">
            <v>32452</v>
          </cell>
          <cell r="J27">
            <v>10500</v>
          </cell>
          <cell r="K27">
            <v>169120</v>
          </cell>
          <cell r="L27">
            <v>169751</v>
          </cell>
        </row>
        <row r="28">
          <cell r="A28">
            <v>25</v>
          </cell>
          <cell r="B28" t="str">
            <v>打瀬保育園</v>
          </cell>
          <cell r="C28" t="str">
            <v>(福)健育会</v>
          </cell>
          <cell r="D28" t="str">
            <v>畑佐  新次郎</v>
          </cell>
          <cell r="E28" t="str">
            <v>美浜区打瀬1-3-5</v>
          </cell>
          <cell r="F28">
            <v>3741600</v>
          </cell>
          <cell r="G28">
            <v>685344</v>
          </cell>
          <cell r="H28">
            <v>432100</v>
          </cell>
          <cell r="I28">
            <v>0</v>
          </cell>
          <cell r="J28">
            <v>9975</v>
          </cell>
          <cell r="K28">
            <v>141760</v>
          </cell>
          <cell r="L28">
            <v>148154</v>
          </cell>
        </row>
        <row r="29">
          <cell r="A29">
            <v>26</v>
          </cell>
          <cell r="B29" t="str">
            <v>ふたば保育園</v>
          </cell>
          <cell r="C29" t="str">
            <v>(福)あかね福祉会</v>
          </cell>
          <cell r="D29" t="str">
            <v>篠原  昇一</v>
          </cell>
          <cell r="E29" t="str">
            <v>緑区刈田子町308-10</v>
          </cell>
          <cell r="F29">
            <v>3645600</v>
          </cell>
          <cell r="G29">
            <v>676632</v>
          </cell>
          <cell r="H29">
            <v>327800</v>
          </cell>
          <cell r="I29">
            <v>33184</v>
          </cell>
          <cell r="J29">
            <v>9750</v>
          </cell>
          <cell r="K29">
            <v>145420</v>
          </cell>
          <cell r="L29">
            <v>36587</v>
          </cell>
        </row>
        <row r="30">
          <cell r="A30">
            <v>27</v>
          </cell>
          <cell r="B30" t="str">
            <v>明和輝保育園</v>
          </cell>
          <cell r="C30" t="str">
            <v>(福)健善富会</v>
          </cell>
          <cell r="D30" t="str">
            <v>井上  悟</v>
          </cell>
          <cell r="E30" t="str">
            <v>緑区おゆみ野中央7-30</v>
          </cell>
          <cell r="F30">
            <v>2956800</v>
          </cell>
          <cell r="G30">
            <v>480612</v>
          </cell>
          <cell r="H30">
            <v>298000</v>
          </cell>
          <cell r="I30">
            <v>23424</v>
          </cell>
          <cell r="J30">
            <v>7875</v>
          </cell>
          <cell r="K30">
            <v>169120</v>
          </cell>
          <cell r="L30">
            <v>0</v>
          </cell>
        </row>
        <row r="31">
          <cell r="A31">
            <v>28</v>
          </cell>
          <cell r="B31" t="str">
            <v>山王保育園</v>
          </cell>
          <cell r="C31" t="str">
            <v>(福)豊樹園</v>
          </cell>
          <cell r="D31" t="str">
            <v>伊藤  年夫</v>
          </cell>
          <cell r="E31" t="str">
            <v>稲毛区山王町153-16</v>
          </cell>
          <cell r="F31">
            <v>1452000</v>
          </cell>
          <cell r="G31">
            <v>242484</v>
          </cell>
          <cell r="H31">
            <v>149000</v>
          </cell>
          <cell r="I31">
            <v>11972</v>
          </cell>
          <cell r="J31">
            <v>3525</v>
          </cell>
          <cell r="K31">
            <v>0</v>
          </cell>
          <cell r="L31">
            <v>92287</v>
          </cell>
        </row>
        <row r="32">
          <cell r="A32">
            <v>29</v>
          </cell>
          <cell r="B32" t="str">
            <v>ﾁｬｲﾙﾄﾞｶﾞｰﾃﾞﾝ保育園</v>
          </cell>
          <cell r="C32" t="str">
            <v>(学)誠真学園</v>
          </cell>
          <cell r="D32" t="str">
            <v>中村  喜一郎</v>
          </cell>
          <cell r="E32" t="str">
            <v>稲毛区小仲台8-20-1</v>
          </cell>
          <cell r="F32">
            <v>3273600</v>
          </cell>
          <cell r="G32">
            <v>582252</v>
          </cell>
          <cell r="H32">
            <v>0</v>
          </cell>
          <cell r="I32">
            <v>26107</v>
          </cell>
          <cell r="J32">
            <v>9000</v>
          </cell>
          <cell r="K32">
            <v>148600</v>
          </cell>
          <cell r="L32">
            <v>94767</v>
          </cell>
        </row>
        <row r="33">
          <cell r="A33">
            <v>30</v>
          </cell>
          <cell r="B33" t="str">
            <v>明徳土気保育園</v>
          </cell>
          <cell r="C33" t="str">
            <v>(福)千葉明徳会</v>
          </cell>
          <cell r="D33" t="str">
            <v>福中  儀明</v>
          </cell>
          <cell r="E33" t="str">
            <v>緑区土気町1626-5</v>
          </cell>
          <cell r="F33">
            <v>3928800</v>
          </cell>
          <cell r="G33">
            <v>717288</v>
          </cell>
          <cell r="H33">
            <v>432100</v>
          </cell>
          <cell r="I33">
            <v>32696</v>
          </cell>
          <cell r="J33">
            <v>14250</v>
          </cell>
          <cell r="K33">
            <v>134920</v>
          </cell>
          <cell r="L33">
            <v>196991</v>
          </cell>
        </row>
        <row r="34">
          <cell r="A34">
            <v>31</v>
          </cell>
          <cell r="B34" t="str">
            <v>グレース保育園</v>
          </cell>
          <cell r="C34" t="str">
            <v>(福)小ばと会</v>
          </cell>
          <cell r="D34" t="str">
            <v>村松　重彦</v>
          </cell>
          <cell r="E34" t="str">
            <v>緑区おゆみ野中央2-7-7</v>
          </cell>
          <cell r="F34">
            <v>3852000</v>
          </cell>
          <cell r="G34">
            <v>688248</v>
          </cell>
          <cell r="H34">
            <v>372500</v>
          </cell>
          <cell r="I34">
            <v>35244</v>
          </cell>
          <cell r="J34">
            <v>10125</v>
          </cell>
          <cell r="K34">
            <v>26495</v>
          </cell>
          <cell r="L34">
            <v>237684</v>
          </cell>
        </row>
        <row r="35">
          <cell r="A35">
            <v>32</v>
          </cell>
          <cell r="B35" t="str">
            <v>みらい保育園</v>
          </cell>
          <cell r="C35" t="str">
            <v>(福)天祐会</v>
          </cell>
          <cell r="D35" t="str">
            <v>江口　進</v>
          </cell>
          <cell r="E35" t="str">
            <v>中央区港町13-30</v>
          </cell>
          <cell r="F35">
            <v>3633600</v>
          </cell>
          <cell r="G35">
            <v>629442</v>
          </cell>
          <cell r="H35">
            <v>0</v>
          </cell>
          <cell r="I35">
            <v>0</v>
          </cell>
          <cell r="J35">
            <v>12375</v>
          </cell>
          <cell r="K35">
            <v>121240</v>
          </cell>
          <cell r="L35">
            <v>122242</v>
          </cell>
        </row>
        <row r="36">
          <cell r="A36">
            <v>33</v>
          </cell>
          <cell r="B36" t="str">
            <v>かまとり保育園</v>
          </cell>
          <cell r="C36" t="str">
            <v>(学)アゼリー学園</v>
          </cell>
          <cell r="D36" t="str">
            <v>来栖　宏二</v>
          </cell>
          <cell r="E36" t="str">
            <v>東京都江戸川区中央1-8-21</v>
          </cell>
          <cell r="F36">
            <v>2906400</v>
          </cell>
          <cell r="G36">
            <v>519090</v>
          </cell>
          <cell r="H36">
            <v>0</v>
          </cell>
          <cell r="I36">
            <v>24423</v>
          </cell>
          <cell r="J36">
            <v>7500</v>
          </cell>
          <cell r="K36">
            <v>113590</v>
          </cell>
          <cell r="L36">
            <v>143016</v>
          </cell>
        </row>
        <row r="37">
          <cell r="A37">
            <v>34</v>
          </cell>
          <cell r="B37" t="str">
            <v>植草弁天保育園</v>
          </cell>
          <cell r="C37" t="str">
            <v>（学）植草学園</v>
          </cell>
          <cell r="D37" t="str">
            <v>植草　昭</v>
          </cell>
          <cell r="E37" t="str">
            <v>中央区弁天2-8-9</v>
          </cell>
          <cell r="F37">
            <v>1387200</v>
          </cell>
          <cell r="G37">
            <v>169884</v>
          </cell>
          <cell r="H37">
            <v>0</v>
          </cell>
          <cell r="I37">
            <v>13682</v>
          </cell>
          <cell r="J37">
            <v>3675</v>
          </cell>
          <cell r="K37">
            <v>124660</v>
          </cell>
          <cell r="L37">
            <v>54298</v>
          </cell>
        </row>
        <row r="38">
          <cell r="A38">
            <v>35</v>
          </cell>
          <cell r="B38" t="str">
            <v>ひなたぼっこ保育園</v>
          </cell>
          <cell r="C38" t="str">
            <v>（社）千葉市民間保育園協議会</v>
          </cell>
          <cell r="D38" t="str">
            <v>山﨑　淳一</v>
          </cell>
          <cell r="E38" t="str">
            <v>中央区中央4-5-1</v>
          </cell>
          <cell r="F38">
            <v>1060800</v>
          </cell>
          <cell r="G38">
            <v>165528</v>
          </cell>
          <cell r="H38">
            <v>0</v>
          </cell>
          <cell r="I38">
            <v>9796</v>
          </cell>
          <cell r="J38">
            <v>2550</v>
          </cell>
          <cell r="K38">
            <v>79143</v>
          </cell>
          <cell r="L38">
            <v>50836</v>
          </cell>
        </row>
        <row r="39">
          <cell r="A39">
            <v>36</v>
          </cell>
          <cell r="B39" t="str">
            <v>はまかぜ保育園</v>
          </cell>
          <cell r="C39" t="str">
            <v>（福）愛誠福祉会</v>
          </cell>
          <cell r="D39" t="str">
            <v>森田  喜代八</v>
          </cell>
          <cell r="E39" t="str">
            <v>中央区中央港１－２４－１４
シースケープ千葉みなと１階</v>
          </cell>
          <cell r="F39">
            <v>988800</v>
          </cell>
          <cell r="G39">
            <v>93654</v>
          </cell>
          <cell r="H39">
            <v>193700</v>
          </cell>
          <cell r="I39">
            <v>10022</v>
          </cell>
          <cell r="J39">
            <v>2475</v>
          </cell>
          <cell r="K39">
            <v>123850</v>
          </cell>
          <cell r="L39">
            <v>0</v>
          </cell>
        </row>
        <row r="40">
          <cell r="A40">
            <v>37</v>
          </cell>
          <cell r="B40" t="str">
            <v>いなほ保育園</v>
          </cell>
          <cell r="C40" t="str">
            <v>（株）こどもの森</v>
          </cell>
          <cell r="D40" t="str">
            <v>久芳　一裕</v>
          </cell>
          <cell r="E40" t="str">
            <v>東京都国分寺市光町2-5-1</v>
          </cell>
          <cell r="F40">
            <v>1420800</v>
          </cell>
          <cell r="G40">
            <v>205458</v>
          </cell>
          <cell r="H40">
            <v>0</v>
          </cell>
          <cell r="I40">
            <v>0</v>
          </cell>
          <cell r="J40">
            <v>3750</v>
          </cell>
          <cell r="K40">
            <v>33590</v>
          </cell>
          <cell r="L40">
            <v>0</v>
          </cell>
        </row>
        <row r="41">
          <cell r="A41">
            <v>38</v>
          </cell>
          <cell r="B41" t="str">
            <v>キッズマーム保育園</v>
          </cell>
          <cell r="C41" t="str">
            <v>イングレソ（株）</v>
          </cell>
          <cell r="D41" t="str">
            <v>南雲　典子</v>
          </cell>
          <cell r="E41" t="str">
            <v>若葉区西都賀3－17－11</v>
          </cell>
          <cell r="F41">
            <v>1003200</v>
          </cell>
          <cell r="G41">
            <v>180048</v>
          </cell>
          <cell r="H41">
            <v>0</v>
          </cell>
          <cell r="I41">
            <v>0</v>
          </cell>
          <cell r="J41">
            <v>2625</v>
          </cell>
          <cell r="K41">
            <v>0</v>
          </cell>
          <cell r="L41">
            <v>47300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1879200</v>
          </cell>
          <cell r="G42">
            <v>315810</v>
          </cell>
          <cell r="H42">
            <v>0</v>
          </cell>
          <cell r="I42">
            <v>0</v>
          </cell>
          <cell r="J42">
            <v>0</v>
          </cell>
          <cell r="K42">
            <v>77680</v>
          </cell>
          <cell r="L42">
            <v>0</v>
          </cell>
        </row>
        <row r="43">
          <cell r="A43">
            <v>40</v>
          </cell>
          <cell r="B43" t="str">
            <v>明徳浜野駅保育園</v>
          </cell>
          <cell r="C43" t="str">
            <v>(学)千葉明徳学園</v>
          </cell>
          <cell r="D43" t="str">
            <v>福中　儀明</v>
          </cell>
          <cell r="E43" t="str">
            <v>中央区南生実町1412番地</v>
          </cell>
          <cell r="F43">
            <v>1200000</v>
          </cell>
          <cell r="G43">
            <v>162624</v>
          </cell>
          <cell r="H43">
            <v>0</v>
          </cell>
          <cell r="I43">
            <v>10170</v>
          </cell>
          <cell r="J43">
            <v>3075</v>
          </cell>
          <cell r="K43">
            <v>131500</v>
          </cell>
          <cell r="L43">
            <v>0</v>
          </cell>
        </row>
        <row r="44">
          <cell r="A44">
            <v>41</v>
          </cell>
          <cell r="B44" t="str">
            <v>幕張いもっこ保育園</v>
          </cell>
          <cell r="C44" t="str">
            <v>(福)まくはり福志会</v>
          </cell>
          <cell r="D44" t="str">
            <v>大越　淑子</v>
          </cell>
          <cell r="E44" t="str">
            <v>花見川区幕張町4-608-1</v>
          </cell>
          <cell r="F44">
            <v>2013600</v>
          </cell>
          <cell r="G44">
            <v>216348</v>
          </cell>
          <cell r="H44">
            <v>283100</v>
          </cell>
          <cell r="I44">
            <v>18544</v>
          </cell>
          <cell r="J44">
            <v>0</v>
          </cell>
          <cell r="K44">
            <v>23590</v>
          </cell>
          <cell r="L44">
            <v>0</v>
          </cell>
        </row>
        <row r="45">
          <cell r="A45">
            <v>42</v>
          </cell>
          <cell r="B45" t="str">
            <v>稲毛すきっぷ保育園</v>
          </cell>
          <cell r="C45" t="str">
            <v>(株)俊英館</v>
          </cell>
          <cell r="D45" t="str">
            <v>田村　幸之</v>
          </cell>
          <cell r="E45" t="str">
            <v>東京都板橋区小茂根4-9-2</v>
          </cell>
          <cell r="F45">
            <v>852000</v>
          </cell>
          <cell r="G45">
            <v>120516</v>
          </cell>
          <cell r="H45">
            <v>0</v>
          </cell>
          <cell r="I45">
            <v>9272</v>
          </cell>
          <cell r="J45">
            <v>2250</v>
          </cell>
          <cell r="K45">
            <v>23590</v>
          </cell>
          <cell r="L45">
            <v>0</v>
          </cell>
        </row>
        <row r="46">
          <cell r="A46">
            <v>43</v>
          </cell>
          <cell r="B46" t="str">
            <v>千葉聖心保育園</v>
          </cell>
          <cell r="C46" t="str">
            <v>(福)弘恕会</v>
          </cell>
          <cell r="D46" t="str">
            <v>森島　弘道</v>
          </cell>
          <cell r="E46" t="str">
            <v>若葉区若松町531-197</v>
          </cell>
          <cell r="F46">
            <v>1377600</v>
          </cell>
          <cell r="G46">
            <v>240306</v>
          </cell>
          <cell r="H46">
            <v>0</v>
          </cell>
          <cell r="I46">
            <v>11802</v>
          </cell>
          <cell r="J46">
            <v>3600</v>
          </cell>
          <cell r="K46">
            <v>0</v>
          </cell>
          <cell r="L46">
            <v>0</v>
          </cell>
        </row>
        <row r="47">
          <cell r="A47">
            <v>44</v>
          </cell>
          <cell r="B47" t="str">
            <v>真生保育園</v>
          </cell>
          <cell r="C47" t="str">
            <v>(福)健善富会</v>
          </cell>
          <cell r="D47" t="str">
            <v>井上　悟</v>
          </cell>
          <cell r="E47" t="str">
            <v>緑区おゆみ野中央7-30</v>
          </cell>
          <cell r="F47">
            <v>3213600</v>
          </cell>
          <cell r="G47">
            <v>511104</v>
          </cell>
          <cell r="H47">
            <v>268200</v>
          </cell>
          <cell r="I47">
            <v>26596</v>
          </cell>
          <cell r="J47">
            <v>8175</v>
          </cell>
          <cell r="K47">
            <v>128080</v>
          </cell>
          <cell r="L47">
            <v>0</v>
          </cell>
        </row>
        <row r="48">
          <cell r="A48">
            <v>45</v>
          </cell>
          <cell r="B48" t="str">
            <v>ｱｯﾌﾟﾙﾅｰｽﾘｰ検見川浜保育園</v>
          </cell>
          <cell r="C48" t="str">
            <v>(有)もっくもっく</v>
          </cell>
          <cell r="D48" t="str">
            <v>河口　知子</v>
          </cell>
          <cell r="E48" t="str">
            <v>浦安市当代島1-1-23林ビル3Ｆ</v>
          </cell>
          <cell r="F48">
            <v>880800</v>
          </cell>
          <cell r="G48">
            <v>100914</v>
          </cell>
          <cell r="H48">
            <v>0</v>
          </cell>
          <cell r="I48">
            <v>11373</v>
          </cell>
          <cell r="J48">
            <v>0</v>
          </cell>
          <cell r="K48">
            <v>6840</v>
          </cell>
          <cell r="L48">
            <v>0</v>
          </cell>
        </row>
        <row r="49">
          <cell r="A49">
            <v>46</v>
          </cell>
          <cell r="B49" t="str">
            <v>千葉みなとのぞみ保育園</v>
          </cell>
          <cell r="C49" t="str">
            <v>テンプスタッフ・ウィッシュ(株)</v>
          </cell>
          <cell r="D49" t="str">
            <v>笠松　健太郎</v>
          </cell>
          <cell r="E49" t="str">
            <v>東京都渋谷区代々木2-1-1新宿マインズタワー</v>
          </cell>
          <cell r="F49">
            <v>585600</v>
          </cell>
          <cell r="G49">
            <v>35574</v>
          </cell>
          <cell r="H49">
            <v>0</v>
          </cell>
          <cell r="I49">
            <v>0</v>
          </cell>
          <cell r="J49">
            <v>0</v>
          </cell>
          <cell r="K49">
            <v>43880</v>
          </cell>
          <cell r="L49">
            <v>0</v>
          </cell>
        </row>
        <row r="50">
          <cell r="A50">
            <v>47</v>
          </cell>
          <cell r="B50" t="str">
            <v>いろは保育園</v>
          </cell>
          <cell r="C50" t="str">
            <v>ＮＰＯ法人　自然塾たくみん</v>
          </cell>
          <cell r="D50" t="str">
            <v>間山　有子</v>
          </cell>
          <cell r="E50" t="str">
            <v>若葉区小倉町1737-15</v>
          </cell>
          <cell r="F50">
            <v>880800</v>
          </cell>
          <cell r="G50">
            <v>84216</v>
          </cell>
          <cell r="H50">
            <v>0</v>
          </cell>
          <cell r="I50">
            <v>6539</v>
          </cell>
          <cell r="J50">
            <v>2250</v>
          </cell>
          <cell r="K50">
            <v>74255</v>
          </cell>
          <cell r="L50">
            <v>46163</v>
          </cell>
        </row>
        <row r="51">
          <cell r="A51">
            <v>48</v>
          </cell>
          <cell r="B51" t="str">
            <v>稲毛ひだまり保育園</v>
          </cell>
          <cell r="C51" t="str">
            <v>(福)千葉県厚生事業団</v>
          </cell>
          <cell r="D51" t="str">
            <v>佐藤　悦光</v>
          </cell>
          <cell r="E51" t="str">
            <v>柏市十余二175-42</v>
          </cell>
          <cell r="F51">
            <v>1305600</v>
          </cell>
          <cell r="G51">
            <v>155364</v>
          </cell>
          <cell r="H51">
            <v>163900</v>
          </cell>
          <cell r="I51">
            <v>10706</v>
          </cell>
          <cell r="J51">
            <v>3225</v>
          </cell>
          <cell r="K51">
            <v>73590</v>
          </cell>
          <cell r="L51">
            <v>74879</v>
          </cell>
        </row>
        <row r="52">
          <cell r="A52">
            <v>49</v>
          </cell>
          <cell r="B52" t="str">
            <v>茶々まくはり保育園</v>
          </cell>
          <cell r="C52" t="str">
            <v>(福)あすみ福祉会</v>
          </cell>
          <cell r="D52" t="str">
            <v>迫田　圭子</v>
          </cell>
          <cell r="E52" t="str">
            <v>埼玉県入間市小谷田上ノ台64</v>
          </cell>
          <cell r="F52">
            <v>2582400</v>
          </cell>
          <cell r="G52">
            <v>407286</v>
          </cell>
          <cell r="H52">
            <v>283100</v>
          </cell>
          <cell r="I52">
            <v>21359</v>
          </cell>
          <cell r="J52">
            <v>6750</v>
          </cell>
          <cell r="K52">
            <v>141760</v>
          </cell>
          <cell r="L52">
            <v>116470</v>
          </cell>
        </row>
        <row r="53">
          <cell r="A53">
            <v>50</v>
          </cell>
          <cell r="B53" t="str">
            <v>計</v>
          </cell>
          <cell r="C53">
            <v>135115200</v>
          </cell>
          <cell r="D53">
            <v>23294436</v>
          </cell>
          <cell r="E53">
            <v>11026000</v>
          </cell>
          <cell r="F53">
            <v>135115200</v>
          </cell>
          <cell r="G53">
            <v>23294436</v>
          </cell>
          <cell r="H53">
            <v>11026000</v>
          </cell>
          <cell r="I53">
            <v>1083461</v>
          </cell>
          <cell r="J53">
            <v>350100</v>
          </cell>
          <cell r="K53">
            <v>4971050</v>
          </cell>
          <cell r="L53">
            <v>5496928</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 sheetId="21"/>
      <sheetData sheetId="22"/>
      <sheetData sheetId="23">
        <row r="160">
          <cell r="F160" t="str">
            <v>01_中央区</v>
          </cell>
        </row>
      </sheetData>
      <sheetData sheetId="24"/>
      <sheetData sheetId="25"/>
      <sheetData sheetId="26"/>
      <sheetData sheetId="27"/>
      <sheetData sheetId="28"/>
      <sheetData sheetId="29">
        <row r="1">
          <cell r="A1" t="str">
            <v>平成27年度　千葉市保育ルーム認定施設一覧</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3">
          <cell r="G3">
            <v>56</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ow r="5">
          <cell r="A5">
            <v>1</v>
          </cell>
        </row>
      </sheetData>
      <sheetData sheetId="68"/>
      <sheetData sheetId="69">
        <row r="3">
          <cell r="M3">
            <v>38</v>
          </cell>
        </row>
      </sheetData>
      <sheetData sheetId="70"/>
      <sheetData sheetId="71"/>
      <sheetData sheetId="72"/>
      <sheetData sheetId="73"/>
      <sheetData sheetId="74"/>
      <sheetData sheetId="75"/>
      <sheetData sheetId="7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 val="入力シート"/>
      <sheetName val="計算シート"/>
      <sheetName val="対応表"/>
      <sheetName val="質改善前"/>
      <sheetName val="質改善前②"/>
      <sheetName val="質改善後"/>
      <sheetName val="質改善後②"/>
      <sheetName val="Ver."/>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 val="ファイルの説明"/>
      <sheetName val="リスト"/>
      <sheetName val="補助金用基本データ"/>
      <sheetName val="①基本情報"/>
      <sheetName val="②名簿記載例 "/>
      <sheetName val="③職員名簿【中間実績】"/>
      <sheetName val="③職員名簿【年間実績】"/>
      <sheetName val="④-1算出内訳表(1)"/>
      <sheetName val="④-2金額確認用シート【入力不要】"/>
      <sheetName val="⑤算出内訳表(2)"/>
      <sheetName val="⑥変更交付申請書"/>
      <sheetName val="⑦実績報告書"/>
      <sheetName val="⑧差額請求書"/>
      <sheetName val="⑨精算書"/>
      <sheetName val="④算出内訳表(1)"/>
      <sheetName val="金額確認用シート【入力不要】"/>
      <sheetName val="原本(最新) "/>
      <sheetName val="住所等"/>
      <sheetName val="施設番号"/>
      <sheetName val="園数一覧（所在地別）"/>
      <sheetName val="児童数"/>
      <sheetName val="児童数集計"/>
      <sheetName val="令和3年度予算児童数事前協議結果"/>
      <sheetName val="変更履歴"/>
      <sheetName val="㊙家庭的　パスワード"/>
      <sheetName val="民保協加盟状況"/>
      <sheetName val="電子申請ネタ（１）"/>
      <sheetName val="電子申請ネタ（２）"/>
      <sheetName val="メールアドレス"/>
      <sheetName val="受付名簿"/>
      <sheetName val="Sheet1"/>
      <sheetName val="配置基準ネタ資料"/>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 sheetId="8"/>
      <sheetData sheetId="9"/>
      <sheetData sheetId="10">
        <row r="3">
          <cell r="J3" t="str">
            <v>質改善前</v>
          </cell>
        </row>
      </sheetData>
      <sheetData sheetId="11"/>
      <sheetData sheetId="12"/>
      <sheetData sheetId="13"/>
      <sheetData sheetId="14"/>
      <sheetData sheetId="15"/>
      <sheetData sheetId="16"/>
      <sheetData sheetId="17">
        <row r="4">
          <cell r="A4">
            <v>1</v>
          </cell>
        </row>
      </sheetData>
      <sheetData sheetId="18"/>
      <sheetData sheetId="19"/>
      <sheetData sheetId="20"/>
      <sheetData sheetId="21"/>
      <sheetData sheetId="22"/>
      <sheetData sheetId="23"/>
      <sheetData sheetId="24"/>
      <sheetData sheetId="25"/>
      <sheetData sheetId="26"/>
      <sheetData sheetId="27">
        <row r="4">
          <cell r="A4">
            <v>1</v>
          </cell>
        </row>
      </sheetData>
      <sheetData sheetId="28"/>
      <sheetData sheetId="29"/>
      <sheetData sheetId="30"/>
      <sheetData sheetId="31"/>
      <sheetData sheetId="32"/>
      <sheetData sheetId="33"/>
      <sheetData sheetId="34"/>
      <sheetData sheetId="35"/>
      <sheetData sheetId="36">
        <row r="4">
          <cell r="A4">
            <v>1</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row r="3">
          <cell r="C3">
            <v>1001</v>
          </cell>
        </row>
      </sheetData>
      <sheetData sheetId="50"/>
      <sheetData sheetId="51"/>
      <sheetData sheetId="52"/>
      <sheetData sheetId="53">
        <row r="5">
          <cell r="D5">
            <v>1</v>
          </cell>
        </row>
      </sheetData>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row r="5">
          <cell r="D5">
            <v>1</v>
          </cell>
        </row>
      </sheetData>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ei-josei@city.chib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7A25-B356-4EDB-BBA8-9F757BF67F58}">
  <dimension ref="A1:M43"/>
  <sheetViews>
    <sheetView tabSelected="1" view="pageBreakPreview" zoomScale="90" zoomScaleNormal="100" zoomScaleSheetLayoutView="90" workbookViewId="0">
      <selection activeCell="A2" sqref="A2:K2"/>
    </sheetView>
  </sheetViews>
  <sheetFormatPr defaultRowHeight="16.5"/>
  <cols>
    <col min="1" max="1" width="5.08984375" style="366" customWidth="1"/>
    <col min="2" max="3" width="8.7265625" style="366"/>
    <col min="4" max="4" width="5.08984375" style="366" customWidth="1"/>
    <col min="5" max="10" width="8.7265625" style="366"/>
    <col min="11" max="11" width="8.26953125" style="366" customWidth="1"/>
    <col min="12" max="256" width="8.7265625" style="366"/>
    <col min="257" max="257" width="5.08984375" style="366" customWidth="1"/>
    <col min="258" max="259" width="8.7265625" style="366"/>
    <col min="260" max="260" width="5.08984375" style="366" customWidth="1"/>
    <col min="261" max="266" width="8.7265625" style="366"/>
    <col min="267" max="267" width="8.26953125" style="366" customWidth="1"/>
    <col min="268" max="512" width="8.7265625" style="366"/>
    <col min="513" max="513" width="5.08984375" style="366" customWidth="1"/>
    <col min="514" max="515" width="8.7265625" style="366"/>
    <col min="516" max="516" width="5.08984375" style="366" customWidth="1"/>
    <col min="517" max="522" width="8.7265625" style="366"/>
    <col min="523" max="523" width="8.26953125" style="366" customWidth="1"/>
    <col min="524" max="768" width="8.7265625" style="366"/>
    <col min="769" max="769" width="5.08984375" style="366" customWidth="1"/>
    <col min="770" max="771" width="8.7265625" style="366"/>
    <col min="772" max="772" width="5.08984375" style="366" customWidth="1"/>
    <col min="773" max="778" width="8.7265625" style="366"/>
    <col min="779" max="779" width="8.26953125" style="366" customWidth="1"/>
    <col min="780" max="1024" width="8.7265625" style="366"/>
    <col min="1025" max="1025" width="5.08984375" style="366" customWidth="1"/>
    <col min="1026" max="1027" width="8.7265625" style="366"/>
    <col min="1028" max="1028" width="5.08984375" style="366" customWidth="1"/>
    <col min="1029" max="1034" width="8.7265625" style="366"/>
    <col min="1035" max="1035" width="8.26953125" style="366" customWidth="1"/>
    <col min="1036" max="1280" width="8.7265625" style="366"/>
    <col min="1281" max="1281" width="5.08984375" style="366" customWidth="1"/>
    <col min="1282" max="1283" width="8.7265625" style="366"/>
    <col min="1284" max="1284" width="5.08984375" style="366" customWidth="1"/>
    <col min="1285" max="1290" width="8.7265625" style="366"/>
    <col min="1291" max="1291" width="8.26953125" style="366" customWidth="1"/>
    <col min="1292" max="1536" width="8.7265625" style="366"/>
    <col min="1537" max="1537" width="5.08984375" style="366" customWidth="1"/>
    <col min="1538" max="1539" width="8.7265625" style="366"/>
    <col min="1540" max="1540" width="5.08984375" style="366" customWidth="1"/>
    <col min="1541" max="1546" width="8.7265625" style="366"/>
    <col min="1547" max="1547" width="8.26953125" style="366" customWidth="1"/>
    <col min="1548" max="1792" width="8.7265625" style="366"/>
    <col min="1793" max="1793" width="5.08984375" style="366" customWidth="1"/>
    <col min="1794" max="1795" width="8.7265625" style="366"/>
    <col min="1796" max="1796" width="5.08984375" style="366" customWidth="1"/>
    <col min="1797" max="1802" width="8.7265625" style="366"/>
    <col min="1803" max="1803" width="8.26953125" style="366" customWidth="1"/>
    <col min="1804" max="2048" width="8.7265625" style="366"/>
    <col min="2049" max="2049" width="5.08984375" style="366" customWidth="1"/>
    <col min="2050" max="2051" width="8.7265625" style="366"/>
    <col min="2052" max="2052" width="5.08984375" style="366" customWidth="1"/>
    <col min="2053" max="2058" width="8.7265625" style="366"/>
    <col min="2059" max="2059" width="8.26953125" style="366" customWidth="1"/>
    <col min="2060" max="2304" width="8.7265625" style="366"/>
    <col min="2305" max="2305" width="5.08984375" style="366" customWidth="1"/>
    <col min="2306" max="2307" width="8.7265625" style="366"/>
    <col min="2308" max="2308" width="5.08984375" style="366" customWidth="1"/>
    <col min="2309" max="2314" width="8.7265625" style="366"/>
    <col min="2315" max="2315" width="8.26953125" style="366" customWidth="1"/>
    <col min="2316" max="2560" width="8.7265625" style="366"/>
    <col min="2561" max="2561" width="5.08984375" style="366" customWidth="1"/>
    <col min="2562" max="2563" width="8.7265625" style="366"/>
    <col min="2564" max="2564" width="5.08984375" style="366" customWidth="1"/>
    <col min="2565" max="2570" width="8.7265625" style="366"/>
    <col min="2571" max="2571" width="8.26953125" style="366" customWidth="1"/>
    <col min="2572" max="2816" width="8.7265625" style="366"/>
    <col min="2817" max="2817" width="5.08984375" style="366" customWidth="1"/>
    <col min="2818" max="2819" width="8.7265625" style="366"/>
    <col min="2820" max="2820" width="5.08984375" style="366" customWidth="1"/>
    <col min="2821" max="2826" width="8.7265625" style="366"/>
    <col min="2827" max="2827" width="8.26953125" style="366" customWidth="1"/>
    <col min="2828" max="3072" width="8.7265625" style="366"/>
    <col min="3073" max="3073" width="5.08984375" style="366" customWidth="1"/>
    <col min="3074" max="3075" width="8.7265625" style="366"/>
    <col min="3076" max="3076" width="5.08984375" style="366" customWidth="1"/>
    <col min="3077" max="3082" width="8.7265625" style="366"/>
    <col min="3083" max="3083" width="8.26953125" style="366" customWidth="1"/>
    <col min="3084" max="3328" width="8.7265625" style="366"/>
    <col min="3329" max="3329" width="5.08984375" style="366" customWidth="1"/>
    <col min="3330" max="3331" width="8.7265625" style="366"/>
    <col min="3332" max="3332" width="5.08984375" style="366" customWidth="1"/>
    <col min="3333" max="3338" width="8.7265625" style="366"/>
    <col min="3339" max="3339" width="8.26953125" style="366" customWidth="1"/>
    <col min="3340" max="3584" width="8.7265625" style="366"/>
    <col min="3585" max="3585" width="5.08984375" style="366" customWidth="1"/>
    <col min="3586" max="3587" width="8.7265625" style="366"/>
    <col min="3588" max="3588" width="5.08984375" style="366" customWidth="1"/>
    <col min="3589" max="3594" width="8.7265625" style="366"/>
    <col min="3595" max="3595" width="8.26953125" style="366" customWidth="1"/>
    <col min="3596" max="3840" width="8.7265625" style="366"/>
    <col min="3841" max="3841" width="5.08984375" style="366" customWidth="1"/>
    <col min="3842" max="3843" width="8.7265625" style="366"/>
    <col min="3844" max="3844" width="5.08984375" style="366" customWidth="1"/>
    <col min="3845" max="3850" width="8.7265625" style="366"/>
    <col min="3851" max="3851" width="8.26953125" style="366" customWidth="1"/>
    <col min="3852" max="4096" width="8.7265625" style="366"/>
    <col min="4097" max="4097" width="5.08984375" style="366" customWidth="1"/>
    <col min="4098" max="4099" width="8.7265625" style="366"/>
    <col min="4100" max="4100" width="5.08984375" style="366" customWidth="1"/>
    <col min="4101" max="4106" width="8.7265625" style="366"/>
    <col min="4107" max="4107" width="8.26953125" style="366" customWidth="1"/>
    <col min="4108" max="4352" width="8.7265625" style="366"/>
    <col min="4353" max="4353" width="5.08984375" style="366" customWidth="1"/>
    <col min="4354" max="4355" width="8.7265625" style="366"/>
    <col min="4356" max="4356" width="5.08984375" style="366" customWidth="1"/>
    <col min="4357" max="4362" width="8.7265625" style="366"/>
    <col min="4363" max="4363" width="8.26953125" style="366" customWidth="1"/>
    <col min="4364" max="4608" width="8.7265625" style="366"/>
    <col min="4609" max="4609" width="5.08984375" style="366" customWidth="1"/>
    <col min="4610" max="4611" width="8.7265625" style="366"/>
    <col min="4612" max="4612" width="5.08984375" style="366" customWidth="1"/>
    <col min="4613" max="4618" width="8.7265625" style="366"/>
    <col min="4619" max="4619" width="8.26953125" style="366" customWidth="1"/>
    <col min="4620" max="4864" width="8.7265625" style="366"/>
    <col min="4865" max="4865" width="5.08984375" style="366" customWidth="1"/>
    <col min="4866" max="4867" width="8.7265625" style="366"/>
    <col min="4868" max="4868" width="5.08984375" style="366" customWidth="1"/>
    <col min="4869" max="4874" width="8.7265625" style="366"/>
    <col min="4875" max="4875" width="8.26953125" style="366" customWidth="1"/>
    <col min="4876" max="5120" width="8.7265625" style="366"/>
    <col min="5121" max="5121" width="5.08984375" style="366" customWidth="1"/>
    <col min="5122" max="5123" width="8.7265625" style="366"/>
    <col min="5124" max="5124" width="5.08984375" style="366" customWidth="1"/>
    <col min="5125" max="5130" width="8.7265625" style="366"/>
    <col min="5131" max="5131" width="8.26953125" style="366" customWidth="1"/>
    <col min="5132" max="5376" width="8.7265625" style="366"/>
    <col min="5377" max="5377" width="5.08984375" style="366" customWidth="1"/>
    <col min="5378" max="5379" width="8.7265625" style="366"/>
    <col min="5380" max="5380" width="5.08984375" style="366" customWidth="1"/>
    <col min="5381" max="5386" width="8.7265625" style="366"/>
    <col min="5387" max="5387" width="8.26953125" style="366" customWidth="1"/>
    <col min="5388" max="5632" width="8.7265625" style="366"/>
    <col min="5633" max="5633" width="5.08984375" style="366" customWidth="1"/>
    <col min="5634" max="5635" width="8.7265625" style="366"/>
    <col min="5636" max="5636" width="5.08984375" style="366" customWidth="1"/>
    <col min="5637" max="5642" width="8.7265625" style="366"/>
    <col min="5643" max="5643" width="8.26953125" style="366" customWidth="1"/>
    <col min="5644" max="5888" width="8.7265625" style="366"/>
    <col min="5889" max="5889" width="5.08984375" style="366" customWidth="1"/>
    <col min="5890" max="5891" width="8.7265625" style="366"/>
    <col min="5892" max="5892" width="5.08984375" style="366" customWidth="1"/>
    <col min="5893" max="5898" width="8.7265625" style="366"/>
    <col min="5899" max="5899" width="8.26953125" style="366" customWidth="1"/>
    <col min="5900" max="6144" width="8.7265625" style="366"/>
    <col min="6145" max="6145" width="5.08984375" style="366" customWidth="1"/>
    <col min="6146" max="6147" width="8.7265625" style="366"/>
    <col min="6148" max="6148" width="5.08984375" style="366" customWidth="1"/>
    <col min="6149" max="6154" width="8.7265625" style="366"/>
    <col min="6155" max="6155" width="8.26953125" style="366" customWidth="1"/>
    <col min="6156" max="6400" width="8.7265625" style="366"/>
    <col min="6401" max="6401" width="5.08984375" style="366" customWidth="1"/>
    <col min="6402" max="6403" width="8.7265625" style="366"/>
    <col min="6404" max="6404" width="5.08984375" style="366" customWidth="1"/>
    <col min="6405" max="6410" width="8.7265625" style="366"/>
    <col min="6411" max="6411" width="8.26953125" style="366" customWidth="1"/>
    <col min="6412" max="6656" width="8.7265625" style="366"/>
    <col min="6657" max="6657" width="5.08984375" style="366" customWidth="1"/>
    <col min="6658" max="6659" width="8.7265625" style="366"/>
    <col min="6660" max="6660" width="5.08984375" style="366" customWidth="1"/>
    <col min="6661" max="6666" width="8.7265625" style="366"/>
    <col min="6667" max="6667" width="8.26953125" style="366" customWidth="1"/>
    <col min="6668" max="6912" width="8.7265625" style="366"/>
    <col min="6913" max="6913" width="5.08984375" style="366" customWidth="1"/>
    <col min="6914" max="6915" width="8.7265625" style="366"/>
    <col min="6916" max="6916" width="5.08984375" style="366" customWidth="1"/>
    <col min="6917" max="6922" width="8.7265625" style="366"/>
    <col min="6923" max="6923" width="8.26953125" style="366" customWidth="1"/>
    <col min="6924" max="7168" width="8.7265625" style="366"/>
    <col min="7169" max="7169" width="5.08984375" style="366" customWidth="1"/>
    <col min="7170" max="7171" width="8.7265625" style="366"/>
    <col min="7172" max="7172" width="5.08984375" style="366" customWidth="1"/>
    <col min="7173" max="7178" width="8.7265625" style="366"/>
    <col min="7179" max="7179" width="8.26953125" style="366" customWidth="1"/>
    <col min="7180" max="7424" width="8.7265625" style="366"/>
    <col min="7425" max="7425" width="5.08984375" style="366" customWidth="1"/>
    <col min="7426" max="7427" width="8.7265625" style="366"/>
    <col min="7428" max="7428" width="5.08984375" style="366" customWidth="1"/>
    <col min="7429" max="7434" width="8.7265625" style="366"/>
    <col min="7435" max="7435" width="8.26953125" style="366" customWidth="1"/>
    <col min="7436" max="7680" width="8.7265625" style="366"/>
    <col min="7681" max="7681" width="5.08984375" style="366" customWidth="1"/>
    <col min="7682" max="7683" width="8.7265625" style="366"/>
    <col min="7684" max="7684" width="5.08984375" style="366" customWidth="1"/>
    <col min="7685" max="7690" width="8.7265625" style="366"/>
    <col min="7691" max="7691" width="8.26953125" style="366" customWidth="1"/>
    <col min="7692" max="7936" width="8.7265625" style="366"/>
    <col min="7937" max="7937" width="5.08984375" style="366" customWidth="1"/>
    <col min="7938" max="7939" width="8.7265625" style="366"/>
    <col min="7940" max="7940" width="5.08984375" style="366" customWidth="1"/>
    <col min="7941" max="7946" width="8.7265625" style="366"/>
    <col min="7947" max="7947" width="8.26953125" style="366" customWidth="1"/>
    <col min="7948" max="8192" width="8.7265625" style="366"/>
    <col min="8193" max="8193" width="5.08984375" style="366" customWidth="1"/>
    <col min="8194" max="8195" width="8.7265625" style="366"/>
    <col min="8196" max="8196" width="5.08984375" style="366" customWidth="1"/>
    <col min="8197" max="8202" width="8.7265625" style="366"/>
    <col min="8203" max="8203" width="8.26953125" style="366" customWidth="1"/>
    <col min="8204" max="8448" width="8.7265625" style="366"/>
    <col min="8449" max="8449" width="5.08984375" style="366" customWidth="1"/>
    <col min="8450" max="8451" width="8.7265625" style="366"/>
    <col min="8452" max="8452" width="5.08984375" style="366" customWidth="1"/>
    <col min="8453" max="8458" width="8.7265625" style="366"/>
    <col min="8459" max="8459" width="8.26953125" style="366" customWidth="1"/>
    <col min="8460" max="8704" width="8.7265625" style="366"/>
    <col min="8705" max="8705" width="5.08984375" style="366" customWidth="1"/>
    <col min="8706" max="8707" width="8.7265625" style="366"/>
    <col min="8708" max="8708" width="5.08984375" style="366" customWidth="1"/>
    <col min="8709" max="8714" width="8.7265625" style="366"/>
    <col min="8715" max="8715" width="8.26953125" style="366" customWidth="1"/>
    <col min="8716" max="8960" width="8.7265625" style="366"/>
    <col min="8961" max="8961" width="5.08984375" style="366" customWidth="1"/>
    <col min="8962" max="8963" width="8.7265625" style="366"/>
    <col min="8964" max="8964" width="5.08984375" style="366" customWidth="1"/>
    <col min="8965" max="8970" width="8.7265625" style="366"/>
    <col min="8971" max="8971" width="8.26953125" style="366" customWidth="1"/>
    <col min="8972" max="9216" width="8.7265625" style="366"/>
    <col min="9217" max="9217" width="5.08984375" style="366" customWidth="1"/>
    <col min="9218" max="9219" width="8.7265625" style="366"/>
    <col min="9220" max="9220" width="5.08984375" style="366" customWidth="1"/>
    <col min="9221" max="9226" width="8.7265625" style="366"/>
    <col min="9227" max="9227" width="8.26953125" style="366" customWidth="1"/>
    <col min="9228" max="9472" width="8.7265625" style="366"/>
    <col min="9473" max="9473" width="5.08984375" style="366" customWidth="1"/>
    <col min="9474" max="9475" width="8.7265625" style="366"/>
    <col min="9476" max="9476" width="5.08984375" style="366" customWidth="1"/>
    <col min="9477" max="9482" width="8.7265625" style="366"/>
    <col min="9483" max="9483" width="8.26953125" style="366" customWidth="1"/>
    <col min="9484" max="9728" width="8.7265625" style="366"/>
    <col min="9729" max="9729" width="5.08984375" style="366" customWidth="1"/>
    <col min="9730" max="9731" width="8.7265625" style="366"/>
    <col min="9732" max="9732" width="5.08984375" style="366" customWidth="1"/>
    <col min="9733" max="9738" width="8.7265625" style="366"/>
    <col min="9739" max="9739" width="8.26953125" style="366" customWidth="1"/>
    <col min="9740" max="9984" width="8.7265625" style="366"/>
    <col min="9985" max="9985" width="5.08984375" style="366" customWidth="1"/>
    <col min="9986" max="9987" width="8.7265625" style="366"/>
    <col min="9988" max="9988" width="5.08984375" style="366" customWidth="1"/>
    <col min="9989" max="9994" width="8.7265625" style="366"/>
    <col min="9995" max="9995" width="8.26953125" style="366" customWidth="1"/>
    <col min="9996" max="10240" width="8.7265625" style="366"/>
    <col min="10241" max="10241" width="5.08984375" style="366" customWidth="1"/>
    <col min="10242" max="10243" width="8.7265625" style="366"/>
    <col min="10244" max="10244" width="5.08984375" style="366" customWidth="1"/>
    <col min="10245" max="10250" width="8.7265625" style="366"/>
    <col min="10251" max="10251" width="8.26953125" style="366" customWidth="1"/>
    <col min="10252" max="10496" width="8.7265625" style="366"/>
    <col min="10497" max="10497" width="5.08984375" style="366" customWidth="1"/>
    <col min="10498" max="10499" width="8.7265625" style="366"/>
    <col min="10500" max="10500" width="5.08984375" style="366" customWidth="1"/>
    <col min="10501" max="10506" width="8.7265625" style="366"/>
    <col min="10507" max="10507" width="8.26953125" style="366" customWidth="1"/>
    <col min="10508" max="10752" width="8.7265625" style="366"/>
    <col min="10753" max="10753" width="5.08984375" style="366" customWidth="1"/>
    <col min="10754" max="10755" width="8.7265625" style="366"/>
    <col min="10756" max="10756" width="5.08984375" style="366" customWidth="1"/>
    <col min="10757" max="10762" width="8.7265625" style="366"/>
    <col min="10763" max="10763" width="8.26953125" style="366" customWidth="1"/>
    <col min="10764" max="11008" width="8.7265625" style="366"/>
    <col min="11009" max="11009" width="5.08984375" style="366" customWidth="1"/>
    <col min="11010" max="11011" width="8.7265625" style="366"/>
    <col min="11012" max="11012" width="5.08984375" style="366" customWidth="1"/>
    <col min="11013" max="11018" width="8.7265625" style="366"/>
    <col min="11019" max="11019" width="8.26953125" style="366" customWidth="1"/>
    <col min="11020" max="11264" width="8.7265625" style="366"/>
    <col min="11265" max="11265" width="5.08984375" style="366" customWidth="1"/>
    <col min="11266" max="11267" width="8.7265625" style="366"/>
    <col min="11268" max="11268" width="5.08984375" style="366" customWidth="1"/>
    <col min="11269" max="11274" width="8.7265625" style="366"/>
    <col min="11275" max="11275" width="8.26953125" style="366" customWidth="1"/>
    <col min="11276" max="11520" width="8.7265625" style="366"/>
    <col min="11521" max="11521" width="5.08984375" style="366" customWidth="1"/>
    <col min="11522" max="11523" width="8.7265625" style="366"/>
    <col min="11524" max="11524" width="5.08984375" style="366" customWidth="1"/>
    <col min="11525" max="11530" width="8.7265625" style="366"/>
    <col min="11531" max="11531" width="8.26953125" style="366" customWidth="1"/>
    <col min="11532" max="11776" width="8.7265625" style="366"/>
    <col min="11777" max="11777" width="5.08984375" style="366" customWidth="1"/>
    <col min="11778" max="11779" width="8.7265625" style="366"/>
    <col min="11780" max="11780" width="5.08984375" style="366" customWidth="1"/>
    <col min="11781" max="11786" width="8.7265625" style="366"/>
    <col min="11787" max="11787" width="8.26953125" style="366" customWidth="1"/>
    <col min="11788" max="12032" width="8.7265625" style="366"/>
    <col min="12033" max="12033" width="5.08984375" style="366" customWidth="1"/>
    <col min="12034" max="12035" width="8.7265625" style="366"/>
    <col min="12036" max="12036" width="5.08984375" style="366" customWidth="1"/>
    <col min="12037" max="12042" width="8.7265625" style="366"/>
    <col min="12043" max="12043" width="8.26953125" style="366" customWidth="1"/>
    <col min="12044" max="12288" width="8.7265625" style="366"/>
    <col min="12289" max="12289" width="5.08984375" style="366" customWidth="1"/>
    <col min="12290" max="12291" width="8.7265625" style="366"/>
    <col min="12292" max="12292" width="5.08984375" style="366" customWidth="1"/>
    <col min="12293" max="12298" width="8.7265625" style="366"/>
    <col min="12299" max="12299" width="8.26953125" style="366" customWidth="1"/>
    <col min="12300" max="12544" width="8.7265625" style="366"/>
    <col min="12545" max="12545" width="5.08984375" style="366" customWidth="1"/>
    <col min="12546" max="12547" width="8.7265625" style="366"/>
    <col min="12548" max="12548" width="5.08984375" style="366" customWidth="1"/>
    <col min="12549" max="12554" width="8.7265625" style="366"/>
    <col min="12555" max="12555" width="8.26953125" style="366" customWidth="1"/>
    <col min="12556" max="12800" width="8.7265625" style="366"/>
    <col min="12801" max="12801" width="5.08984375" style="366" customWidth="1"/>
    <col min="12802" max="12803" width="8.7265625" style="366"/>
    <col min="12804" max="12804" width="5.08984375" style="366" customWidth="1"/>
    <col min="12805" max="12810" width="8.7265625" style="366"/>
    <col min="12811" max="12811" width="8.26953125" style="366" customWidth="1"/>
    <col min="12812" max="13056" width="8.7265625" style="366"/>
    <col min="13057" max="13057" width="5.08984375" style="366" customWidth="1"/>
    <col min="13058" max="13059" width="8.7265625" style="366"/>
    <col min="13060" max="13060" width="5.08984375" style="366" customWidth="1"/>
    <col min="13061" max="13066" width="8.7265625" style="366"/>
    <col min="13067" max="13067" width="8.26953125" style="366" customWidth="1"/>
    <col min="13068" max="13312" width="8.7265625" style="366"/>
    <col min="13313" max="13313" width="5.08984375" style="366" customWidth="1"/>
    <col min="13314" max="13315" width="8.7265625" style="366"/>
    <col min="13316" max="13316" width="5.08984375" style="366" customWidth="1"/>
    <col min="13317" max="13322" width="8.7265625" style="366"/>
    <col min="13323" max="13323" width="8.26953125" style="366" customWidth="1"/>
    <col min="13324" max="13568" width="8.7265625" style="366"/>
    <col min="13569" max="13569" width="5.08984375" style="366" customWidth="1"/>
    <col min="13570" max="13571" width="8.7265625" style="366"/>
    <col min="13572" max="13572" width="5.08984375" style="366" customWidth="1"/>
    <col min="13573" max="13578" width="8.7265625" style="366"/>
    <col min="13579" max="13579" width="8.26953125" style="366" customWidth="1"/>
    <col min="13580" max="13824" width="8.7265625" style="366"/>
    <col min="13825" max="13825" width="5.08984375" style="366" customWidth="1"/>
    <col min="13826" max="13827" width="8.7265625" style="366"/>
    <col min="13828" max="13828" width="5.08984375" style="366" customWidth="1"/>
    <col min="13829" max="13834" width="8.7265625" style="366"/>
    <col min="13835" max="13835" width="8.26953125" style="366" customWidth="1"/>
    <col min="13836" max="14080" width="8.7265625" style="366"/>
    <col min="14081" max="14081" width="5.08984375" style="366" customWidth="1"/>
    <col min="14082" max="14083" width="8.7265625" style="366"/>
    <col min="14084" max="14084" width="5.08984375" style="366" customWidth="1"/>
    <col min="14085" max="14090" width="8.7265625" style="366"/>
    <col min="14091" max="14091" width="8.26953125" style="366" customWidth="1"/>
    <col min="14092" max="14336" width="8.7265625" style="366"/>
    <col min="14337" max="14337" width="5.08984375" style="366" customWidth="1"/>
    <col min="14338" max="14339" width="8.7265625" style="366"/>
    <col min="14340" max="14340" width="5.08984375" style="366" customWidth="1"/>
    <col min="14341" max="14346" width="8.7265625" style="366"/>
    <col min="14347" max="14347" width="8.26953125" style="366" customWidth="1"/>
    <col min="14348" max="14592" width="8.7265625" style="366"/>
    <col min="14593" max="14593" width="5.08984375" style="366" customWidth="1"/>
    <col min="14594" max="14595" width="8.7265625" style="366"/>
    <col min="14596" max="14596" width="5.08984375" style="366" customWidth="1"/>
    <col min="14597" max="14602" width="8.7265625" style="366"/>
    <col min="14603" max="14603" width="8.26953125" style="366" customWidth="1"/>
    <col min="14604" max="14848" width="8.7265625" style="366"/>
    <col min="14849" max="14849" width="5.08984375" style="366" customWidth="1"/>
    <col min="14850" max="14851" width="8.7265625" style="366"/>
    <col min="14852" max="14852" width="5.08984375" style="366" customWidth="1"/>
    <col min="14853" max="14858" width="8.7265625" style="366"/>
    <col min="14859" max="14859" width="8.26953125" style="366" customWidth="1"/>
    <col min="14860" max="15104" width="8.7265625" style="366"/>
    <col min="15105" max="15105" width="5.08984375" style="366" customWidth="1"/>
    <col min="15106" max="15107" width="8.7265625" style="366"/>
    <col min="15108" max="15108" width="5.08984375" style="366" customWidth="1"/>
    <col min="15109" max="15114" width="8.7265625" style="366"/>
    <col min="15115" max="15115" width="8.26953125" style="366" customWidth="1"/>
    <col min="15116" max="15360" width="8.7265625" style="366"/>
    <col min="15361" max="15361" width="5.08984375" style="366" customWidth="1"/>
    <col min="15362" max="15363" width="8.7265625" style="366"/>
    <col min="15364" max="15364" width="5.08984375" style="366" customWidth="1"/>
    <col min="15365" max="15370" width="8.7265625" style="366"/>
    <col min="15371" max="15371" width="8.26953125" style="366" customWidth="1"/>
    <col min="15372" max="15616" width="8.7265625" style="366"/>
    <col min="15617" max="15617" width="5.08984375" style="366" customWidth="1"/>
    <col min="15618" max="15619" width="8.7265625" style="366"/>
    <col min="15620" max="15620" width="5.08984375" style="366" customWidth="1"/>
    <col min="15621" max="15626" width="8.7265625" style="366"/>
    <col min="15627" max="15627" width="8.26953125" style="366" customWidth="1"/>
    <col min="15628" max="15872" width="8.7265625" style="366"/>
    <col min="15873" max="15873" width="5.08984375" style="366" customWidth="1"/>
    <col min="15874" max="15875" width="8.7265625" style="366"/>
    <col min="15876" max="15876" width="5.08984375" style="366" customWidth="1"/>
    <col min="15877" max="15882" width="8.7265625" style="366"/>
    <col min="15883" max="15883" width="8.26953125" style="366" customWidth="1"/>
    <col min="15884" max="16128" width="8.7265625" style="366"/>
    <col min="16129" max="16129" width="5.08984375" style="366" customWidth="1"/>
    <col min="16130" max="16131" width="8.7265625" style="366"/>
    <col min="16132" max="16132" width="5.08984375" style="366" customWidth="1"/>
    <col min="16133" max="16138" width="8.7265625" style="366"/>
    <col min="16139" max="16139" width="8.26953125" style="366" customWidth="1"/>
    <col min="16140" max="16384" width="8.7265625" style="366"/>
  </cols>
  <sheetData>
    <row r="1" spans="1:13" ht="5.15" customHeight="1">
      <c r="I1" s="367"/>
      <c r="J1" s="367"/>
      <c r="K1" s="367"/>
    </row>
    <row r="2" spans="1:13" ht="39.75" customHeight="1">
      <c r="A2" s="486" t="s">
        <v>1682</v>
      </c>
      <c r="B2" s="486"/>
      <c r="C2" s="486"/>
      <c r="D2" s="486"/>
      <c r="E2" s="486"/>
      <c r="F2" s="486"/>
      <c r="G2" s="486"/>
      <c r="H2" s="486"/>
      <c r="I2" s="486"/>
      <c r="J2" s="486"/>
      <c r="K2" s="486"/>
    </row>
    <row r="3" spans="1:13" ht="8" customHeight="1">
      <c r="A3" s="368"/>
      <c r="B3" s="368"/>
      <c r="C3" s="368"/>
      <c r="D3" s="368"/>
      <c r="E3" s="368"/>
      <c r="F3" s="368"/>
      <c r="G3" s="368"/>
      <c r="H3" s="369"/>
      <c r="I3" s="487"/>
      <c r="J3" s="487"/>
      <c r="K3" s="487"/>
    </row>
    <row r="4" spans="1:13" ht="20.149999999999999" customHeight="1">
      <c r="A4" s="488" t="s">
        <v>92</v>
      </c>
      <c r="B4" s="488"/>
      <c r="C4" s="488"/>
      <c r="D4" s="488"/>
      <c r="E4" s="488"/>
      <c r="F4" s="488"/>
      <c r="G4" s="488"/>
      <c r="H4" s="488"/>
      <c r="I4" s="488"/>
      <c r="J4" s="488"/>
      <c r="K4" s="488"/>
    </row>
    <row r="5" spans="1:13" ht="20.149999999999999" customHeight="1">
      <c r="A5" s="489" t="s">
        <v>2314</v>
      </c>
      <c r="B5" s="489"/>
      <c r="C5" s="489"/>
      <c r="D5" s="489"/>
      <c r="E5" s="489"/>
      <c r="F5" s="489"/>
      <c r="G5" s="489"/>
      <c r="H5" s="489"/>
      <c r="I5" s="489"/>
      <c r="J5" s="489"/>
      <c r="K5" s="489"/>
    </row>
    <row r="6" spans="1:13" ht="20.149999999999999" customHeight="1">
      <c r="A6" s="489" t="s">
        <v>2315</v>
      </c>
      <c r="B6" s="489"/>
      <c r="C6" s="489"/>
      <c r="D6" s="489"/>
      <c r="E6" s="489"/>
      <c r="F6" s="489"/>
      <c r="G6" s="489"/>
      <c r="H6" s="489"/>
      <c r="I6" s="489"/>
      <c r="J6" s="489"/>
      <c r="K6" s="489"/>
    </row>
    <row r="7" spans="1:13" ht="20.149999999999999" customHeight="1">
      <c r="A7" s="489" t="s">
        <v>1683</v>
      </c>
      <c r="B7" s="489"/>
      <c r="C7" s="489"/>
      <c r="D7" s="489"/>
      <c r="E7" s="489"/>
      <c r="F7" s="489"/>
      <c r="G7" s="489"/>
      <c r="H7" s="489"/>
      <c r="I7" s="489"/>
      <c r="J7" s="489"/>
      <c r="K7" s="489"/>
    </row>
    <row r="8" spans="1:13" ht="20.149999999999999" customHeight="1">
      <c r="A8" s="490" t="s">
        <v>1684</v>
      </c>
      <c r="B8" s="490"/>
      <c r="C8" s="490"/>
      <c r="D8" s="490"/>
      <c r="E8" s="490"/>
      <c r="F8" s="490"/>
      <c r="G8" s="490"/>
      <c r="H8" s="490"/>
      <c r="I8" s="490"/>
      <c r="J8" s="490"/>
      <c r="K8" s="490"/>
    </row>
    <row r="9" spans="1:13" ht="20.149999999999999" customHeight="1">
      <c r="A9" s="491" t="s">
        <v>2316</v>
      </c>
      <c r="B9" s="491"/>
      <c r="C9" s="491"/>
      <c r="D9" s="491"/>
      <c r="E9" s="491"/>
      <c r="F9" s="491"/>
      <c r="G9" s="491"/>
      <c r="H9" s="491"/>
      <c r="I9" s="491"/>
      <c r="J9" s="491"/>
      <c r="K9" s="491"/>
    </row>
    <row r="10" spans="1:13">
      <c r="A10" s="491" t="s">
        <v>2317</v>
      </c>
      <c r="B10" s="491"/>
      <c r="C10" s="491"/>
      <c r="D10" s="491"/>
      <c r="E10" s="491"/>
      <c r="F10" s="491"/>
      <c r="G10" s="491"/>
      <c r="H10" s="491"/>
      <c r="I10" s="491"/>
      <c r="J10" s="491"/>
      <c r="K10" s="491"/>
    </row>
    <row r="11" spans="1:13">
      <c r="A11" s="374" t="s">
        <v>2318</v>
      </c>
      <c r="B11" s="387"/>
      <c r="C11" s="387"/>
      <c r="D11" s="387"/>
      <c r="E11" s="387"/>
      <c r="F11" s="387"/>
      <c r="G11" s="387"/>
      <c r="H11" s="387"/>
      <c r="I11" s="387"/>
      <c r="J11" s="387"/>
      <c r="K11" s="387"/>
    </row>
    <row r="12" spans="1:13" ht="20.149999999999999" customHeight="1">
      <c r="A12" s="492" t="s">
        <v>2319</v>
      </c>
      <c r="B12" s="492"/>
      <c r="C12" s="492"/>
      <c r="D12" s="492"/>
      <c r="E12" s="492"/>
      <c r="F12" s="492"/>
      <c r="G12" s="492"/>
      <c r="H12" s="492"/>
      <c r="I12" s="492"/>
      <c r="J12" s="492"/>
      <c r="K12" s="492"/>
    </row>
    <row r="13" spans="1:13" ht="20.149999999999999" customHeight="1">
      <c r="A13" s="489" t="s">
        <v>1685</v>
      </c>
      <c r="B13" s="489"/>
      <c r="C13" s="489"/>
      <c r="D13" s="489"/>
      <c r="E13" s="489"/>
      <c r="F13" s="489"/>
      <c r="G13" s="489"/>
      <c r="H13" s="489"/>
      <c r="I13" s="489"/>
      <c r="J13" s="489"/>
      <c r="K13" s="489"/>
    </row>
    <row r="14" spans="1:13" ht="20.149999999999999" customHeight="1">
      <c r="A14" s="374" t="s">
        <v>2320</v>
      </c>
      <c r="B14" s="370"/>
      <c r="C14" s="370"/>
      <c r="D14" s="370"/>
      <c r="E14" s="370"/>
      <c r="F14" s="370"/>
      <c r="G14" s="370"/>
      <c r="H14" s="370"/>
      <c r="I14" s="370"/>
      <c r="J14" s="370"/>
      <c r="K14" s="370"/>
    </row>
    <row r="15" spans="1:13">
      <c r="A15" s="485" t="s">
        <v>2321</v>
      </c>
      <c r="B15" s="485"/>
      <c r="C15" s="485"/>
      <c r="D15" s="485"/>
      <c r="E15" s="485"/>
      <c r="F15" s="485"/>
      <c r="G15" s="485"/>
      <c r="H15" s="485"/>
      <c r="I15" s="485"/>
      <c r="J15" s="485"/>
      <c r="K15" s="485"/>
      <c r="M15" s="388"/>
    </row>
    <row r="16" spans="1:13">
      <c r="A16" s="494" t="s">
        <v>2322</v>
      </c>
      <c r="B16" s="494"/>
      <c r="C16" s="494"/>
      <c r="D16" s="494"/>
      <c r="E16" s="494"/>
      <c r="F16" s="494"/>
      <c r="G16" s="494"/>
      <c r="H16" s="494"/>
      <c r="I16" s="494"/>
      <c r="J16" s="494"/>
      <c r="K16" s="494"/>
    </row>
    <row r="17" spans="1:11">
      <c r="A17" s="495" t="s">
        <v>2323</v>
      </c>
      <c r="B17" s="495"/>
      <c r="C17" s="495"/>
      <c r="D17" s="495"/>
      <c r="E17" s="495"/>
      <c r="F17" s="495"/>
      <c r="G17" s="495"/>
      <c r="H17" s="495"/>
      <c r="I17" s="495"/>
      <c r="J17" s="495"/>
      <c r="K17" s="495"/>
    </row>
    <row r="18" spans="1:11">
      <c r="A18" s="494" t="s">
        <v>2324</v>
      </c>
      <c r="B18" s="494"/>
      <c r="C18" s="494"/>
      <c r="D18" s="494"/>
      <c r="E18" s="494"/>
      <c r="F18" s="494"/>
      <c r="G18" s="494"/>
      <c r="H18" s="494"/>
      <c r="I18" s="494"/>
      <c r="J18" s="494"/>
      <c r="K18" s="494"/>
    </row>
    <row r="19" spans="1:11" ht="17.25" customHeight="1">
      <c r="A19" s="495" t="s">
        <v>2325</v>
      </c>
      <c r="B19" s="495"/>
      <c r="C19" s="495"/>
      <c r="D19" s="495"/>
      <c r="E19" s="495"/>
      <c r="F19" s="495"/>
      <c r="G19" s="495"/>
      <c r="H19" s="495"/>
      <c r="I19" s="495"/>
      <c r="J19" s="495"/>
      <c r="K19" s="495"/>
    </row>
    <row r="20" spans="1:11" ht="17.25" customHeight="1">
      <c r="A20" s="495" t="s">
        <v>2326</v>
      </c>
      <c r="B20" s="495"/>
      <c r="C20" s="495"/>
      <c r="D20" s="495"/>
      <c r="E20" s="495"/>
      <c r="F20" s="495"/>
      <c r="G20" s="495"/>
      <c r="H20" s="495"/>
      <c r="I20" s="495"/>
      <c r="J20" s="495"/>
      <c r="K20" s="495"/>
    </row>
    <row r="21" spans="1:11" ht="17.25" customHeight="1">
      <c r="A21" s="496" t="s">
        <v>2327</v>
      </c>
      <c r="B21" s="496"/>
      <c r="C21" s="496"/>
      <c r="D21" s="496"/>
      <c r="E21" s="496"/>
      <c r="F21" s="496"/>
      <c r="G21" s="496"/>
      <c r="H21" s="496"/>
      <c r="I21" s="496"/>
      <c r="J21" s="496"/>
      <c r="K21" s="496"/>
    </row>
    <row r="22" spans="1:11" ht="17.25" customHeight="1">
      <c r="A22" s="388" t="s">
        <v>2328</v>
      </c>
      <c r="B22" s="389"/>
      <c r="C22" s="389"/>
      <c r="D22" s="389"/>
      <c r="E22" s="389"/>
      <c r="F22" s="389"/>
      <c r="G22" s="389"/>
      <c r="H22" s="389"/>
      <c r="I22" s="389"/>
      <c r="J22" s="389"/>
      <c r="K22" s="389"/>
    </row>
    <row r="23" spans="1:11">
      <c r="A23" s="489" t="s">
        <v>2329</v>
      </c>
      <c r="B23" s="489"/>
      <c r="C23" s="489"/>
      <c r="D23" s="489"/>
      <c r="E23" s="489"/>
      <c r="F23" s="489"/>
      <c r="G23" s="489"/>
      <c r="H23" s="489"/>
      <c r="I23" s="489"/>
      <c r="J23" s="489"/>
      <c r="K23" s="489"/>
    </row>
    <row r="24" spans="1:11" ht="20.149999999999999" customHeight="1">
      <c r="A24" s="489" t="s">
        <v>2330</v>
      </c>
      <c r="B24" s="489"/>
      <c r="C24" s="489"/>
      <c r="D24" s="489"/>
      <c r="E24" s="489"/>
      <c r="F24" s="489"/>
      <c r="G24" s="489"/>
      <c r="H24" s="489"/>
      <c r="I24" s="489"/>
      <c r="J24" s="489"/>
      <c r="K24" s="489"/>
    </row>
    <row r="25" spans="1:11" ht="20.149999999999999" customHeight="1">
      <c r="A25" s="489" t="s">
        <v>2331</v>
      </c>
      <c r="B25" s="489"/>
      <c r="C25" s="489"/>
      <c r="D25" s="489"/>
      <c r="E25" s="489"/>
      <c r="F25" s="489"/>
      <c r="G25" s="489"/>
      <c r="H25" s="489"/>
      <c r="I25" s="489"/>
      <c r="J25" s="489"/>
      <c r="K25" s="489"/>
    </row>
    <row r="26" spans="1:11" ht="12.5" customHeight="1">
      <c r="A26" s="371"/>
      <c r="B26" s="371"/>
      <c r="C26" s="371"/>
      <c r="D26" s="371"/>
      <c r="E26" s="371"/>
      <c r="F26" s="371"/>
      <c r="G26" s="371"/>
      <c r="H26" s="371"/>
      <c r="I26" s="371"/>
      <c r="J26" s="371"/>
      <c r="K26" s="371"/>
    </row>
    <row r="27" spans="1:11" ht="14" customHeight="1">
      <c r="A27" s="368"/>
      <c r="B27" s="368"/>
      <c r="C27" s="368"/>
      <c r="D27" s="368"/>
      <c r="E27" s="368"/>
      <c r="F27" s="368"/>
      <c r="G27" s="368"/>
      <c r="H27" s="368"/>
      <c r="I27" s="368"/>
      <c r="J27" s="368"/>
      <c r="K27" s="368"/>
    </row>
    <row r="28" spans="1:11" ht="30.75" customHeight="1">
      <c r="A28" s="497"/>
      <c r="B28" s="497"/>
      <c r="C28" s="497"/>
      <c r="D28" s="497"/>
      <c r="E28" s="497"/>
      <c r="F28" s="497"/>
      <c r="G28" s="368"/>
      <c r="H28" s="368"/>
      <c r="I28" s="368"/>
      <c r="J28" s="368"/>
      <c r="K28" s="368"/>
    </row>
    <row r="29" spans="1:11" ht="30.75" customHeight="1">
      <c r="A29" s="372"/>
      <c r="B29" s="372"/>
      <c r="C29" s="372"/>
      <c r="D29" s="372"/>
      <c r="E29" s="372"/>
      <c r="F29" s="372"/>
      <c r="G29" s="368"/>
      <c r="H29" s="368"/>
      <c r="I29" s="368"/>
      <c r="J29" s="368"/>
      <c r="K29" s="368"/>
    </row>
    <row r="30" spans="1:11" ht="30.75" customHeight="1">
      <c r="A30" s="372"/>
      <c r="B30" s="372"/>
      <c r="C30" s="372"/>
      <c r="D30" s="372"/>
      <c r="E30" s="372"/>
      <c r="F30" s="372"/>
      <c r="G30" s="368"/>
      <c r="H30" s="368"/>
      <c r="I30" s="368"/>
      <c r="J30" s="368"/>
      <c r="K30" s="368"/>
    </row>
    <row r="31" spans="1:11" ht="30.75" customHeight="1">
      <c r="A31" s="372"/>
      <c r="B31" s="372"/>
      <c r="C31" s="372"/>
      <c r="D31" s="372"/>
      <c r="E31" s="372"/>
      <c r="F31" s="372"/>
      <c r="G31" s="368"/>
      <c r="H31" s="368"/>
      <c r="I31" s="368"/>
      <c r="J31" s="368"/>
      <c r="K31" s="368"/>
    </row>
    <row r="32" spans="1:11" ht="21.75" customHeight="1">
      <c r="A32" s="372"/>
      <c r="B32" s="372"/>
      <c r="C32" s="372"/>
      <c r="D32" s="372"/>
      <c r="E32" s="372"/>
      <c r="F32" s="372"/>
      <c r="G32" s="368"/>
      <c r="H32" s="368"/>
      <c r="I32" s="368"/>
      <c r="J32" s="368"/>
      <c r="K32" s="368"/>
    </row>
    <row r="33" spans="1:11" ht="21.75" customHeight="1">
      <c r="A33" s="372"/>
      <c r="B33" s="372"/>
      <c r="C33" s="372"/>
      <c r="D33" s="372"/>
      <c r="E33" s="372"/>
      <c r="F33" s="372"/>
      <c r="G33" s="368"/>
      <c r="H33" s="368"/>
      <c r="I33" s="368"/>
      <c r="J33" s="368"/>
      <c r="K33" s="368"/>
    </row>
    <row r="34" spans="1:11" ht="18" customHeight="1">
      <c r="A34" s="372"/>
      <c r="B34" s="372"/>
      <c r="C34" s="372"/>
      <c r="D34" s="372"/>
      <c r="E34" s="372"/>
      <c r="F34" s="372"/>
      <c r="G34" s="368"/>
      <c r="H34" s="368"/>
      <c r="I34" s="368"/>
      <c r="J34" s="368"/>
      <c r="K34" s="368"/>
    </row>
    <row r="35" spans="1:11" s="373" customFormat="1" ht="20.149999999999999" customHeight="1">
      <c r="A35" s="498" t="s">
        <v>93</v>
      </c>
      <c r="B35" s="498"/>
      <c r="C35" s="498"/>
      <c r="D35" s="498"/>
      <c r="E35" s="498"/>
      <c r="F35" s="498"/>
      <c r="G35" s="498"/>
      <c r="H35" s="498"/>
      <c r="I35" s="498"/>
      <c r="J35" s="498"/>
      <c r="K35" s="368"/>
    </row>
    <row r="36" spans="1:11" ht="21.75" customHeight="1">
      <c r="A36" s="493" t="s">
        <v>2332</v>
      </c>
      <c r="B36" s="493"/>
      <c r="C36" s="493"/>
      <c r="D36" s="493"/>
      <c r="E36" s="493"/>
      <c r="F36" s="493"/>
      <c r="G36" s="493"/>
      <c r="H36" s="493"/>
      <c r="I36" s="493"/>
      <c r="J36" s="493"/>
      <c r="K36" s="493"/>
    </row>
    <row r="37" spans="1:11" ht="9.5" customHeight="1">
      <c r="A37" s="499"/>
      <c r="B37" s="499"/>
      <c r="C37" s="499"/>
      <c r="D37" s="499"/>
      <c r="E37" s="499"/>
      <c r="F37" s="499"/>
      <c r="G37" s="499"/>
      <c r="H37" s="499"/>
      <c r="I37" s="499"/>
      <c r="J37" s="499"/>
      <c r="K37" s="499"/>
    </row>
    <row r="38" spans="1:11" ht="19.5" customHeight="1">
      <c r="A38" s="374"/>
      <c r="B38" s="375"/>
      <c r="C38" s="500"/>
      <c r="D38" s="501"/>
      <c r="E38" s="501"/>
      <c r="F38" s="501"/>
      <c r="G38" s="501"/>
      <c r="H38" s="502" t="s">
        <v>134</v>
      </c>
      <c r="I38" s="503"/>
      <c r="J38" s="503"/>
      <c r="K38" s="374"/>
    </row>
    <row r="39" spans="1:11" ht="20.25" customHeight="1">
      <c r="A39" s="376"/>
      <c r="B39" s="375"/>
      <c r="C39" s="505" t="s">
        <v>2333</v>
      </c>
      <c r="D39" s="489"/>
      <c r="E39" s="489"/>
      <c r="F39" s="489"/>
      <c r="G39" s="489"/>
      <c r="H39" s="504"/>
      <c r="I39" s="503"/>
      <c r="J39" s="503"/>
      <c r="K39" s="376"/>
    </row>
    <row r="40" spans="1:11" ht="20.149999999999999" customHeight="1">
      <c r="A40" s="377"/>
      <c r="B40" s="375"/>
      <c r="C40" s="506"/>
      <c r="D40" s="507"/>
      <c r="E40" s="507"/>
      <c r="F40" s="507"/>
      <c r="G40" s="507"/>
      <c r="H40" s="504"/>
      <c r="I40" s="503"/>
      <c r="J40" s="503"/>
      <c r="K40" s="368"/>
    </row>
    <row r="41" spans="1:11" ht="20.149999999999999" customHeight="1"/>
    <row r="42" spans="1:11" ht="20.149999999999999" customHeight="1"/>
    <row r="43" spans="1:11" ht="20.149999999999999" customHeight="1"/>
  </sheetData>
  <sheetProtection algorithmName="SHA-512" hashValue="NqadcOTSexCxKHIkr6s4YaRA9e/ZsuW4fZzxvTUzjVFuy8c2PLxLuQJpkmQdfShEy/Kd/Dzr+bNvvFXO5FyLqQ==" saltValue="K85ONB9oV/yH9oYAPRv7Eg==" spinCount="100000" sheet="1" objects="1" scenarios="1"/>
  <mergeCells count="29">
    <mergeCell ref="A37:K37"/>
    <mergeCell ref="C38:G38"/>
    <mergeCell ref="H38:J40"/>
    <mergeCell ref="C39:G39"/>
    <mergeCell ref="C40:G40"/>
    <mergeCell ref="A36:K36"/>
    <mergeCell ref="A16:K16"/>
    <mergeCell ref="A17:K17"/>
    <mergeCell ref="A18:K18"/>
    <mergeCell ref="A19:K19"/>
    <mergeCell ref="A20:K20"/>
    <mergeCell ref="A21:K21"/>
    <mergeCell ref="A23:K23"/>
    <mergeCell ref="A24:K24"/>
    <mergeCell ref="A25:K25"/>
    <mergeCell ref="A28:F28"/>
    <mergeCell ref="A35:J35"/>
    <mergeCell ref="A15:K15"/>
    <mergeCell ref="A2:K2"/>
    <mergeCell ref="I3:K3"/>
    <mergeCell ref="A4:K4"/>
    <mergeCell ref="A5:K5"/>
    <mergeCell ref="A6:K6"/>
    <mergeCell ref="A7:K7"/>
    <mergeCell ref="A8:K8"/>
    <mergeCell ref="A9:K9"/>
    <mergeCell ref="A10:K10"/>
    <mergeCell ref="A12:K12"/>
    <mergeCell ref="A13:K13"/>
  </mergeCells>
  <phoneticPr fontId="1"/>
  <hyperlinks>
    <hyperlink ref="H38" r:id="rId1" xr:uid="{1E0BFBC2-597B-4F2B-B785-A70062258DDB}"/>
  </hyperlinks>
  <printOptions horizontalCentered="1"/>
  <pageMargins left="0.59055118110236227" right="0.59055118110236227" top="0.98425196850393704" bottom="0.98425196850393704" header="0.51181102362204722" footer="0.51181102362204722"/>
  <pageSetup paperSize="9" scale="90"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A2F5-8445-4A73-A651-F355DD5876F2}">
  <sheetPr>
    <tabColor rgb="FF92D050"/>
    <pageSetUpPr fitToPage="1"/>
  </sheetPr>
  <dimension ref="A1:AN110"/>
  <sheetViews>
    <sheetView zoomScale="60" zoomScaleNormal="60" zoomScaleSheetLayoutView="70" workbookViewId="0">
      <pane xSplit="2" ySplit="4" topLeftCell="C5" activePane="bottomRight" state="frozen"/>
      <selection activeCell="E38" sqref="E38"/>
      <selection pane="topRight" activeCell="E38" sqref="E38"/>
      <selection pane="bottomLeft" activeCell="E38" sqref="E38"/>
      <selection pane="bottomRight" activeCell="T9" sqref="T9"/>
    </sheetView>
  </sheetViews>
  <sheetFormatPr defaultColWidth="9" defaultRowHeight="13"/>
  <cols>
    <col min="2" max="2" width="28.6328125" customWidth="1"/>
    <col min="3" max="3" width="6" customWidth="1"/>
    <col min="4" max="4" width="3.6328125" customWidth="1"/>
    <col min="5" max="5" width="13.453125" style="120" customWidth="1"/>
    <col min="6" max="6" width="5.90625" customWidth="1"/>
    <col min="7" max="7" width="4.6328125" customWidth="1"/>
    <col min="8" max="8" width="13.453125" style="120" customWidth="1"/>
    <col min="9" max="9" width="5.453125" customWidth="1"/>
    <col min="10" max="10" width="4.7265625" customWidth="1"/>
    <col min="11" max="11" width="13.453125" style="120" customWidth="1"/>
    <col min="12" max="13" width="4.453125" customWidth="1"/>
    <col min="14" max="14" width="13.453125" style="120" customWidth="1"/>
    <col min="15" max="16" width="5.7265625" customWidth="1"/>
    <col min="17" max="17" width="13.453125" style="120" customWidth="1"/>
    <col min="18" max="19" width="5.26953125" customWidth="1"/>
    <col min="20" max="20" width="13.453125" style="120" customWidth="1"/>
    <col min="21" max="22" width="5.36328125" customWidth="1"/>
    <col min="23" max="23" width="13.453125" style="120" customWidth="1"/>
    <col min="24" max="25" width="4.90625" customWidth="1"/>
    <col min="26" max="26" width="13.6328125" style="120" customWidth="1"/>
    <col min="27" max="28" width="5.6328125" customWidth="1"/>
    <col min="29" max="29" width="13.453125" style="120" customWidth="1"/>
    <col min="30" max="31" width="5.36328125" customWidth="1"/>
    <col min="32" max="32" width="13.453125" style="120" customWidth="1"/>
    <col min="33" max="34" width="5.36328125" customWidth="1"/>
    <col min="35" max="35" width="13.453125" style="120" customWidth="1"/>
    <col min="36" max="37" width="5.08984375" customWidth="1"/>
    <col min="38" max="38" width="13.453125" style="120" customWidth="1"/>
  </cols>
  <sheetData>
    <row r="1" spans="1:40" ht="103.5" customHeight="1" thickBot="1">
      <c r="B1" s="125" t="str">
        <f>IF(C1='⑤算出内訳表(1)【自動】'!K37,"○","不一致の為確認必要")</f>
        <v>○</v>
      </c>
      <c r="C1" s="643">
        <f>SUM(E5:E104,H5:H104,K5:K104,N5:N104,Q5:Q104,T5:T104,W5:W104,Z5:Z104,AC5:AC104,AF5:AF104,AI5:AI104,AL5:AL104)</f>
        <v>0</v>
      </c>
      <c r="D1" s="643"/>
      <c r="E1" s="643"/>
      <c r="F1" s="643"/>
      <c r="G1" s="628" t="str">
        <f>_xlfn.IFS(①基本情報【名簿入力前に必須入力】!$S$11=1,"このシートは貴園は対象外ですので入力の必要はありません",①基本情報【名簿入力前に必須入力】!$S$11=2,"各職員の手当額を入力してください。各月すべてが赤い「エラー」欄から緑の「入力済み」欄になっていることを確認してください。",①基本情報【名簿入力前に必須入力】!$S$11=0,"①基本情報シートが未入力です。先に入力してください")</f>
        <v>①基本情報シートが未入力です。先に入力してください</v>
      </c>
      <c r="H1" s="629"/>
      <c r="I1" s="629"/>
      <c r="J1" s="629"/>
      <c r="K1" s="629"/>
      <c r="L1" s="629"/>
      <c r="M1" s="629"/>
      <c r="N1" s="629"/>
      <c r="O1" s="629"/>
      <c r="P1" s="629"/>
      <c r="Q1" s="629"/>
      <c r="R1" s="629"/>
      <c r="S1" s="629"/>
      <c r="T1" s="630"/>
      <c r="U1" s="218"/>
      <c r="V1" s="218"/>
      <c r="W1" s="218"/>
      <c r="X1" s="218"/>
      <c r="Y1" s="218"/>
      <c r="Z1" s="218"/>
      <c r="AJ1" s="644" t="e">
        <f>①基本情報【名簿入力前に必須入力】!P5</f>
        <v>#N/A</v>
      </c>
      <c r="AK1" s="644"/>
      <c r="AL1" s="644"/>
    </row>
    <row r="2" spans="1:40" ht="45" customHeight="1" thickBot="1">
      <c r="B2" s="160">
        <f>③職員名簿【中間実績】!L5</f>
        <v>0</v>
      </c>
      <c r="C2" s="632" t="s">
        <v>436</v>
      </c>
      <c r="D2" s="633"/>
      <c r="E2" s="633"/>
      <c r="F2" s="633" t="s">
        <v>437</v>
      </c>
      <c r="G2" s="634"/>
      <c r="H2" s="634"/>
      <c r="I2" s="634" t="s">
        <v>438</v>
      </c>
      <c r="J2" s="634"/>
      <c r="K2" s="634"/>
      <c r="L2" s="634" t="s">
        <v>439</v>
      </c>
      <c r="M2" s="634"/>
      <c r="N2" s="634"/>
      <c r="O2" s="634" t="s">
        <v>440</v>
      </c>
      <c r="P2" s="634"/>
      <c r="Q2" s="634"/>
      <c r="R2" s="634" t="s">
        <v>441</v>
      </c>
      <c r="S2" s="634"/>
      <c r="T2" s="634"/>
      <c r="U2" s="633" t="s">
        <v>442</v>
      </c>
      <c r="V2" s="633"/>
      <c r="W2" s="633"/>
      <c r="X2" s="633" t="s">
        <v>443</v>
      </c>
      <c r="Y2" s="633"/>
      <c r="Z2" s="633"/>
      <c r="AA2" s="633" t="s">
        <v>444</v>
      </c>
      <c r="AB2" s="633"/>
      <c r="AC2" s="633"/>
      <c r="AD2" s="633" t="s">
        <v>445</v>
      </c>
      <c r="AE2" s="633"/>
      <c r="AF2" s="633"/>
      <c r="AG2" s="633" t="s">
        <v>446</v>
      </c>
      <c r="AH2" s="633"/>
      <c r="AI2" s="633"/>
      <c r="AJ2" s="633" t="s">
        <v>447</v>
      </c>
      <c r="AK2" s="633"/>
      <c r="AL2" s="633"/>
    </row>
    <row r="3" spans="1:40" ht="27.75" customHeight="1">
      <c r="B3" s="635" t="s">
        <v>448</v>
      </c>
      <c r="C3" s="637" t="s">
        <v>449</v>
      </c>
      <c r="D3" s="638"/>
      <c r="E3" s="127" t="str">
        <f>IF(COUNTIF(C5:C104,"○")=COUNT(E5:E104),"入力済み","エラー")</f>
        <v>入力済み</v>
      </c>
      <c r="F3" s="641" t="s">
        <v>449</v>
      </c>
      <c r="G3" s="638"/>
      <c r="H3" s="127" t="str">
        <f>IF(COUNTIF(F5:F104,"○")=COUNT(H5:H104),"入力済み","エラー")</f>
        <v>入力済み</v>
      </c>
      <c r="I3" s="641" t="s">
        <v>449</v>
      </c>
      <c r="J3" s="638"/>
      <c r="K3" s="127" t="str">
        <f>IF(COUNTIF(I5:I104,"○")=COUNT(K5:K104),"入力済み","エラー")</f>
        <v>入力済み</v>
      </c>
      <c r="L3" s="641" t="s">
        <v>449</v>
      </c>
      <c r="M3" s="638"/>
      <c r="N3" s="127" t="str">
        <f>IF(COUNTIF(L5:L104,"○")=COUNT(N5:N104),"入力済み","エラー")</f>
        <v>入力済み</v>
      </c>
      <c r="O3" s="641" t="s">
        <v>449</v>
      </c>
      <c r="P3" s="638"/>
      <c r="Q3" s="127" t="str">
        <f>IF(COUNTIF(O5:O104,"○")=COUNT(Q5:Q104),"入力済み","エラー")</f>
        <v>入力済み</v>
      </c>
      <c r="R3" s="641" t="s">
        <v>449</v>
      </c>
      <c r="S3" s="638"/>
      <c r="T3" s="127" t="str">
        <f>IF(COUNTIF(R5:R104,"○")=COUNT(T5:T104),"入力済み","エラー")</f>
        <v>入力済み</v>
      </c>
      <c r="U3" s="641" t="s">
        <v>449</v>
      </c>
      <c r="V3" s="638"/>
      <c r="W3" s="127" t="str">
        <f>IF(COUNTIF(U5:U104,"○")=COUNT(W5:W104),"入力済み","エラー")</f>
        <v>入力済み</v>
      </c>
      <c r="X3" s="641" t="s">
        <v>449</v>
      </c>
      <c r="Y3" s="638"/>
      <c r="Z3" s="127" t="str">
        <f>IF(COUNTIF(X5:X104,"○")=COUNT(Z5:Z104),"入力済み","エラー")</f>
        <v>入力済み</v>
      </c>
      <c r="AA3" s="641" t="s">
        <v>449</v>
      </c>
      <c r="AB3" s="638"/>
      <c r="AC3" s="127" t="str">
        <f>IF(COUNTIF(AA5:AA104,"○")=COUNT(AC5:AC104),"入力済み","エラー")</f>
        <v>入力済み</v>
      </c>
      <c r="AD3" s="641" t="s">
        <v>449</v>
      </c>
      <c r="AE3" s="638"/>
      <c r="AF3" s="127" t="str">
        <f>IF(COUNTIF(AD5:AD104,"○")=COUNT(AF5:AF104),"入力済み","エラー")</f>
        <v>入力済み</v>
      </c>
      <c r="AG3" s="641" t="s">
        <v>449</v>
      </c>
      <c r="AH3" s="638"/>
      <c r="AI3" s="127" t="str">
        <f>IF(COUNTIF(AG5:AG104,"○")=COUNT(AI5:AI104),"入力済み","エラー")</f>
        <v>入力済み</v>
      </c>
      <c r="AJ3" s="641" t="s">
        <v>449</v>
      </c>
      <c r="AK3" s="638"/>
      <c r="AL3" s="127" t="str">
        <f>IF(COUNTIF(AJ5:AJ104,"○")=COUNT(AL5:AL104),"入力済み","エラー")</f>
        <v>入力済み</v>
      </c>
    </row>
    <row r="4" spans="1:40" ht="27.75" customHeight="1">
      <c r="B4" s="636"/>
      <c r="C4" s="639"/>
      <c r="D4" s="640"/>
      <c r="E4" s="126" t="s">
        <v>1061</v>
      </c>
      <c r="F4" s="642"/>
      <c r="G4" s="640"/>
      <c r="H4" s="126" t="s">
        <v>1060</v>
      </c>
      <c r="I4" s="642"/>
      <c r="J4" s="640"/>
      <c r="K4" s="126" t="s">
        <v>1060</v>
      </c>
      <c r="L4" s="642"/>
      <c r="M4" s="640"/>
      <c r="N4" s="126" t="s">
        <v>1060</v>
      </c>
      <c r="O4" s="642"/>
      <c r="P4" s="640"/>
      <c r="Q4" s="126" t="s">
        <v>1060</v>
      </c>
      <c r="R4" s="642"/>
      <c r="S4" s="640"/>
      <c r="T4" s="126" t="s">
        <v>1060</v>
      </c>
      <c r="U4" s="642"/>
      <c r="V4" s="640"/>
      <c r="W4" s="126" t="s">
        <v>1060</v>
      </c>
      <c r="X4" s="642"/>
      <c r="Y4" s="640"/>
      <c r="Z4" s="126" t="s">
        <v>1060</v>
      </c>
      <c r="AA4" s="642"/>
      <c r="AB4" s="640"/>
      <c r="AC4" s="126" t="s">
        <v>1060</v>
      </c>
      <c r="AD4" s="642"/>
      <c r="AE4" s="640"/>
      <c r="AF4" s="126" t="s">
        <v>1060</v>
      </c>
      <c r="AG4" s="642"/>
      <c r="AH4" s="640"/>
      <c r="AI4" s="126" t="s">
        <v>1060</v>
      </c>
      <c r="AJ4" s="642"/>
      <c r="AK4" s="640"/>
      <c r="AL4" s="126" t="s">
        <v>1060</v>
      </c>
      <c r="AN4" s="121"/>
    </row>
    <row r="5" spans="1:40" ht="30" customHeight="1">
      <c r="A5">
        <v>1</v>
      </c>
      <c r="B5" s="128" t="str">
        <f>③職員名簿【中間実績】!BP15</f>
        <v/>
      </c>
      <c r="C5" s="129" t="str">
        <f>③職員名簿【中間実績】!BQ15</f>
        <v/>
      </c>
      <c r="D5" s="130" t="str">
        <f>③職員名簿【中間実績】!BA15</f>
        <v/>
      </c>
      <c r="E5" s="362"/>
      <c r="F5" s="132" t="str">
        <f>③職員名簿【中間実績】!BR15</f>
        <v/>
      </c>
      <c r="G5" s="130" t="str">
        <f>③職員名簿【中間実績】!BB15</f>
        <v/>
      </c>
      <c r="H5" s="362"/>
      <c r="I5" s="132" t="str">
        <f>③職員名簿【中間実績】!BS15</f>
        <v/>
      </c>
      <c r="J5" s="130" t="str">
        <f>③職員名簿【中間実績】!BC15</f>
        <v/>
      </c>
      <c r="K5" s="362"/>
      <c r="L5" s="132" t="str">
        <f>③職員名簿【中間実績】!BT15</f>
        <v/>
      </c>
      <c r="M5" s="130" t="str">
        <f>③職員名簿【中間実績】!BD15</f>
        <v/>
      </c>
      <c r="N5" s="362"/>
      <c r="O5" s="132" t="str">
        <f>③職員名簿【中間実績】!BU15</f>
        <v/>
      </c>
      <c r="P5" s="130" t="str">
        <f>③職員名簿【中間実績】!BE15</f>
        <v/>
      </c>
      <c r="Q5" s="362"/>
      <c r="R5" s="132" t="str">
        <f>③職員名簿【中間実績】!BV15</f>
        <v/>
      </c>
      <c r="S5" s="130" t="str">
        <f>③職員名簿【中間実績】!BF15</f>
        <v/>
      </c>
      <c r="T5" s="362"/>
      <c r="U5" s="132" t="str">
        <f>③職員名簿【中間実績】!BW15</f>
        <v/>
      </c>
      <c r="V5" s="130" t="str">
        <f>③職員名簿【中間実績】!BG15</f>
        <v/>
      </c>
      <c r="W5" s="362"/>
      <c r="X5" s="132" t="str">
        <f>③職員名簿【中間実績】!BX15</f>
        <v/>
      </c>
      <c r="Y5" s="130" t="str">
        <f>③職員名簿【中間実績】!BH15</f>
        <v/>
      </c>
      <c r="Z5" s="362"/>
      <c r="AA5" s="132" t="str">
        <f>③職員名簿【中間実績】!BY15</f>
        <v/>
      </c>
      <c r="AB5" s="130" t="str">
        <f>③職員名簿【中間実績】!BI15</f>
        <v/>
      </c>
      <c r="AC5" s="362"/>
      <c r="AD5" s="132" t="str">
        <f>③職員名簿【中間実績】!BZ15</f>
        <v/>
      </c>
      <c r="AE5" s="130" t="str">
        <f>③職員名簿【中間実績】!BJ15</f>
        <v/>
      </c>
      <c r="AF5" s="362"/>
      <c r="AG5" s="132" t="str">
        <f>③職員名簿【中間実績】!CA15</f>
        <v/>
      </c>
      <c r="AH5" s="130" t="str">
        <f>③職員名簿【中間実績】!BK15</f>
        <v/>
      </c>
      <c r="AI5" s="362"/>
      <c r="AJ5" s="132" t="str">
        <f>③職員名簿【中間実績】!CB15</f>
        <v/>
      </c>
      <c r="AK5" s="130" t="str">
        <f>③職員名簿【中間実績】!BL15</f>
        <v/>
      </c>
      <c r="AL5" s="362"/>
    </row>
    <row r="6" spans="1:40" ht="30" customHeight="1">
      <c r="A6">
        <v>2</v>
      </c>
      <c r="B6" s="128" t="str">
        <f>③職員名簿【中間実績】!BP16</f>
        <v/>
      </c>
      <c r="C6" s="358" t="str">
        <f>③職員名簿【中間実績】!BQ16</f>
        <v/>
      </c>
      <c r="D6" s="359" t="str">
        <f>③職員名簿【中間実績】!BA16</f>
        <v/>
      </c>
      <c r="E6" s="363"/>
      <c r="F6" s="361" t="str">
        <f>③職員名簿【中間実績】!BR16</f>
        <v/>
      </c>
      <c r="G6" s="359" t="str">
        <f>③職員名簿【中間実績】!BB16</f>
        <v/>
      </c>
      <c r="H6" s="363"/>
      <c r="I6" s="361" t="str">
        <f>③職員名簿【中間実績】!BS16</f>
        <v/>
      </c>
      <c r="J6" s="359" t="str">
        <f>③職員名簿【中間実績】!BC16</f>
        <v/>
      </c>
      <c r="K6" s="363"/>
      <c r="L6" s="361" t="str">
        <f>③職員名簿【中間実績】!BT16</f>
        <v/>
      </c>
      <c r="M6" s="359" t="str">
        <f>③職員名簿【中間実績】!BD16</f>
        <v/>
      </c>
      <c r="N6" s="363"/>
      <c r="O6" s="361" t="str">
        <f>③職員名簿【中間実績】!BU16</f>
        <v/>
      </c>
      <c r="P6" s="359" t="str">
        <f>③職員名簿【中間実績】!BE16</f>
        <v/>
      </c>
      <c r="Q6" s="363"/>
      <c r="R6" s="361" t="str">
        <f>③職員名簿【中間実績】!BV16</f>
        <v/>
      </c>
      <c r="S6" s="359" t="str">
        <f>③職員名簿【中間実績】!BF16</f>
        <v/>
      </c>
      <c r="T6" s="363"/>
      <c r="U6" s="361" t="str">
        <f>③職員名簿【中間実績】!BW16</f>
        <v/>
      </c>
      <c r="V6" s="359" t="str">
        <f>③職員名簿【中間実績】!BG16</f>
        <v/>
      </c>
      <c r="W6" s="363"/>
      <c r="X6" s="361" t="str">
        <f>③職員名簿【中間実績】!BX16</f>
        <v/>
      </c>
      <c r="Y6" s="359" t="str">
        <f>③職員名簿【中間実績】!BH16</f>
        <v/>
      </c>
      <c r="Z6" s="363"/>
      <c r="AA6" s="361" t="str">
        <f>③職員名簿【中間実績】!BY16</f>
        <v/>
      </c>
      <c r="AB6" s="359" t="str">
        <f>③職員名簿【中間実績】!BI16</f>
        <v/>
      </c>
      <c r="AC6" s="363"/>
      <c r="AD6" s="361" t="str">
        <f>③職員名簿【中間実績】!BZ16</f>
        <v/>
      </c>
      <c r="AE6" s="359" t="str">
        <f>③職員名簿【中間実績】!BJ16</f>
        <v/>
      </c>
      <c r="AF6" s="363"/>
      <c r="AG6" s="361" t="str">
        <f>③職員名簿【中間実績】!CA16</f>
        <v/>
      </c>
      <c r="AH6" s="359" t="str">
        <f>③職員名簿【中間実績】!BK16</f>
        <v/>
      </c>
      <c r="AI6" s="363"/>
      <c r="AJ6" s="361" t="str">
        <f>③職員名簿【中間実績】!CB16</f>
        <v/>
      </c>
      <c r="AK6" s="359" t="str">
        <f>③職員名簿【中間実績】!BL16</f>
        <v/>
      </c>
      <c r="AL6" s="363"/>
    </row>
    <row r="7" spans="1:40" ht="30" customHeight="1">
      <c r="A7">
        <v>3</v>
      </c>
      <c r="B7" s="128" t="str">
        <f>③職員名簿【中間実績】!BP17</f>
        <v/>
      </c>
      <c r="C7" s="358" t="str">
        <f>③職員名簿【中間実績】!BQ17</f>
        <v/>
      </c>
      <c r="D7" s="359" t="str">
        <f>③職員名簿【中間実績】!BA17</f>
        <v/>
      </c>
      <c r="E7" s="363"/>
      <c r="F7" s="361" t="str">
        <f>③職員名簿【中間実績】!BR17</f>
        <v/>
      </c>
      <c r="G7" s="359" t="str">
        <f>③職員名簿【中間実績】!BB17</f>
        <v/>
      </c>
      <c r="H7" s="363"/>
      <c r="I7" s="361" t="str">
        <f>③職員名簿【中間実績】!BS17</f>
        <v/>
      </c>
      <c r="J7" s="359" t="str">
        <f>③職員名簿【中間実績】!BC17</f>
        <v/>
      </c>
      <c r="K7" s="363"/>
      <c r="L7" s="361" t="str">
        <f>③職員名簿【中間実績】!BT17</f>
        <v/>
      </c>
      <c r="M7" s="359" t="str">
        <f>③職員名簿【中間実績】!BD17</f>
        <v/>
      </c>
      <c r="N7" s="363"/>
      <c r="O7" s="361" t="str">
        <f>③職員名簿【中間実績】!BU17</f>
        <v/>
      </c>
      <c r="P7" s="359" t="str">
        <f>③職員名簿【中間実績】!BE17</f>
        <v/>
      </c>
      <c r="Q7" s="363"/>
      <c r="R7" s="361" t="str">
        <f>③職員名簿【中間実績】!BV17</f>
        <v/>
      </c>
      <c r="S7" s="359" t="str">
        <f>③職員名簿【中間実績】!BF17</f>
        <v/>
      </c>
      <c r="T7" s="363"/>
      <c r="U7" s="361" t="str">
        <f>③職員名簿【中間実績】!BW17</f>
        <v/>
      </c>
      <c r="V7" s="359" t="str">
        <f>③職員名簿【中間実績】!BG17</f>
        <v/>
      </c>
      <c r="W7" s="363"/>
      <c r="X7" s="361" t="str">
        <f>③職員名簿【中間実績】!BX17</f>
        <v/>
      </c>
      <c r="Y7" s="359" t="str">
        <f>③職員名簿【中間実績】!BH17</f>
        <v/>
      </c>
      <c r="Z7" s="363"/>
      <c r="AA7" s="361" t="str">
        <f>③職員名簿【中間実績】!BY17</f>
        <v/>
      </c>
      <c r="AB7" s="359" t="str">
        <f>③職員名簿【中間実績】!BI17</f>
        <v/>
      </c>
      <c r="AC7" s="363"/>
      <c r="AD7" s="361" t="str">
        <f>③職員名簿【中間実績】!BZ17</f>
        <v/>
      </c>
      <c r="AE7" s="359" t="str">
        <f>③職員名簿【中間実績】!BJ17</f>
        <v/>
      </c>
      <c r="AF7" s="363"/>
      <c r="AG7" s="361" t="str">
        <f>③職員名簿【中間実績】!CA17</f>
        <v/>
      </c>
      <c r="AH7" s="359" t="str">
        <f>③職員名簿【中間実績】!BK17</f>
        <v/>
      </c>
      <c r="AI7" s="363"/>
      <c r="AJ7" s="361" t="str">
        <f>③職員名簿【中間実績】!CB17</f>
        <v/>
      </c>
      <c r="AK7" s="359" t="str">
        <f>③職員名簿【中間実績】!BL17</f>
        <v/>
      </c>
      <c r="AL7" s="363"/>
    </row>
    <row r="8" spans="1:40" ht="30" customHeight="1">
      <c r="A8">
        <v>4</v>
      </c>
      <c r="B8" s="128" t="str">
        <f>③職員名簿【中間実績】!BP18</f>
        <v/>
      </c>
      <c r="C8" s="358" t="str">
        <f>③職員名簿【中間実績】!BQ18</f>
        <v/>
      </c>
      <c r="D8" s="359" t="str">
        <f>③職員名簿【中間実績】!BA18</f>
        <v/>
      </c>
      <c r="E8" s="363"/>
      <c r="F8" s="361" t="str">
        <f>③職員名簿【中間実績】!BR18</f>
        <v/>
      </c>
      <c r="G8" s="359" t="str">
        <f>③職員名簿【中間実績】!BB18</f>
        <v/>
      </c>
      <c r="H8" s="363"/>
      <c r="I8" s="361" t="str">
        <f>③職員名簿【中間実績】!BS18</f>
        <v/>
      </c>
      <c r="J8" s="359" t="str">
        <f>③職員名簿【中間実績】!BC18</f>
        <v/>
      </c>
      <c r="K8" s="363"/>
      <c r="L8" s="361" t="str">
        <f>③職員名簿【中間実績】!BT18</f>
        <v/>
      </c>
      <c r="M8" s="359" t="str">
        <f>③職員名簿【中間実績】!BD18</f>
        <v/>
      </c>
      <c r="N8" s="363"/>
      <c r="O8" s="361" t="str">
        <f>③職員名簿【中間実績】!BU18</f>
        <v/>
      </c>
      <c r="P8" s="359" t="str">
        <f>③職員名簿【中間実績】!BE18</f>
        <v/>
      </c>
      <c r="Q8" s="363"/>
      <c r="R8" s="361" t="str">
        <f>③職員名簿【中間実績】!BV18</f>
        <v/>
      </c>
      <c r="S8" s="359" t="str">
        <f>③職員名簿【中間実績】!BF18</f>
        <v/>
      </c>
      <c r="T8" s="363"/>
      <c r="U8" s="361" t="str">
        <f>③職員名簿【中間実績】!BW18</f>
        <v/>
      </c>
      <c r="V8" s="359" t="str">
        <f>③職員名簿【中間実績】!BG18</f>
        <v/>
      </c>
      <c r="W8" s="363"/>
      <c r="X8" s="361" t="str">
        <f>③職員名簿【中間実績】!BX18</f>
        <v/>
      </c>
      <c r="Y8" s="359" t="str">
        <f>③職員名簿【中間実績】!BH18</f>
        <v/>
      </c>
      <c r="Z8" s="363"/>
      <c r="AA8" s="361" t="str">
        <f>③職員名簿【中間実績】!BY18</f>
        <v/>
      </c>
      <c r="AB8" s="359" t="str">
        <f>③職員名簿【中間実績】!BI18</f>
        <v/>
      </c>
      <c r="AC8" s="363"/>
      <c r="AD8" s="361" t="str">
        <f>③職員名簿【中間実績】!BZ18</f>
        <v/>
      </c>
      <c r="AE8" s="359" t="str">
        <f>③職員名簿【中間実績】!BJ18</f>
        <v/>
      </c>
      <c r="AF8" s="363"/>
      <c r="AG8" s="361" t="str">
        <f>③職員名簿【中間実績】!CA18</f>
        <v/>
      </c>
      <c r="AH8" s="359" t="str">
        <f>③職員名簿【中間実績】!BK18</f>
        <v/>
      </c>
      <c r="AI8" s="363"/>
      <c r="AJ8" s="361" t="str">
        <f>③職員名簿【中間実績】!CB18</f>
        <v/>
      </c>
      <c r="AK8" s="359" t="str">
        <f>③職員名簿【中間実績】!BL18</f>
        <v/>
      </c>
      <c r="AL8" s="363"/>
    </row>
    <row r="9" spans="1:40" ht="30" customHeight="1">
      <c r="A9">
        <v>5</v>
      </c>
      <c r="B9" s="128" t="str">
        <f>③職員名簿【中間実績】!BP19</f>
        <v/>
      </c>
      <c r="C9" s="358" t="str">
        <f>③職員名簿【中間実績】!BQ19</f>
        <v/>
      </c>
      <c r="D9" s="359" t="str">
        <f>③職員名簿【中間実績】!BA19</f>
        <v/>
      </c>
      <c r="E9" s="363"/>
      <c r="F9" s="361" t="str">
        <f>③職員名簿【中間実績】!BR19</f>
        <v/>
      </c>
      <c r="G9" s="359" t="str">
        <f>③職員名簿【中間実績】!BB19</f>
        <v/>
      </c>
      <c r="H9" s="363"/>
      <c r="I9" s="361" t="str">
        <f>③職員名簿【中間実績】!BS19</f>
        <v/>
      </c>
      <c r="J9" s="359" t="str">
        <f>③職員名簿【中間実績】!BC19</f>
        <v/>
      </c>
      <c r="K9" s="363"/>
      <c r="L9" s="361" t="str">
        <f>③職員名簿【中間実績】!BT19</f>
        <v/>
      </c>
      <c r="M9" s="359" t="str">
        <f>③職員名簿【中間実績】!BD19</f>
        <v/>
      </c>
      <c r="N9" s="363"/>
      <c r="O9" s="361" t="str">
        <f>③職員名簿【中間実績】!BU19</f>
        <v/>
      </c>
      <c r="P9" s="359" t="str">
        <f>③職員名簿【中間実績】!BE19</f>
        <v/>
      </c>
      <c r="Q9" s="363"/>
      <c r="R9" s="361" t="str">
        <f>③職員名簿【中間実績】!BV19</f>
        <v/>
      </c>
      <c r="S9" s="359" t="str">
        <f>③職員名簿【中間実績】!BF19</f>
        <v/>
      </c>
      <c r="T9" s="363"/>
      <c r="U9" s="361" t="str">
        <f>③職員名簿【中間実績】!BW19</f>
        <v/>
      </c>
      <c r="V9" s="359" t="str">
        <f>③職員名簿【中間実績】!BG19</f>
        <v/>
      </c>
      <c r="W9" s="363"/>
      <c r="X9" s="361" t="str">
        <f>③職員名簿【中間実績】!BX19</f>
        <v/>
      </c>
      <c r="Y9" s="359" t="str">
        <f>③職員名簿【中間実績】!BH19</f>
        <v/>
      </c>
      <c r="Z9" s="363"/>
      <c r="AA9" s="361" t="str">
        <f>③職員名簿【中間実績】!BY19</f>
        <v/>
      </c>
      <c r="AB9" s="359" t="str">
        <f>③職員名簿【中間実績】!BI19</f>
        <v/>
      </c>
      <c r="AC9" s="363"/>
      <c r="AD9" s="361" t="str">
        <f>③職員名簿【中間実績】!BZ19</f>
        <v/>
      </c>
      <c r="AE9" s="359" t="str">
        <f>③職員名簿【中間実績】!BJ19</f>
        <v/>
      </c>
      <c r="AF9" s="363"/>
      <c r="AG9" s="361" t="str">
        <f>③職員名簿【中間実績】!CA19</f>
        <v/>
      </c>
      <c r="AH9" s="359" t="str">
        <f>③職員名簿【中間実績】!BK19</f>
        <v/>
      </c>
      <c r="AI9" s="363"/>
      <c r="AJ9" s="361" t="str">
        <f>③職員名簿【中間実績】!CB19</f>
        <v/>
      </c>
      <c r="AK9" s="359" t="str">
        <f>③職員名簿【中間実績】!BL19</f>
        <v/>
      </c>
      <c r="AL9" s="363"/>
    </row>
    <row r="10" spans="1:40" ht="30" customHeight="1">
      <c r="A10">
        <v>6</v>
      </c>
      <c r="B10" s="128" t="str">
        <f>③職員名簿【中間実績】!BP20</f>
        <v/>
      </c>
      <c r="C10" s="358" t="str">
        <f>③職員名簿【中間実績】!BQ20</f>
        <v/>
      </c>
      <c r="D10" s="359" t="str">
        <f>③職員名簿【中間実績】!BA20</f>
        <v/>
      </c>
      <c r="E10" s="363"/>
      <c r="F10" s="361" t="str">
        <f>③職員名簿【中間実績】!BR20</f>
        <v/>
      </c>
      <c r="G10" s="359" t="str">
        <f>③職員名簿【中間実績】!BB20</f>
        <v/>
      </c>
      <c r="H10" s="363"/>
      <c r="I10" s="361" t="str">
        <f>③職員名簿【中間実績】!BS20</f>
        <v/>
      </c>
      <c r="J10" s="359" t="str">
        <f>③職員名簿【中間実績】!BC20</f>
        <v/>
      </c>
      <c r="K10" s="363"/>
      <c r="L10" s="361" t="str">
        <f>③職員名簿【中間実績】!BT20</f>
        <v/>
      </c>
      <c r="M10" s="359" t="str">
        <f>③職員名簿【中間実績】!BD20</f>
        <v/>
      </c>
      <c r="N10" s="363"/>
      <c r="O10" s="361" t="str">
        <f>③職員名簿【中間実績】!BU20</f>
        <v/>
      </c>
      <c r="P10" s="359" t="str">
        <f>③職員名簿【中間実績】!BE20</f>
        <v/>
      </c>
      <c r="Q10" s="363"/>
      <c r="R10" s="361" t="str">
        <f>③職員名簿【中間実績】!BV20</f>
        <v/>
      </c>
      <c r="S10" s="359" t="str">
        <f>③職員名簿【中間実績】!BF20</f>
        <v/>
      </c>
      <c r="T10" s="363"/>
      <c r="U10" s="361" t="str">
        <f>③職員名簿【中間実績】!BW20</f>
        <v/>
      </c>
      <c r="V10" s="359" t="str">
        <f>③職員名簿【中間実績】!BG20</f>
        <v/>
      </c>
      <c r="W10" s="363"/>
      <c r="X10" s="361" t="str">
        <f>③職員名簿【中間実績】!BX20</f>
        <v/>
      </c>
      <c r="Y10" s="359" t="str">
        <f>③職員名簿【中間実績】!BH20</f>
        <v/>
      </c>
      <c r="Z10" s="363"/>
      <c r="AA10" s="361" t="str">
        <f>③職員名簿【中間実績】!BY20</f>
        <v/>
      </c>
      <c r="AB10" s="359" t="str">
        <f>③職員名簿【中間実績】!BI20</f>
        <v/>
      </c>
      <c r="AC10" s="363"/>
      <c r="AD10" s="361" t="str">
        <f>③職員名簿【中間実績】!BZ20</f>
        <v/>
      </c>
      <c r="AE10" s="359" t="str">
        <f>③職員名簿【中間実績】!BJ20</f>
        <v/>
      </c>
      <c r="AF10" s="363"/>
      <c r="AG10" s="361" t="str">
        <f>③職員名簿【中間実績】!CA20</f>
        <v/>
      </c>
      <c r="AH10" s="359" t="str">
        <f>③職員名簿【中間実績】!BK20</f>
        <v/>
      </c>
      <c r="AI10" s="363"/>
      <c r="AJ10" s="361" t="str">
        <f>③職員名簿【中間実績】!CB20</f>
        <v/>
      </c>
      <c r="AK10" s="359" t="str">
        <f>③職員名簿【中間実績】!BL20</f>
        <v/>
      </c>
      <c r="AL10" s="363"/>
    </row>
    <row r="11" spans="1:40" ht="30" customHeight="1">
      <c r="A11">
        <v>7</v>
      </c>
      <c r="B11" s="128" t="str">
        <f>③職員名簿【中間実績】!BP21</f>
        <v/>
      </c>
      <c r="C11" s="358" t="str">
        <f>③職員名簿【中間実績】!BQ21</f>
        <v/>
      </c>
      <c r="D11" s="359" t="str">
        <f>③職員名簿【中間実績】!BA21</f>
        <v/>
      </c>
      <c r="E11" s="363"/>
      <c r="F11" s="361" t="str">
        <f>③職員名簿【中間実績】!BR21</f>
        <v/>
      </c>
      <c r="G11" s="359" t="str">
        <f>③職員名簿【中間実績】!BB21</f>
        <v/>
      </c>
      <c r="H11" s="363"/>
      <c r="I11" s="361" t="str">
        <f>③職員名簿【中間実績】!BS21</f>
        <v/>
      </c>
      <c r="J11" s="359" t="str">
        <f>③職員名簿【中間実績】!BC21</f>
        <v/>
      </c>
      <c r="K11" s="363"/>
      <c r="L11" s="361" t="str">
        <f>③職員名簿【中間実績】!BT21</f>
        <v/>
      </c>
      <c r="M11" s="359" t="str">
        <f>③職員名簿【中間実績】!BD21</f>
        <v/>
      </c>
      <c r="N11" s="363"/>
      <c r="O11" s="361" t="str">
        <f>③職員名簿【中間実績】!BU21</f>
        <v/>
      </c>
      <c r="P11" s="359" t="str">
        <f>③職員名簿【中間実績】!BE21</f>
        <v/>
      </c>
      <c r="Q11" s="363"/>
      <c r="R11" s="361" t="str">
        <f>③職員名簿【中間実績】!BV21</f>
        <v/>
      </c>
      <c r="S11" s="359" t="str">
        <f>③職員名簿【中間実績】!BF21</f>
        <v/>
      </c>
      <c r="T11" s="363"/>
      <c r="U11" s="361" t="str">
        <f>③職員名簿【中間実績】!BW21</f>
        <v/>
      </c>
      <c r="V11" s="359" t="str">
        <f>③職員名簿【中間実績】!BG21</f>
        <v/>
      </c>
      <c r="W11" s="363"/>
      <c r="X11" s="361" t="str">
        <f>③職員名簿【中間実績】!BX21</f>
        <v/>
      </c>
      <c r="Y11" s="359" t="str">
        <f>③職員名簿【中間実績】!BH21</f>
        <v/>
      </c>
      <c r="Z11" s="363"/>
      <c r="AA11" s="361" t="str">
        <f>③職員名簿【中間実績】!BY21</f>
        <v/>
      </c>
      <c r="AB11" s="359" t="str">
        <f>③職員名簿【中間実績】!BI21</f>
        <v/>
      </c>
      <c r="AC11" s="363"/>
      <c r="AD11" s="361" t="str">
        <f>③職員名簿【中間実績】!BZ21</f>
        <v/>
      </c>
      <c r="AE11" s="359" t="str">
        <f>③職員名簿【中間実績】!BJ21</f>
        <v/>
      </c>
      <c r="AF11" s="363"/>
      <c r="AG11" s="361" t="str">
        <f>③職員名簿【中間実績】!CA21</f>
        <v/>
      </c>
      <c r="AH11" s="359" t="str">
        <f>③職員名簿【中間実績】!BK21</f>
        <v/>
      </c>
      <c r="AI11" s="363"/>
      <c r="AJ11" s="361" t="str">
        <f>③職員名簿【中間実績】!CB21</f>
        <v/>
      </c>
      <c r="AK11" s="359" t="str">
        <f>③職員名簿【中間実績】!BL21</f>
        <v/>
      </c>
      <c r="AL11" s="363"/>
    </row>
    <row r="12" spans="1:40" ht="30" customHeight="1">
      <c r="A12">
        <v>8</v>
      </c>
      <c r="B12" s="128" t="str">
        <f>③職員名簿【中間実績】!BP22</f>
        <v/>
      </c>
      <c r="C12" s="358" t="str">
        <f>③職員名簿【中間実績】!BQ22</f>
        <v/>
      </c>
      <c r="D12" s="359" t="str">
        <f>③職員名簿【中間実績】!BA22</f>
        <v/>
      </c>
      <c r="E12" s="363"/>
      <c r="F12" s="361" t="str">
        <f>③職員名簿【中間実績】!BR22</f>
        <v/>
      </c>
      <c r="G12" s="359" t="str">
        <f>③職員名簿【中間実績】!BB22</f>
        <v/>
      </c>
      <c r="H12" s="363"/>
      <c r="I12" s="361" t="str">
        <f>③職員名簿【中間実績】!BS22</f>
        <v/>
      </c>
      <c r="J12" s="359" t="str">
        <f>③職員名簿【中間実績】!BC22</f>
        <v/>
      </c>
      <c r="K12" s="363"/>
      <c r="L12" s="361" t="str">
        <f>③職員名簿【中間実績】!BT22</f>
        <v/>
      </c>
      <c r="M12" s="359" t="str">
        <f>③職員名簿【中間実績】!BD22</f>
        <v/>
      </c>
      <c r="N12" s="363"/>
      <c r="O12" s="361" t="str">
        <f>③職員名簿【中間実績】!BU22</f>
        <v/>
      </c>
      <c r="P12" s="359" t="str">
        <f>③職員名簿【中間実績】!BE22</f>
        <v/>
      </c>
      <c r="Q12" s="363"/>
      <c r="R12" s="361" t="str">
        <f>③職員名簿【中間実績】!BV22</f>
        <v/>
      </c>
      <c r="S12" s="359" t="str">
        <f>③職員名簿【中間実績】!BF22</f>
        <v/>
      </c>
      <c r="T12" s="363"/>
      <c r="U12" s="361" t="str">
        <f>③職員名簿【中間実績】!BW22</f>
        <v/>
      </c>
      <c r="V12" s="359" t="str">
        <f>③職員名簿【中間実績】!BG22</f>
        <v/>
      </c>
      <c r="W12" s="363"/>
      <c r="X12" s="361" t="str">
        <f>③職員名簿【中間実績】!BX22</f>
        <v/>
      </c>
      <c r="Y12" s="359" t="str">
        <f>③職員名簿【中間実績】!BH22</f>
        <v/>
      </c>
      <c r="Z12" s="363"/>
      <c r="AA12" s="361" t="str">
        <f>③職員名簿【中間実績】!BY22</f>
        <v/>
      </c>
      <c r="AB12" s="359" t="str">
        <f>③職員名簿【中間実績】!BI22</f>
        <v/>
      </c>
      <c r="AC12" s="363"/>
      <c r="AD12" s="361" t="str">
        <f>③職員名簿【中間実績】!BZ22</f>
        <v/>
      </c>
      <c r="AE12" s="359" t="str">
        <f>③職員名簿【中間実績】!BJ22</f>
        <v/>
      </c>
      <c r="AF12" s="363"/>
      <c r="AG12" s="361" t="str">
        <f>③職員名簿【中間実績】!CA22</f>
        <v/>
      </c>
      <c r="AH12" s="359" t="str">
        <f>③職員名簿【中間実績】!BK22</f>
        <v/>
      </c>
      <c r="AI12" s="363"/>
      <c r="AJ12" s="361" t="str">
        <f>③職員名簿【中間実績】!CB22</f>
        <v/>
      </c>
      <c r="AK12" s="359" t="str">
        <f>③職員名簿【中間実績】!BL22</f>
        <v/>
      </c>
      <c r="AL12" s="363"/>
    </row>
    <row r="13" spans="1:40" ht="30" customHeight="1">
      <c r="A13">
        <v>9</v>
      </c>
      <c r="B13" s="128" t="str">
        <f>③職員名簿【中間実績】!BP23</f>
        <v/>
      </c>
      <c r="C13" s="358" t="str">
        <f>③職員名簿【中間実績】!BQ23</f>
        <v/>
      </c>
      <c r="D13" s="359" t="str">
        <f>③職員名簿【中間実績】!BA23</f>
        <v/>
      </c>
      <c r="E13" s="363"/>
      <c r="F13" s="361" t="str">
        <f>③職員名簿【中間実績】!BR23</f>
        <v/>
      </c>
      <c r="G13" s="359" t="str">
        <f>③職員名簿【中間実績】!BB23</f>
        <v/>
      </c>
      <c r="H13" s="363"/>
      <c r="I13" s="361" t="str">
        <f>③職員名簿【中間実績】!BS23</f>
        <v/>
      </c>
      <c r="J13" s="359" t="str">
        <f>③職員名簿【中間実績】!BC23</f>
        <v/>
      </c>
      <c r="K13" s="363"/>
      <c r="L13" s="361" t="str">
        <f>③職員名簿【中間実績】!BT23</f>
        <v/>
      </c>
      <c r="M13" s="359" t="str">
        <f>③職員名簿【中間実績】!BD23</f>
        <v/>
      </c>
      <c r="N13" s="363"/>
      <c r="O13" s="361" t="str">
        <f>③職員名簿【中間実績】!BU23</f>
        <v/>
      </c>
      <c r="P13" s="359" t="str">
        <f>③職員名簿【中間実績】!BE23</f>
        <v/>
      </c>
      <c r="Q13" s="363"/>
      <c r="R13" s="361" t="str">
        <f>③職員名簿【中間実績】!BV23</f>
        <v/>
      </c>
      <c r="S13" s="359" t="str">
        <f>③職員名簿【中間実績】!BF23</f>
        <v/>
      </c>
      <c r="T13" s="363"/>
      <c r="U13" s="361" t="str">
        <f>③職員名簿【中間実績】!BW23</f>
        <v/>
      </c>
      <c r="V13" s="359" t="str">
        <f>③職員名簿【中間実績】!BG23</f>
        <v/>
      </c>
      <c r="W13" s="363"/>
      <c r="X13" s="361" t="str">
        <f>③職員名簿【中間実績】!BX23</f>
        <v/>
      </c>
      <c r="Y13" s="359" t="str">
        <f>③職員名簿【中間実績】!BH23</f>
        <v/>
      </c>
      <c r="Z13" s="363"/>
      <c r="AA13" s="361" t="str">
        <f>③職員名簿【中間実績】!BY23</f>
        <v/>
      </c>
      <c r="AB13" s="359" t="str">
        <f>③職員名簿【中間実績】!BI23</f>
        <v/>
      </c>
      <c r="AC13" s="363"/>
      <c r="AD13" s="361" t="str">
        <f>③職員名簿【中間実績】!BZ23</f>
        <v/>
      </c>
      <c r="AE13" s="359" t="str">
        <f>③職員名簿【中間実績】!BJ23</f>
        <v/>
      </c>
      <c r="AF13" s="363"/>
      <c r="AG13" s="361" t="str">
        <f>③職員名簿【中間実績】!CA23</f>
        <v/>
      </c>
      <c r="AH13" s="359" t="str">
        <f>③職員名簿【中間実績】!BK23</f>
        <v/>
      </c>
      <c r="AI13" s="363"/>
      <c r="AJ13" s="361" t="str">
        <f>③職員名簿【中間実績】!CB23</f>
        <v/>
      </c>
      <c r="AK13" s="359" t="str">
        <f>③職員名簿【中間実績】!BL23</f>
        <v/>
      </c>
      <c r="AL13" s="363"/>
    </row>
    <row r="14" spans="1:40" ht="30" customHeight="1">
      <c r="A14">
        <v>10</v>
      </c>
      <c r="B14" s="128" t="str">
        <f>③職員名簿【中間実績】!BP24</f>
        <v/>
      </c>
      <c r="C14" s="358" t="str">
        <f>③職員名簿【中間実績】!BQ24</f>
        <v/>
      </c>
      <c r="D14" s="359" t="str">
        <f>③職員名簿【中間実績】!BA24</f>
        <v/>
      </c>
      <c r="E14" s="363"/>
      <c r="F14" s="361" t="str">
        <f>③職員名簿【中間実績】!BR24</f>
        <v/>
      </c>
      <c r="G14" s="359" t="str">
        <f>③職員名簿【中間実績】!BB24</f>
        <v/>
      </c>
      <c r="H14" s="363"/>
      <c r="I14" s="361" t="str">
        <f>③職員名簿【中間実績】!BS24</f>
        <v/>
      </c>
      <c r="J14" s="359" t="str">
        <f>③職員名簿【中間実績】!BC24</f>
        <v/>
      </c>
      <c r="K14" s="363"/>
      <c r="L14" s="361" t="str">
        <f>③職員名簿【中間実績】!BT24</f>
        <v/>
      </c>
      <c r="M14" s="359" t="str">
        <f>③職員名簿【中間実績】!BD24</f>
        <v/>
      </c>
      <c r="N14" s="363"/>
      <c r="O14" s="361" t="str">
        <f>③職員名簿【中間実績】!BU24</f>
        <v/>
      </c>
      <c r="P14" s="359" t="str">
        <f>③職員名簿【中間実績】!BE24</f>
        <v/>
      </c>
      <c r="Q14" s="363"/>
      <c r="R14" s="361" t="str">
        <f>③職員名簿【中間実績】!BV24</f>
        <v/>
      </c>
      <c r="S14" s="359" t="str">
        <f>③職員名簿【中間実績】!BF24</f>
        <v/>
      </c>
      <c r="T14" s="363"/>
      <c r="U14" s="361" t="str">
        <f>③職員名簿【中間実績】!BW24</f>
        <v/>
      </c>
      <c r="V14" s="359" t="str">
        <f>③職員名簿【中間実績】!BG24</f>
        <v/>
      </c>
      <c r="W14" s="363"/>
      <c r="X14" s="361" t="str">
        <f>③職員名簿【中間実績】!BX24</f>
        <v/>
      </c>
      <c r="Y14" s="359" t="str">
        <f>③職員名簿【中間実績】!BH24</f>
        <v/>
      </c>
      <c r="Z14" s="363"/>
      <c r="AA14" s="361" t="str">
        <f>③職員名簿【中間実績】!BY24</f>
        <v/>
      </c>
      <c r="AB14" s="359" t="str">
        <f>③職員名簿【中間実績】!BI24</f>
        <v/>
      </c>
      <c r="AC14" s="363"/>
      <c r="AD14" s="361" t="str">
        <f>③職員名簿【中間実績】!BZ24</f>
        <v/>
      </c>
      <c r="AE14" s="359" t="str">
        <f>③職員名簿【中間実績】!BJ24</f>
        <v/>
      </c>
      <c r="AF14" s="363"/>
      <c r="AG14" s="361" t="str">
        <f>③職員名簿【中間実績】!CA24</f>
        <v/>
      </c>
      <c r="AH14" s="359" t="str">
        <f>③職員名簿【中間実績】!BK24</f>
        <v/>
      </c>
      <c r="AI14" s="363"/>
      <c r="AJ14" s="361" t="str">
        <f>③職員名簿【中間実績】!CB24</f>
        <v/>
      </c>
      <c r="AK14" s="359" t="str">
        <f>③職員名簿【中間実績】!BL24</f>
        <v/>
      </c>
      <c r="AL14" s="363"/>
    </row>
    <row r="15" spans="1:40" ht="30" customHeight="1">
      <c r="A15">
        <v>11</v>
      </c>
      <c r="B15" s="128" t="str">
        <f>③職員名簿【中間実績】!BP25</f>
        <v/>
      </c>
      <c r="C15" s="358" t="str">
        <f>③職員名簿【中間実績】!BQ25</f>
        <v/>
      </c>
      <c r="D15" s="359" t="str">
        <f>③職員名簿【中間実績】!BA25</f>
        <v/>
      </c>
      <c r="E15" s="363"/>
      <c r="F15" s="361" t="str">
        <f>③職員名簿【中間実績】!BR25</f>
        <v/>
      </c>
      <c r="G15" s="359" t="str">
        <f>③職員名簿【中間実績】!BB25</f>
        <v/>
      </c>
      <c r="H15" s="363"/>
      <c r="I15" s="361" t="str">
        <f>③職員名簿【中間実績】!BS25</f>
        <v/>
      </c>
      <c r="J15" s="359" t="str">
        <f>③職員名簿【中間実績】!BC25</f>
        <v/>
      </c>
      <c r="K15" s="363"/>
      <c r="L15" s="361" t="str">
        <f>③職員名簿【中間実績】!BT25</f>
        <v/>
      </c>
      <c r="M15" s="359" t="str">
        <f>③職員名簿【中間実績】!BD25</f>
        <v/>
      </c>
      <c r="N15" s="363"/>
      <c r="O15" s="361" t="str">
        <f>③職員名簿【中間実績】!BU25</f>
        <v/>
      </c>
      <c r="P15" s="359" t="str">
        <f>③職員名簿【中間実績】!BE25</f>
        <v/>
      </c>
      <c r="Q15" s="363"/>
      <c r="R15" s="361" t="str">
        <f>③職員名簿【中間実績】!BV25</f>
        <v/>
      </c>
      <c r="S15" s="359" t="str">
        <f>③職員名簿【中間実績】!BF25</f>
        <v/>
      </c>
      <c r="T15" s="363"/>
      <c r="U15" s="361" t="str">
        <f>③職員名簿【中間実績】!BW25</f>
        <v/>
      </c>
      <c r="V15" s="359" t="str">
        <f>③職員名簿【中間実績】!BG25</f>
        <v/>
      </c>
      <c r="W15" s="363"/>
      <c r="X15" s="361" t="str">
        <f>③職員名簿【中間実績】!BX25</f>
        <v/>
      </c>
      <c r="Y15" s="359" t="str">
        <f>③職員名簿【中間実績】!BH25</f>
        <v/>
      </c>
      <c r="Z15" s="363"/>
      <c r="AA15" s="361" t="str">
        <f>③職員名簿【中間実績】!BY25</f>
        <v/>
      </c>
      <c r="AB15" s="359" t="str">
        <f>③職員名簿【中間実績】!BI25</f>
        <v/>
      </c>
      <c r="AC15" s="363"/>
      <c r="AD15" s="361" t="str">
        <f>③職員名簿【中間実績】!BZ25</f>
        <v/>
      </c>
      <c r="AE15" s="359" t="str">
        <f>③職員名簿【中間実績】!BJ25</f>
        <v/>
      </c>
      <c r="AF15" s="363"/>
      <c r="AG15" s="361" t="str">
        <f>③職員名簿【中間実績】!CA25</f>
        <v/>
      </c>
      <c r="AH15" s="359" t="str">
        <f>③職員名簿【中間実績】!BK25</f>
        <v/>
      </c>
      <c r="AI15" s="363"/>
      <c r="AJ15" s="361" t="str">
        <f>③職員名簿【中間実績】!CB25</f>
        <v/>
      </c>
      <c r="AK15" s="359" t="str">
        <f>③職員名簿【中間実績】!BL25</f>
        <v/>
      </c>
      <c r="AL15" s="363"/>
    </row>
    <row r="16" spans="1:40" ht="30" customHeight="1">
      <c r="A16">
        <v>12</v>
      </c>
      <c r="B16" s="128" t="str">
        <f>③職員名簿【中間実績】!BP26</f>
        <v/>
      </c>
      <c r="C16" s="358" t="str">
        <f>③職員名簿【中間実績】!BQ26</f>
        <v/>
      </c>
      <c r="D16" s="359" t="str">
        <f>③職員名簿【中間実績】!BA26</f>
        <v/>
      </c>
      <c r="E16" s="363"/>
      <c r="F16" s="361" t="str">
        <f>③職員名簿【中間実績】!BR26</f>
        <v/>
      </c>
      <c r="G16" s="359" t="str">
        <f>③職員名簿【中間実績】!BB26</f>
        <v/>
      </c>
      <c r="H16" s="363"/>
      <c r="I16" s="361" t="str">
        <f>③職員名簿【中間実績】!BS26</f>
        <v/>
      </c>
      <c r="J16" s="359" t="str">
        <f>③職員名簿【中間実績】!BC26</f>
        <v/>
      </c>
      <c r="K16" s="363"/>
      <c r="L16" s="361" t="str">
        <f>③職員名簿【中間実績】!BT26</f>
        <v/>
      </c>
      <c r="M16" s="359" t="str">
        <f>③職員名簿【中間実績】!BD26</f>
        <v/>
      </c>
      <c r="N16" s="363"/>
      <c r="O16" s="361" t="str">
        <f>③職員名簿【中間実績】!BU26</f>
        <v/>
      </c>
      <c r="P16" s="359" t="str">
        <f>③職員名簿【中間実績】!BE26</f>
        <v/>
      </c>
      <c r="Q16" s="363"/>
      <c r="R16" s="361" t="str">
        <f>③職員名簿【中間実績】!BV26</f>
        <v/>
      </c>
      <c r="S16" s="359" t="str">
        <f>③職員名簿【中間実績】!BF26</f>
        <v/>
      </c>
      <c r="T16" s="363"/>
      <c r="U16" s="361" t="str">
        <f>③職員名簿【中間実績】!BW26</f>
        <v/>
      </c>
      <c r="V16" s="359" t="str">
        <f>③職員名簿【中間実績】!BG26</f>
        <v/>
      </c>
      <c r="W16" s="363"/>
      <c r="X16" s="361" t="str">
        <f>③職員名簿【中間実績】!BX26</f>
        <v/>
      </c>
      <c r="Y16" s="359" t="str">
        <f>③職員名簿【中間実績】!BH26</f>
        <v/>
      </c>
      <c r="Z16" s="363"/>
      <c r="AA16" s="361" t="str">
        <f>③職員名簿【中間実績】!BY26</f>
        <v/>
      </c>
      <c r="AB16" s="359" t="str">
        <f>③職員名簿【中間実績】!BI26</f>
        <v/>
      </c>
      <c r="AC16" s="363"/>
      <c r="AD16" s="361" t="str">
        <f>③職員名簿【中間実績】!BZ26</f>
        <v/>
      </c>
      <c r="AE16" s="359" t="str">
        <f>③職員名簿【中間実績】!BJ26</f>
        <v/>
      </c>
      <c r="AF16" s="363"/>
      <c r="AG16" s="361" t="str">
        <f>③職員名簿【中間実績】!CA26</f>
        <v/>
      </c>
      <c r="AH16" s="359" t="str">
        <f>③職員名簿【中間実績】!BK26</f>
        <v/>
      </c>
      <c r="AI16" s="363"/>
      <c r="AJ16" s="361" t="str">
        <f>③職員名簿【中間実績】!CB26</f>
        <v/>
      </c>
      <c r="AK16" s="359" t="str">
        <f>③職員名簿【中間実績】!BL26</f>
        <v/>
      </c>
      <c r="AL16" s="363"/>
    </row>
    <row r="17" spans="1:38" ht="30" customHeight="1">
      <c r="A17">
        <v>13</v>
      </c>
      <c r="B17" s="128" t="str">
        <f>③職員名簿【中間実績】!BP27</f>
        <v/>
      </c>
      <c r="C17" s="358" t="str">
        <f>③職員名簿【中間実績】!BQ27</f>
        <v/>
      </c>
      <c r="D17" s="359" t="str">
        <f>③職員名簿【中間実績】!BA27</f>
        <v/>
      </c>
      <c r="E17" s="363"/>
      <c r="F17" s="361" t="str">
        <f>③職員名簿【中間実績】!BR27</f>
        <v/>
      </c>
      <c r="G17" s="359" t="str">
        <f>③職員名簿【中間実績】!BB27</f>
        <v/>
      </c>
      <c r="H17" s="363"/>
      <c r="I17" s="361" t="str">
        <f>③職員名簿【中間実績】!BS27</f>
        <v/>
      </c>
      <c r="J17" s="359" t="str">
        <f>③職員名簿【中間実績】!BC27</f>
        <v/>
      </c>
      <c r="K17" s="363"/>
      <c r="L17" s="361" t="str">
        <f>③職員名簿【中間実績】!BT27</f>
        <v/>
      </c>
      <c r="M17" s="359" t="str">
        <f>③職員名簿【中間実績】!BD27</f>
        <v/>
      </c>
      <c r="N17" s="363"/>
      <c r="O17" s="361" t="str">
        <f>③職員名簿【中間実績】!BU27</f>
        <v/>
      </c>
      <c r="P17" s="359" t="str">
        <f>③職員名簿【中間実績】!BE27</f>
        <v/>
      </c>
      <c r="Q17" s="363"/>
      <c r="R17" s="361" t="str">
        <f>③職員名簿【中間実績】!BV27</f>
        <v/>
      </c>
      <c r="S17" s="359" t="str">
        <f>③職員名簿【中間実績】!BF27</f>
        <v/>
      </c>
      <c r="T17" s="363"/>
      <c r="U17" s="361" t="str">
        <f>③職員名簿【中間実績】!BW27</f>
        <v/>
      </c>
      <c r="V17" s="359" t="str">
        <f>③職員名簿【中間実績】!BG27</f>
        <v/>
      </c>
      <c r="W17" s="363"/>
      <c r="X17" s="361" t="str">
        <f>③職員名簿【中間実績】!BX27</f>
        <v/>
      </c>
      <c r="Y17" s="359" t="str">
        <f>③職員名簿【中間実績】!BH27</f>
        <v/>
      </c>
      <c r="Z17" s="363"/>
      <c r="AA17" s="361" t="str">
        <f>③職員名簿【中間実績】!BY27</f>
        <v/>
      </c>
      <c r="AB17" s="359" t="str">
        <f>③職員名簿【中間実績】!BI27</f>
        <v/>
      </c>
      <c r="AC17" s="363"/>
      <c r="AD17" s="361" t="str">
        <f>③職員名簿【中間実績】!BZ27</f>
        <v/>
      </c>
      <c r="AE17" s="359" t="str">
        <f>③職員名簿【中間実績】!BJ27</f>
        <v/>
      </c>
      <c r="AF17" s="363"/>
      <c r="AG17" s="361" t="str">
        <f>③職員名簿【中間実績】!CA27</f>
        <v/>
      </c>
      <c r="AH17" s="359" t="str">
        <f>③職員名簿【中間実績】!BK27</f>
        <v/>
      </c>
      <c r="AI17" s="363"/>
      <c r="AJ17" s="361" t="str">
        <f>③職員名簿【中間実績】!CB27</f>
        <v/>
      </c>
      <c r="AK17" s="359" t="str">
        <f>③職員名簿【中間実績】!BL27</f>
        <v/>
      </c>
      <c r="AL17" s="363"/>
    </row>
    <row r="18" spans="1:38" ht="30" customHeight="1">
      <c r="A18">
        <v>14</v>
      </c>
      <c r="B18" s="128" t="str">
        <f>③職員名簿【中間実績】!BP28</f>
        <v/>
      </c>
      <c r="C18" s="358" t="str">
        <f>③職員名簿【中間実績】!BQ28</f>
        <v/>
      </c>
      <c r="D18" s="359" t="str">
        <f>③職員名簿【中間実績】!BA28</f>
        <v/>
      </c>
      <c r="E18" s="363"/>
      <c r="F18" s="361" t="str">
        <f>③職員名簿【中間実績】!BR28</f>
        <v/>
      </c>
      <c r="G18" s="359" t="str">
        <f>③職員名簿【中間実績】!BB28</f>
        <v/>
      </c>
      <c r="H18" s="363"/>
      <c r="I18" s="361" t="str">
        <f>③職員名簿【中間実績】!BS28</f>
        <v/>
      </c>
      <c r="J18" s="359" t="str">
        <f>③職員名簿【中間実績】!BC28</f>
        <v/>
      </c>
      <c r="K18" s="363"/>
      <c r="L18" s="361" t="str">
        <f>③職員名簿【中間実績】!BT28</f>
        <v/>
      </c>
      <c r="M18" s="359" t="str">
        <f>③職員名簿【中間実績】!BD28</f>
        <v/>
      </c>
      <c r="N18" s="363"/>
      <c r="O18" s="361" t="str">
        <f>③職員名簿【中間実績】!BU28</f>
        <v/>
      </c>
      <c r="P18" s="359" t="str">
        <f>③職員名簿【中間実績】!BE28</f>
        <v/>
      </c>
      <c r="Q18" s="363"/>
      <c r="R18" s="361" t="str">
        <f>③職員名簿【中間実績】!BV28</f>
        <v/>
      </c>
      <c r="S18" s="359" t="str">
        <f>③職員名簿【中間実績】!BF28</f>
        <v/>
      </c>
      <c r="T18" s="363"/>
      <c r="U18" s="361" t="str">
        <f>③職員名簿【中間実績】!BW28</f>
        <v/>
      </c>
      <c r="V18" s="359" t="str">
        <f>③職員名簿【中間実績】!BG28</f>
        <v/>
      </c>
      <c r="W18" s="363"/>
      <c r="X18" s="361" t="str">
        <f>③職員名簿【中間実績】!BX28</f>
        <v/>
      </c>
      <c r="Y18" s="359" t="str">
        <f>③職員名簿【中間実績】!BH28</f>
        <v/>
      </c>
      <c r="Z18" s="363"/>
      <c r="AA18" s="361" t="str">
        <f>③職員名簿【中間実績】!BY28</f>
        <v/>
      </c>
      <c r="AB18" s="359" t="str">
        <f>③職員名簿【中間実績】!BI28</f>
        <v/>
      </c>
      <c r="AC18" s="363"/>
      <c r="AD18" s="361" t="str">
        <f>③職員名簿【中間実績】!BZ28</f>
        <v/>
      </c>
      <c r="AE18" s="359" t="str">
        <f>③職員名簿【中間実績】!BJ28</f>
        <v/>
      </c>
      <c r="AF18" s="363"/>
      <c r="AG18" s="361" t="str">
        <f>③職員名簿【中間実績】!CA28</f>
        <v/>
      </c>
      <c r="AH18" s="359" t="str">
        <f>③職員名簿【中間実績】!BK28</f>
        <v/>
      </c>
      <c r="AI18" s="363"/>
      <c r="AJ18" s="361" t="str">
        <f>③職員名簿【中間実績】!CB28</f>
        <v/>
      </c>
      <c r="AK18" s="359" t="str">
        <f>③職員名簿【中間実績】!BL28</f>
        <v/>
      </c>
      <c r="AL18" s="363"/>
    </row>
    <row r="19" spans="1:38" ht="30" customHeight="1">
      <c r="A19">
        <v>15</v>
      </c>
      <c r="B19" s="128" t="str">
        <f>③職員名簿【中間実績】!BP29</f>
        <v/>
      </c>
      <c r="C19" s="358" t="str">
        <f>③職員名簿【中間実績】!BQ29</f>
        <v/>
      </c>
      <c r="D19" s="359" t="str">
        <f>③職員名簿【中間実績】!BA29</f>
        <v/>
      </c>
      <c r="E19" s="363"/>
      <c r="F19" s="361" t="str">
        <f>③職員名簿【中間実績】!BR29</f>
        <v/>
      </c>
      <c r="G19" s="359" t="str">
        <f>③職員名簿【中間実績】!BB29</f>
        <v/>
      </c>
      <c r="H19" s="363"/>
      <c r="I19" s="361" t="str">
        <f>③職員名簿【中間実績】!BS29</f>
        <v/>
      </c>
      <c r="J19" s="359" t="str">
        <f>③職員名簿【中間実績】!BC29</f>
        <v/>
      </c>
      <c r="K19" s="363"/>
      <c r="L19" s="361" t="str">
        <f>③職員名簿【中間実績】!BT29</f>
        <v/>
      </c>
      <c r="M19" s="359" t="str">
        <f>③職員名簿【中間実績】!BD29</f>
        <v/>
      </c>
      <c r="N19" s="363"/>
      <c r="O19" s="361" t="str">
        <f>③職員名簿【中間実績】!BU29</f>
        <v/>
      </c>
      <c r="P19" s="359" t="str">
        <f>③職員名簿【中間実績】!BE29</f>
        <v/>
      </c>
      <c r="Q19" s="363"/>
      <c r="R19" s="361" t="str">
        <f>③職員名簿【中間実績】!BV29</f>
        <v/>
      </c>
      <c r="S19" s="359" t="str">
        <f>③職員名簿【中間実績】!BF29</f>
        <v/>
      </c>
      <c r="T19" s="363"/>
      <c r="U19" s="361" t="str">
        <f>③職員名簿【中間実績】!BW29</f>
        <v/>
      </c>
      <c r="V19" s="359" t="str">
        <f>③職員名簿【中間実績】!BG29</f>
        <v/>
      </c>
      <c r="W19" s="363"/>
      <c r="X19" s="361" t="str">
        <f>③職員名簿【中間実績】!BX29</f>
        <v/>
      </c>
      <c r="Y19" s="359" t="str">
        <f>③職員名簿【中間実績】!BH29</f>
        <v/>
      </c>
      <c r="Z19" s="363"/>
      <c r="AA19" s="361" t="str">
        <f>③職員名簿【中間実績】!BY29</f>
        <v/>
      </c>
      <c r="AB19" s="359" t="str">
        <f>③職員名簿【中間実績】!BI29</f>
        <v/>
      </c>
      <c r="AC19" s="363"/>
      <c r="AD19" s="361" t="str">
        <f>③職員名簿【中間実績】!BZ29</f>
        <v/>
      </c>
      <c r="AE19" s="359" t="str">
        <f>③職員名簿【中間実績】!BJ29</f>
        <v/>
      </c>
      <c r="AF19" s="363"/>
      <c r="AG19" s="361" t="str">
        <f>③職員名簿【中間実績】!CA29</f>
        <v/>
      </c>
      <c r="AH19" s="359" t="str">
        <f>③職員名簿【中間実績】!BK29</f>
        <v/>
      </c>
      <c r="AI19" s="363"/>
      <c r="AJ19" s="361" t="str">
        <f>③職員名簿【中間実績】!CB29</f>
        <v/>
      </c>
      <c r="AK19" s="359" t="str">
        <f>③職員名簿【中間実績】!BL29</f>
        <v/>
      </c>
      <c r="AL19" s="363"/>
    </row>
    <row r="20" spans="1:38" ht="30" customHeight="1">
      <c r="A20">
        <v>16</v>
      </c>
      <c r="B20" s="128" t="str">
        <f>③職員名簿【中間実績】!BP30</f>
        <v/>
      </c>
      <c r="C20" s="358" t="str">
        <f>③職員名簿【中間実績】!BQ30</f>
        <v/>
      </c>
      <c r="D20" s="359" t="str">
        <f>③職員名簿【中間実績】!BA30</f>
        <v/>
      </c>
      <c r="E20" s="363"/>
      <c r="F20" s="361" t="str">
        <f>③職員名簿【中間実績】!BR30</f>
        <v/>
      </c>
      <c r="G20" s="359" t="str">
        <f>③職員名簿【中間実績】!BB30</f>
        <v/>
      </c>
      <c r="H20" s="363"/>
      <c r="I20" s="361" t="str">
        <f>③職員名簿【中間実績】!BS30</f>
        <v/>
      </c>
      <c r="J20" s="359" t="str">
        <f>③職員名簿【中間実績】!BC30</f>
        <v/>
      </c>
      <c r="K20" s="363"/>
      <c r="L20" s="361" t="str">
        <f>③職員名簿【中間実績】!BT30</f>
        <v/>
      </c>
      <c r="M20" s="359" t="str">
        <f>③職員名簿【中間実績】!BD30</f>
        <v/>
      </c>
      <c r="N20" s="363"/>
      <c r="O20" s="361" t="str">
        <f>③職員名簿【中間実績】!BU30</f>
        <v/>
      </c>
      <c r="P20" s="359" t="str">
        <f>③職員名簿【中間実績】!BE30</f>
        <v/>
      </c>
      <c r="Q20" s="363"/>
      <c r="R20" s="361" t="str">
        <f>③職員名簿【中間実績】!BV30</f>
        <v/>
      </c>
      <c r="S20" s="359" t="str">
        <f>③職員名簿【中間実績】!BF30</f>
        <v/>
      </c>
      <c r="T20" s="363"/>
      <c r="U20" s="361" t="str">
        <f>③職員名簿【中間実績】!BW30</f>
        <v/>
      </c>
      <c r="V20" s="359" t="str">
        <f>③職員名簿【中間実績】!BG30</f>
        <v/>
      </c>
      <c r="W20" s="363"/>
      <c r="X20" s="361" t="str">
        <f>③職員名簿【中間実績】!BX30</f>
        <v/>
      </c>
      <c r="Y20" s="359" t="str">
        <f>③職員名簿【中間実績】!BH30</f>
        <v/>
      </c>
      <c r="Z20" s="363"/>
      <c r="AA20" s="361" t="str">
        <f>③職員名簿【中間実績】!BY30</f>
        <v/>
      </c>
      <c r="AB20" s="359" t="str">
        <f>③職員名簿【中間実績】!BI30</f>
        <v/>
      </c>
      <c r="AC20" s="363"/>
      <c r="AD20" s="361" t="str">
        <f>③職員名簿【中間実績】!BZ30</f>
        <v/>
      </c>
      <c r="AE20" s="359" t="str">
        <f>③職員名簿【中間実績】!BJ30</f>
        <v/>
      </c>
      <c r="AF20" s="363"/>
      <c r="AG20" s="361" t="str">
        <f>③職員名簿【中間実績】!CA30</f>
        <v/>
      </c>
      <c r="AH20" s="359" t="str">
        <f>③職員名簿【中間実績】!BK30</f>
        <v/>
      </c>
      <c r="AI20" s="363"/>
      <c r="AJ20" s="361" t="str">
        <f>③職員名簿【中間実績】!CB30</f>
        <v/>
      </c>
      <c r="AK20" s="359" t="str">
        <f>③職員名簿【中間実績】!BL30</f>
        <v/>
      </c>
      <c r="AL20" s="363"/>
    </row>
    <row r="21" spans="1:38" ht="30" customHeight="1">
      <c r="A21">
        <v>17</v>
      </c>
      <c r="B21" s="128" t="str">
        <f>③職員名簿【中間実績】!BP31</f>
        <v/>
      </c>
      <c r="C21" s="358" t="str">
        <f>③職員名簿【中間実績】!BQ31</f>
        <v/>
      </c>
      <c r="D21" s="359" t="str">
        <f>③職員名簿【中間実績】!BA31</f>
        <v/>
      </c>
      <c r="E21" s="363"/>
      <c r="F21" s="361" t="str">
        <f>③職員名簿【中間実績】!BR31</f>
        <v/>
      </c>
      <c r="G21" s="359" t="str">
        <f>③職員名簿【中間実績】!BB31</f>
        <v/>
      </c>
      <c r="H21" s="363"/>
      <c r="I21" s="361" t="str">
        <f>③職員名簿【中間実績】!BS31</f>
        <v/>
      </c>
      <c r="J21" s="359" t="str">
        <f>③職員名簿【中間実績】!BC31</f>
        <v/>
      </c>
      <c r="K21" s="363"/>
      <c r="L21" s="361" t="str">
        <f>③職員名簿【中間実績】!BT31</f>
        <v/>
      </c>
      <c r="M21" s="359" t="str">
        <f>③職員名簿【中間実績】!BD31</f>
        <v/>
      </c>
      <c r="N21" s="363"/>
      <c r="O21" s="361" t="str">
        <f>③職員名簿【中間実績】!BU31</f>
        <v/>
      </c>
      <c r="P21" s="359" t="str">
        <f>③職員名簿【中間実績】!BE31</f>
        <v/>
      </c>
      <c r="Q21" s="363"/>
      <c r="R21" s="361" t="str">
        <f>③職員名簿【中間実績】!BV31</f>
        <v/>
      </c>
      <c r="S21" s="359" t="str">
        <f>③職員名簿【中間実績】!BF31</f>
        <v/>
      </c>
      <c r="T21" s="363"/>
      <c r="U21" s="361" t="str">
        <f>③職員名簿【中間実績】!BW31</f>
        <v/>
      </c>
      <c r="V21" s="359" t="str">
        <f>③職員名簿【中間実績】!BG31</f>
        <v/>
      </c>
      <c r="W21" s="363"/>
      <c r="X21" s="361" t="str">
        <f>③職員名簿【中間実績】!BX31</f>
        <v/>
      </c>
      <c r="Y21" s="359" t="str">
        <f>③職員名簿【中間実績】!BH31</f>
        <v/>
      </c>
      <c r="Z21" s="363"/>
      <c r="AA21" s="361" t="str">
        <f>③職員名簿【中間実績】!BY31</f>
        <v/>
      </c>
      <c r="AB21" s="359" t="str">
        <f>③職員名簿【中間実績】!BI31</f>
        <v/>
      </c>
      <c r="AC21" s="363"/>
      <c r="AD21" s="361" t="str">
        <f>③職員名簿【中間実績】!BZ31</f>
        <v/>
      </c>
      <c r="AE21" s="359" t="str">
        <f>③職員名簿【中間実績】!BJ31</f>
        <v/>
      </c>
      <c r="AF21" s="363"/>
      <c r="AG21" s="361" t="str">
        <f>③職員名簿【中間実績】!CA31</f>
        <v/>
      </c>
      <c r="AH21" s="359" t="str">
        <f>③職員名簿【中間実績】!BK31</f>
        <v/>
      </c>
      <c r="AI21" s="363"/>
      <c r="AJ21" s="361" t="str">
        <f>③職員名簿【中間実績】!CB31</f>
        <v/>
      </c>
      <c r="AK21" s="359" t="str">
        <f>③職員名簿【中間実績】!BL31</f>
        <v/>
      </c>
      <c r="AL21" s="363"/>
    </row>
    <row r="22" spans="1:38" ht="30" customHeight="1">
      <c r="A22">
        <v>18</v>
      </c>
      <c r="B22" s="128" t="str">
        <f>③職員名簿【中間実績】!BP32</f>
        <v/>
      </c>
      <c r="C22" s="358" t="str">
        <f>③職員名簿【中間実績】!BQ32</f>
        <v/>
      </c>
      <c r="D22" s="359" t="str">
        <f>③職員名簿【中間実績】!BA32</f>
        <v/>
      </c>
      <c r="E22" s="363"/>
      <c r="F22" s="361" t="str">
        <f>③職員名簿【中間実績】!BR32</f>
        <v/>
      </c>
      <c r="G22" s="359" t="str">
        <f>③職員名簿【中間実績】!BB32</f>
        <v/>
      </c>
      <c r="H22" s="363"/>
      <c r="I22" s="361" t="str">
        <f>③職員名簿【中間実績】!BS32</f>
        <v/>
      </c>
      <c r="J22" s="359" t="str">
        <f>③職員名簿【中間実績】!BC32</f>
        <v/>
      </c>
      <c r="K22" s="363"/>
      <c r="L22" s="361" t="str">
        <f>③職員名簿【中間実績】!BT32</f>
        <v/>
      </c>
      <c r="M22" s="359" t="str">
        <f>③職員名簿【中間実績】!BD32</f>
        <v/>
      </c>
      <c r="N22" s="363"/>
      <c r="O22" s="361" t="str">
        <f>③職員名簿【中間実績】!BU32</f>
        <v/>
      </c>
      <c r="P22" s="359" t="str">
        <f>③職員名簿【中間実績】!BE32</f>
        <v/>
      </c>
      <c r="Q22" s="363"/>
      <c r="R22" s="361" t="str">
        <f>③職員名簿【中間実績】!BV32</f>
        <v/>
      </c>
      <c r="S22" s="359" t="str">
        <f>③職員名簿【中間実績】!BF32</f>
        <v/>
      </c>
      <c r="T22" s="363"/>
      <c r="U22" s="361" t="str">
        <f>③職員名簿【中間実績】!BW32</f>
        <v/>
      </c>
      <c r="V22" s="359" t="str">
        <f>③職員名簿【中間実績】!BG32</f>
        <v/>
      </c>
      <c r="W22" s="363"/>
      <c r="X22" s="361" t="str">
        <f>③職員名簿【中間実績】!BX32</f>
        <v/>
      </c>
      <c r="Y22" s="359" t="str">
        <f>③職員名簿【中間実績】!BH32</f>
        <v/>
      </c>
      <c r="Z22" s="363"/>
      <c r="AA22" s="361" t="str">
        <f>③職員名簿【中間実績】!BY32</f>
        <v/>
      </c>
      <c r="AB22" s="359" t="str">
        <f>③職員名簿【中間実績】!BI32</f>
        <v/>
      </c>
      <c r="AC22" s="363"/>
      <c r="AD22" s="361" t="str">
        <f>③職員名簿【中間実績】!BZ32</f>
        <v/>
      </c>
      <c r="AE22" s="359" t="str">
        <f>③職員名簿【中間実績】!BJ32</f>
        <v/>
      </c>
      <c r="AF22" s="363"/>
      <c r="AG22" s="361" t="str">
        <f>③職員名簿【中間実績】!CA32</f>
        <v/>
      </c>
      <c r="AH22" s="359" t="str">
        <f>③職員名簿【中間実績】!BK32</f>
        <v/>
      </c>
      <c r="AI22" s="363"/>
      <c r="AJ22" s="361" t="str">
        <f>③職員名簿【中間実績】!CB32</f>
        <v/>
      </c>
      <c r="AK22" s="359" t="str">
        <f>③職員名簿【中間実績】!BL32</f>
        <v/>
      </c>
      <c r="AL22" s="363"/>
    </row>
    <row r="23" spans="1:38" ht="30" customHeight="1">
      <c r="A23">
        <v>19</v>
      </c>
      <c r="B23" s="128" t="str">
        <f>③職員名簿【中間実績】!BP33</f>
        <v/>
      </c>
      <c r="C23" s="358" t="str">
        <f>③職員名簿【中間実績】!BQ33</f>
        <v/>
      </c>
      <c r="D23" s="359" t="str">
        <f>③職員名簿【中間実績】!BA33</f>
        <v/>
      </c>
      <c r="E23" s="363"/>
      <c r="F23" s="361" t="str">
        <f>③職員名簿【中間実績】!BR33</f>
        <v/>
      </c>
      <c r="G23" s="359" t="str">
        <f>③職員名簿【中間実績】!BB33</f>
        <v/>
      </c>
      <c r="H23" s="363"/>
      <c r="I23" s="361" t="str">
        <f>③職員名簿【中間実績】!BS33</f>
        <v/>
      </c>
      <c r="J23" s="359" t="str">
        <f>③職員名簿【中間実績】!BC33</f>
        <v/>
      </c>
      <c r="K23" s="363"/>
      <c r="L23" s="361" t="str">
        <f>③職員名簿【中間実績】!BT33</f>
        <v/>
      </c>
      <c r="M23" s="359" t="str">
        <f>③職員名簿【中間実績】!BD33</f>
        <v/>
      </c>
      <c r="N23" s="363"/>
      <c r="O23" s="361" t="str">
        <f>③職員名簿【中間実績】!BU33</f>
        <v/>
      </c>
      <c r="P23" s="359" t="str">
        <f>③職員名簿【中間実績】!BE33</f>
        <v/>
      </c>
      <c r="Q23" s="363"/>
      <c r="R23" s="361" t="str">
        <f>③職員名簿【中間実績】!BV33</f>
        <v/>
      </c>
      <c r="S23" s="359" t="str">
        <f>③職員名簿【中間実績】!BF33</f>
        <v/>
      </c>
      <c r="T23" s="363"/>
      <c r="U23" s="361" t="str">
        <f>③職員名簿【中間実績】!BW33</f>
        <v/>
      </c>
      <c r="V23" s="359" t="str">
        <f>③職員名簿【中間実績】!BG33</f>
        <v/>
      </c>
      <c r="W23" s="363"/>
      <c r="X23" s="361" t="str">
        <f>③職員名簿【中間実績】!BX33</f>
        <v/>
      </c>
      <c r="Y23" s="359" t="str">
        <f>③職員名簿【中間実績】!BH33</f>
        <v/>
      </c>
      <c r="Z23" s="363"/>
      <c r="AA23" s="361" t="str">
        <f>③職員名簿【中間実績】!BY33</f>
        <v/>
      </c>
      <c r="AB23" s="359" t="str">
        <f>③職員名簿【中間実績】!BI33</f>
        <v/>
      </c>
      <c r="AC23" s="363"/>
      <c r="AD23" s="361" t="str">
        <f>③職員名簿【中間実績】!BZ33</f>
        <v/>
      </c>
      <c r="AE23" s="359" t="str">
        <f>③職員名簿【中間実績】!BJ33</f>
        <v/>
      </c>
      <c r="AF23" s="363"/>
      <c r="AG23" s="361" t="str">
        <f>③職員名簿【中間実績】!CA33</f>
        <v/>
      </c>
      <c r="AH23" s="359" t="str">
        <f>③職員名簿【中間実績】!BK33</f>
        <v/>
      </c>
      <c r="AI23" s="363"/>
      <c r="AJ23" s="361" t="str">
        <f>③職員名簿【中間実績】!CB33</f>
        <v/>
      </c>
      <c r="AK23" s="359" t="str">
        <f>③職員名簿【中間実績】!BL33</f>
        <v/>
      </c>
      <c r="AL23" s="363"/>
    </row>
    <row r="24" spans="1:38" ht="30" customHeight="1">
      <c r="A24">
        <v>20</v>
      </c>
      <c r="B24" s="128" t="str">
        <f>③職員名簿【中間実績】!BP34</f>
        <v/>
      </c>
      <c r="C24" s="358" t="str">
        <f>③職員名簿【中間実績】!BQ34</f>
        <v/>
      </c>
      <c r="D24" s="359" t="str">
        <f>③職員名簿【中間実績】!BA34</f>
        <v/>
      </c>
      <c r="E24" s="363"/>
      <c r="F24" s="361" t="str">
        <f>③職員名簿【中間実績】!BR34</f>
        <v/>
      </c>
      <c r="G24" s="359" t="str">
        <f>③職員名簿【中間実績】!BB34</f>
        <v/>
      </c>
      <c r="H24" s="363"/>
      <c r="I24" s="361" t="str">
        <f>③職員名簿【中間実績】!BS34</f>
        <v/>
      </c>
      <c r="J24" s="359" t="str">
        <f>③職員名簿【中間実績】!BC34</f>
        <v/>
      </c>
      <c r="K24" s="363"/>
      <c r="L24" s="361" t="str">
        <f>③職員名簿【中間実績】!BT34</f>
        <v/>
      </c>
      <c r="M24" s="359" t="str">
        <f>③職員名簿【中間実績】!BD34</f>
        <v/>
      </c>
      <c r="N24" s="363"/>
      <c r="O24" s="361" t="str">
        <f>③職員名簿【中間実績】!BU34</f>
        <v/>
      </c>
      <c r="P24" s="359" t="str">
        <f>③職員名簿【中間実績】!BE34</f>
        <v/>
      </c>
      <c r="Q24" s="363"/>
      <c r="R24" s="361" t="str">
        <f>③職員名簿【中間実績】!BV34</f>
        <v/>
      </c>
      <c r="S24" s="359" t="str">
        <f>③職員名簿【中間実績】!BF34</f>
        <v/>
      </c>
      <c r="T24" s="363"/>
      <c r="U24" s="361" t="str">
        <f>③職員名簿【中間実績】!BW34</f>
        <v/>
      </c>
      <c r="V24" s="359" t="str">
        <f>③職員名簿【中間実績】!BG34</f>
        <v/>
      </c>
      <c r="W24" s="363"/>
      <c r="X24" s="361" t="str">
        <f>③職員名簿【中間実績】!BX34</f>
        <v/>
      </c>
      <c r="Y24" s="359" t="str">
        <f>③職員名簿【中間実績】!BH34</f>
        <v/>
      </c>
      <c r="Z24" s="363"/>
      <c r="AA24" s="361" t="str">
        <f>③職員名簿【中間実績】!BY34</f>
        <v/>
      </c>
      <c r="AB24" s="359" t="str">
        <f>③職員名簿【中間実績】!BI34</f>
        <v/>
      </c>
      <c r="AC24" s="363"/>
      <c r="AD24" s="361" t="str">
        <f>③職員名簿【中間実績】!BZ34</f>
        <v/>
      </c>
      <c r="AE24" s="359" t="str">
        <f>③職員名簿【中間実績】!BJ34</f>
        <v/>
      </c>
      <c r="AF24" s="363"/>
      <c r="AG24" s="361" t="str">
        <f>③職員名簿【中間実績】!CA34</f>
        <v/>
      </c>
      <c r="AH24" s="359" t="str">
        <f>③職員名簿【中間実績】!BK34</f>
        <v/>
      </c>
      <c r="AI24" s="363"/>
      <c r="AJ24" s="361" t="str">
        <f>③職員名簿【中間実績】!CB34</f>
        <v/>
      </c>
      <c r="AK24" s="359" t="str">
        <f>③職員名簿【中間実績】!BL34</f>
        <v/>
      </c>
      <c r="AL24" s="363"/>
    </row>
    <row r="25" spans="1:38" ht="30" customHeight="1">
      <c r="A25">
        <v>21</v>
      </c>
      <c r="B25" s="128" t="str">
        <f>③職員名簿【中間実績】!BP35</f>
        <v/>
      </c>
      <c r="C25" s="358" t="str">
        <f>③職員名簿【中間実績】!BQ35</f>
        <v/>
      </c>
      <c r="D25" s="359" t="str">
        <f>③職員名簿【中間実績】!BA35</f>
        <v/>
      </c>
      <c r="E25" s="363"/>
      <c r="F25" s="361" t="str">
        <f>③職員名簿【中間実績】!BR35</f>
        <v/>
      </c>
      <c r="G25" s="359" t="str">
        <f>③職員名簿【中間実績】!BB35</f>
        <v/>
      </c>
      <c r="H25" s="363"/>
      <c r="I25" s="361" t="str">
        <f>③職員名簿【中間実績】!BS35</f>
        <v/>
      </c>
      <c r="J25" s="359" t="str">
        <f>③職員名簿【中間実績】!BC35</f>
        <v/>
      </c>
      <c r="K25" s="363"/>
      <c r="L25" s="361" t="str">
        <f>③職員名簿【中間実績】!BT35</f>
        <v/>
      </c>
      <c r="M25" s="359" t="str">
        <f>③職員名簿【中間実績】!BD35</f>
        <v/>
      </c>
      <c r="N25" s="363"/>
      <c r="O25" s="361" t="str">
        <f>③職員名簿【中間実績】!BU35</f>
        <v/>
      </c>
      <c r="P25" s="359" t="str">
        <f>③職員名簿【中間実績】!BE35</f>
        <v/>
      </c>
      <c r="Q25" s="363"/>
      <c r="R25" s="361" t="str">
        <f>③職員名簿【中間実績】!BV35</f>
        <v/>
      </c>
      <c r="S25" s="359" t="str">
        <f>③職員名簿【中間実績】!BF35</f>
        <v/>
      </c>
      <c r="T25" s="363"/>
      <c r="U25" s="361" t="str">
        <f>③職員名簿【中間実績】!BW35</f>
        <v/>
      </c>
      <c r="V25" s="359" t="str">
        <f>③職員名簿【中間実績】!BG35</f>
        <v/>
      </c>
      <c r="W25" s="363"/>
      <c r="X25" s="361" t="str">
        <f>③職員名簿【中間実績】!BX35</f>
        <v/>
      </c>
      <c r="Y25" s="359" t="str">
        <f>③職員名簿【中間実績】!BH35</f>
        <v/>
      </c>
      <c r="Z25" s="363"/>
      <c r="AA25" s="361" t="str">
        <f>③職員名簿【中間実績】!BY35</f>
        <v/>
      </c>
      <c r="AB25" s="359" t="str">
        <f>③職員名簿【中間実績】!BI35</f>
        <v/>
      </c>
      <c r="AC25" s="363"/>
      <c r="AD25" s="361" t="str">
        <f>③職員名簿【中間実績】!BZ35</f>
        <v/>
      </c>
      <c r="AE25" s="359" t="str">
        <f>③職員名簿【中間実績】!BJ35</f>
        <v/>
      </c>
      <c r="AF25" s="363"/>
      <c r="AG25" s="361" t="str">
        <f>③職員名簿【中間実績】!CA35</f>
        <v/>
      </c>
      <c r="AH25" s="359" t="str">
        <f>③職員名簿【中間実績】!BK35</f>
        <v/>
      </c>
      <c r="AI25" s="363"/>
      <c r="AJ25" s="361" t="str">
        <f>③職員名簿【中間実績】!CB35</f>
        <v/>
      </c>
      <c r="AK25" s="359" t="str">
        <f>③職員名簿【中間実績】!BL35</f>
        <v/>
      </c>
      <c r="AL25" s="363"/>
    </row>
    <row r="26" spans="1:38" ht="30" customHeight="1">
      <c r="A26">
        <v>22</v>
      </c>
      <c r="B26" s="128" t="str">
        <f>③職員名簿【中間実績】!BP36</f>
        <v/>
      </c>
      <c r="C26" s="358" t="str">
        <f>③職員名簿【中間実績】!BQ36</f>
        <v/>
      </c>
      <c r="D26" s="359" t="str">
        <f>③職員名簿【中間実績】!BA36</f>
        <v/>
      </c>
      <c r="E26" s="363"/>
      <c r="F26" s="361" t="str">
        <f>③職員名簿【中間実績】!BR36</f>
        <v/>
      </c>
      <c r="G26" s="359" t="str">
        <f>③職員名簿【中間実績】!BB36</f>
        <v/>
      </c>
      <c r="H26" s="363"/>
      <c r="I26" s="361" t="str">
        <f>③職員名簿【中間実績】!BS36</f>
        <v/>
      </c>
      <c r="J26" s="359" t="str">
        <f>③職員名簿【中間実績】!BC36</f>
        <v/>
      </c>
      <c r="K26" s="363"/>
      <c r="L26" s="361" t="str">
        <f>③職員名簿【中間実績】!BT36</f>
        <v/>
      </c>
      <c r="M26" s="359" t="str">
        <f>③職員名簿【中間実績】!BD36</f>
        <v/>
      </c>
      <c r="N26" s="363"/>
      <c r="O26" s="361" t="str">
        <f>③職員名簿【中間実績】!BU36</f>
        <v/>
      </c>
      <c r="P26" s="359" t="str">
        <f>③職員名簿【中間実績】!BE36</f>
        <v/>
      </c>
      <c r="Q26" s="363"/>
      <c r="R26" s="361" t="str">
        <f>③職員名簿【中間実績】!BV36</f>
        <v/>
      </c>
      <c r="S26" s="359" t="str">
        <f>③職員名簿【中間実績】!BF36</f>
        <v/>
      </c>
      <c r="T26" s="363"/>
      <c r="U26" s="361" t="str">
        <f>③職員名簿【中間実績】!BW36</f>
        <v/>
      </c>
      <c r="V26" s="359" t="str">
        <f>③職員名簿【中間実績】!BG36</f>
        <v/>
      </c>
      <c r="W26" s="363"/>
      <c r="X26" s="361" t="str">
        <f>③職員名簿【中間実績】!BX36</f>
        <v/>
      </c>
      <c r="Y26" s="359" t="str">
        <f>③職員名簿【中間実績】!BH36</f>
        <v/>
      </c>
      <c r="Z26" s="363"/>
      <c r="AA26" s="361" t="str">
        <f>③職員名簿【中間実績】!BY36</f>
        <v/>
      </c>
      <c r="AB26" s="359" t="str">
        <f>③職員名簿【中間実績】!BI36</f>
        <v/>
      </c>
      <c r="AC26" s="363"/>
      <c r="AD26" s="361" t="str">
        <f>③職員名簿【中間実績】!BZ36</f>
        <v/>
      </c>
      <c r="AE26" s="359" t="str">
        <f>③職員名簿【中間実績】!BJ36</f>
        <v/>
      </c>
      <c r="AF26" s="363"/>
      <c r="AG26" s="361" t="str">
        <f>③職員名簿【中間実績】!CA36</f>
        <v/>
      </c>
      <c r="AH26" s="359" t="str">
        <f>③職員名簿【中間実績】!BK36</f>
        <v/>
      </c>
      <c r="AI26" s="363"/>
      <c r="AJ26" s="361" t="str">
        <f>③職員名簿【中間実績】!CB36</f>
        <v/>
      </c>
      <c r="AK26" s="359" t="str">
        <f>③職員名簿【中間実績】!BL36</f>
        <v/>
      </c>
      <c r="AL26" s="363"/>
    </row>
    <row r="27" spans="1:38" ht="30" customHeight="1">
      <c r="A27">
        <v>23</v>
      </c>
      <c r="B27" s="128" t="str">
        <f>③職員名簿【中間実績】!BP37</f>
        <v/>
      </c>
      <c r="C27" s="358" t="str">
        <f>③職員名簿【中間実績】!BQ37</f>
        <v/>
      </c>
      <c r="D27" s="359" t="str">
        <f>③職員名簿【中間実績】!BA37</f>
        <v/>
      </c>
      <c r="E27" s="363"/>
      <c r="F27" s="361" t="str">
        <f>③職員名簿【中間実績】!BR37</f>
        <v/>
      </c>
      <c r="G27" s="359" t="str">
        <f>③職員名簿【中間実績】!BB37</f>
        <v/>
      </c>
      <c r="H27" s="363"/>
      <c r="I27" s="361" t="str">
        <f>③職員名簿【中間実績】!BS37</f>
        <v/>
      </c>
      <c r="J27" s="359" t="str">
        <f>③職員名簿【中間実績】!BC37</f>
        <v/>
      </c>
      <c r="K27" s="363"/>
      <c r="L27" s="361" t="str">
        <f>③職員名簿【中間実績】!BT37</f>
        <v/>
      </c>
      <c r="M27" s="359" t="str">
        <f>③職員名簿【中間実績】!BD37</f>
        <v/>
      </c>
      <c r="N27" s="363"/>
      <c r="O27" s="361" t="str">
        <f>③職員名簿【中間実績】!BU37</f>
        <v/>
      </c>
      <c r="P27" s="359" t="str">
        <f>③職員名簿【中間実績】!BE37</f>
        <v/>
      </c>
      <c r="Q27" s="363"/>
      <c r="R27" s="361" t="str">
        <f>③職員名簿【中間実績】!BV37</f>
        <v/>
      </c>
      <c r="S27" s="359" t="str">
        <f>③職員名簿【中間実績】!BF37</f>
        <v/>
      </c>
      <c r="T27" s="363"/>
      <c r="U27" s="361" t="str">
        <f>③職員名簿【中間実績】!BW37</f>
        <v/>
      </c>
      <c r="V27" s="359" t="str">
        <f>③職員名簿【中間実績】!BG37</f>
        <v/>
      </c>
      <c r="W27" s="363"/>
      <c r="X27" s="361" t="str">
        <f>③職員名簿【中間実績】!BX37</f>
        <v/>
      </c>
      <c r="Y27" s="359" t="str">
        <f>③職員名簿【中間実績】!BH37</f>
        <v/>
      </c>
      <c r="Z27" s="363"/>
      <c r="AA27" s="361" t="str">
        <f>③職員名簿【中間実績】!BY37</f>
        <v/>
      </c>
      <c r="AB27" s="359" t="str">
        <f>③職員名簿【中間実績】!BI37</f>
        <v/>
      </c>
      <c r="AC27" s="363"/>
      <c r="AD27" s="361" t="str">
        <f>③職員名簿【中間実績】!BZ37</f>
        <v/>
      </c>
      <c r="AE27" s="359" t="str">
        <f>③職員名簿【中間実績】!BJ37</f>
        <v/>
      </c>
      <c r="AF27" s="363"/>
      <c r="AG27" s="361" t="str">
        <f>③職員名簿【中間実績】!CA37</f>
        <v/>
      </c>
      <c r="AH27" s="359" t="str">
        <f>③職員名簿【中間実績】!BK37</f>
        <v/>
      </c>
      <c r="AI27" s="363"/>
      <c r="AJ27" s="361" t="str">
        <f>③職員名簿【中間実績】!CB37</f>
        <v/>
      </c>
      <c r="AK27" s="359" t="str">
        <f>③職員名簿【中間実績】!BL37</f>
        <v/>
      </c>
      <c r="AL27" s="363"/>
    </row>
    <row r="28" spans="1:38" ht="30" customHeight="1">
      <c r="A28">
        <v>24</v>
      </c>
      <c r="B28" s="128" t="str">
        <f>③職員名簿【中間実績】!BP38</f>
        <v/>
      </c>
      <c r="C28" s="358" t="str">
        <f>③職員名簿【中間実績】!BQ38</f>
        <v/>
      </c>
      <c r="D28" s="359" t="str">
        <f>③職員名簿【中間実績】!BA38</f>
        <v/>
      </c>
      <c r="E28" s="363"/>
      <c r="F28" s="361" t="str">
        <f>③職員名簿【中間実績】!BR38</f>
        <v/>
      </c>
      <c r="G28" s="359" t="str">
        <f>③職員名簿【中間実績】!BB38</f>
        <v/>
      </c>
      <c r="H28" s="363"/>
      <c r="I28" s="361" t="str">
        <f>③職員名簿【中間実績】!BS38</f>
        <v/>
      </c>
      <c r="J28" s="359" t="str">
        <f>③職員名簿【中間実績】!BC38</f>
        <v/>
      </c>
      <c r="K28" s="363"/>
      <c r="L28" s="361" t="str">
        <f>③職員名簿【中間実績】!BT38</f>
        <v/>
      </c>
      <c r="M28" s="359" t="str">
        <f>③職員名簿【中間実績】!BD38</f>
        <v/>
      </c>
      <c r="N28" s="363"/>
      <c r="O28" s="361" t="str">
        <f>③職員名簿【中間実績】!BU38</f>
        <v/>
      </c>
      <c r="P28" s="359" t="str">
        <f>③職員名簿【中間実績】!BE38</f>
        <v/>
      </c>
      <c r="Q28" s="363"/>
      <c r="R28" s="361" t="str">
        <f>③職員名簿【中間実績】!BV38</f>
        <v/>
      </c>
      <c r="S28" s="359" t="str">
        <f>③職員名簿【中間実績】!BF38</f>
        <v/>
      </c>
      <c r="T28" s="363"/>
      <c r="U28" s="361" t="str">
        <f>③職員名簿【中間実績】!BW38</f>
        <v/>
      </c>
      <c r="V28" s="359" t="str">
        <f>③職員名簿【中間実績】!BG38</f>
        <v/>
      </c>
      <c r="W28" s="363"/>
      <c r="X28" s="361" t="str">
        <f>③職員名簿【中間実績】!BX38</f>
        <v/>
      </c>
      <c r="Y28" s="359" t="str">
        <f>③職員名簿【中間実績】!BH38</f>
        <v/>
      </c>
      <c r="Z28" s="363"/>
      <c r="AA28" s="361" t="str">
        <f>③職員名簿【中間実績】!BY38</f>
        <v/>
      </c>
      <c r="AB28" s="359" t="str">
        <f>③職員名簿【中間実績】!BI38</f>
        <v/>
      </c>
      <c r="AC28" s="363"/>
      <c r="AD28" s="361" t="str">
        <f>③職員名簿【中間実績】!BZ38</f>
        <v/>
      </c>
      <c r="AE28" s="359" t="str">
        <f>③職員名簿【中間実績】!BJ38</f>
        <v/>
      </c>
      <c r="AF28" s="363"/>
      <c r="AG28" s="361" t="str">
        <f>③職員名簿【中間実績】!CA38</f>
        <v/>
      </c>
      <c r="AH28" s="359" t="str">
        <f>③職員名簿【中間実績】!BK38</f>
        <v/>
      </c>
      <c r="AI28" s="363"/>
      <c r="AJ28" s="361" t="str">
        <f>③職員名簿【中間実績】!CB38</f>
        <v/>
      </c>
      <c r="AK28" s="359" t="str">
        <f>③職員名簿【中間実績】!BL38</f>
        <v/>
      </c>
      <c r="AL28" s="363"/>
    </row>
    <row r="29" spans="1:38" ht="30" customHeight="1">
      <c r="A29">
        <v>25</v>
      </c>
      <c r="B29" s="128" t="str">
        <f>③職員名簿【中間実績】!BP39</f>
        <v/>
      </c>
      <c r="C29" s="358" t="str">
        <f>③職員名簿【中間実績】!BQ39</f>
        <v/>
      </c>
      <c r="D29" s="359" t="str">
        <f>③職員名簿【中間実績】!BA39</f>
        <v/>
      </c>
      <c r="E29" s="363"/>
      <c r="F29" s="361" t="str">
        <f>③職員名簿【中間実績】!BR39</f>
        <v/>
      </c>
      <c r="G29" s="359" t="str">
        <f>③職員名簿【中間実績】!BB39</f>
        <v/>
      </c>
      <c r="H29" s="363"/>
      <c r="I29" s="361" t="str">
        <f>③職員名簿【中間実績】!BS39</f>
        <v/>
      </c>
      <c r="J29" s="359" t="str">
        <f>③職員名簿【中間実績】!BC39</f>
        <v/>
      </c>
      <c r="K29" s="363"/>
      <c r="L29" s="361" t="str">
        <f>③職員名簿【中間実績】!BT39</f>
        <v/>
      </c>
      <c r="M29" s="359" t="str">
        <f>③職員名簿【中間実績】!BD39</f>
        <v/>
      </c>
      <c r="N29" s="363"/>
      <c r="O29" s="361" t="str">
        <f>③職員名簿【中間実績】!BU39</f>
        <v/>
      </c>
      <c r="P29" s="359" t="str">
        <f>③職員名簿【中間実績】!BE39</f>
        <v/>
      </c>
      <c r="Q29" s="363"/>
      <c r="R29" s="361" t="str">
        <f>③職員名簿【中間実績】!BV39</f>
        <v/>
      </c>
      <c r="S29" s="359" t="str">
        <f>③職員名簿【中間実績】!BF39</f>
        <v/>
      </c>
      <c r="T29" s="363"/>
      <c r="U29" s="361" t="str">
        <f>③職員名簿【中間実績】!BW39</f>
        <v/>
      </c>
      <c r="V29" s="359" t="str">
        <f>③職員名簿【中間実績】!BG39</f>
        <v/>
      </c>
      <c r="W29" s="363"/>
      <c r="X29" s="361" t="str">
        <f>③職員名簿【中間実績】!BX39</f>
        <v/>
      </c>
      <c r="Y29" s="359" t="str">
        <f>③職員名簿【中間実績】!BH39</f>
        <v/>
      </c>
      <c r="Z29" s="363"/>
      <c r="AA29" s="361" t="str">
        <f>③職員名簿【中間実績】!BY39</f>
        <v/>
      </c>
      <c r="AB29" s="359" t="str">
        <f>③職員名簿【中間実績】!BI39</f>
        <v/>
      </c>
      <c r="AC29" s="363"/>
      <c r="AD29" s="361" t="str">
        <f>③職員名簿【中間実績】!BZ39</f>
        <v/>
      </c>
      <c r="AE29" s="359" t="str">
        <f>③職員名簿【中間実績】!BJ39</f>
        <v/>
      </c>
      <c r="AF29" s="363"/>
      <c r="AG29" s="361" t="str">
        <f>③職員名簿【中間実績】!CA39</f>
        <v/>
      </c>
      <c r="AH29" s="359" t="str">
        <f>③職員名簿【中間実績】!BK39</f>
        <v/>
      </c>
      <c r="AI29" s="363"/>
      <c r="AJ29" s="361" t="str">
        <f>③職員名簿【中間実績】!CB39</f>
        <v/>
      </c>
      <c r="AK29" s="359" t="str">
        <f>③職員名簿【中間実績】!BL39</f>
        <v/>
      </c>
      <c r="AL29" s="363"/>
    </row>
    <row r="30" spans="1:38" ht="30" customHeight="1">
      <c r="A30">
        <v>26</v>
      </c>
      <c r="B30" s="128" t="str">
        <f>③職員名簿【中間実績】!BP40</f>
        <v/>
      </c>
      <c r="C30" s="358" t="str">
        <f>③職員名簿【中間実績】!BQ40</f>
        <v/>
      </c>
      <c r="D30" s="359" t="str">
        <f>③職員名簿【中間実績】!BA40</f>
        <v/>
      </c>
      <c r="E30" s="363"/>
      <c r="F30" s="361" t="str">
        <f>③職員名簿【中間実績】!BR40</f>
        <v/>
      </c>
      <c r="G30" s="359" t="str">
        <f>③職員名簿【中間実績】!BB40</f>
        <v/>
      </c>
      <c r="H30" s="363"/>
      <c r="I30" s="361" t="str">
        <f>③職員名簿【中間実績】!BS40</f>
        <v/>
      </c>
      <c r="J30" s="359" t="str">
        <f>③職員名簿【中間実績】!BC40</f>
        <v/>
      </c>
      <c r="K30" s="363"/>
      <c r="L30" s="361" t="str">
        <f>③職員名簿【中間実績】!BT40</f>
        <v/>
      </c>
      <c r="M30" s="359" t="str">
        <f>③職員名簿【中間実績】!BD40</f>
        <v/>
      </c>
      <c r="N30" s="363"/>
      <c r="O30" s="361" t="str">
        <f>③職員名簿【中間実績】!BU40</f>
        <v/>
      </c>
      <c r="P30" s="359" t="str">
        <f>③職員名簿【中間実績】!BE40</f>
        <v/>
      </c>
      <c r="Q30" s="363"/>
      <c r="R30" s="361" t="str">
        <f>③職員名簿【中間実績】!BV40</f>
        <v/>
      </c>
      <c r="S30" s="359" t="str">
        <f>③職員名簿【中間実績】!BF40</f>
        <v/>
      </c>
      <c r="T30" s="363"/>
      <c r="U30" s="361" t="str">
        <f>③職員名簿【中間実績】!BW40</f>
        <v/>
      </c>
      <c r="V30" s="359" t="str">
        <f>③職員名簿【中間実績】!BG40</f>
        <v/>
      </c>
      <c r="W30" s="363"/>
      <c r="X30" s="361" t="str">
        <f>③職員名簿【中間実績】!BX40</f>
        <v/>
      </c>
      <c r="Y30" s="359" t="str">
        <f>③職員名簿【中間実績】!BH40</f>
        <v/>
      </c>
      <c r="Z30" s="363"/>
      <c r="AA30" s="361" t="str">
        <f>③職員名簿【中間実績】!BY40</f>
        <v/>
      </c>
      <c r="AB30" s="359" t="str">
        <f>③職員名簿【中間実績】!BI40</f>
        <v/>
      </c>
      <c r="AC30" s="363"/>
      <c r="AD30" s="361" t="str">
        <f>③職員名簿【中間実績】!BZ40</f>
        <v/>
      </c>
      <c r="AE30" s="359" t="str">
        <f>③職員名簿【中間実績】!BJ40</f>
        <v/>
      </c>
      <c r="AF30" s="363"/>
      <c r="AG30" s="361" t="str">
        <f>③職員名簿【中間実績】!CA40</f>
        <v/>
      </c>
      <c r="AH30" s="359" t="str">
        <f>③職員名簿【中間実績】!BK40</f>
        <v/>
      </c>
      <c r="AI30" s="363"/>
      <c r="AJ30" s="361" t="str">
        <f>③職員名簿【中間実績】!CB40</f>
        <v/>
      </c>
      <c r="AK30" s="359" t="str">
        <f>③職員名簿【中間実績】!BL40</f>
        <v/>
      </c>
      <c r="AL30" s="363"/>
    </row>
    <row r="31" spans="1:38" ht="30" customHeight="1">
      <c r="A31">
        <v>27</v>
      </c>
      <c r="B31" s="128" t="str">
        <f>③職員名簿【中間実績】!BP41</f>
        <v/>
      </c>
      <c r="C31" s="358" t="str">
        <f>③職員名簿【中間実績】!BQ41</f>
        <v/>
      </c>
      <c r="D31" s="359" t="str">
        <f>③職員名簿【中間実績】!BA41</f>
        <v/>
      </c>
      <c r="E31" s="363"/>
      <c r="F31" s="361" t="str">
        <f>③職員名簿【中間実績】!BR41</f>
        <v/>
      </c>
      <c r="G31" s="359" t="str">
        <f>③職員名簿【中間実績】!BB41</f>
        <v/>
      </c>
      <c r="H31" s="363"/>
      <c r="I31" s="361" t="str">
        <f>③職員名簿【中間実績】!BS41</f>
        <v/>
      </c>
      <c r="J31" s="359" t="str">
        <f>③職員名簿【中間実績】!BC41</f>
        <v/>
      </c>
      <c r="K31" s="363"/>
      <c r="L31" s="361" t="str">
        <f>③職員名簿【中間実績】!BT41</f>
        <v/>
      </c>
      <c r="M31" s="359" t="str">
        <f>③職員名簿【中間実績】!BD41</f>
        <v/>
      </c>
      <c r="N31" s="363"/>
      <c r="O31" s="361" t="str">
        <f>③職員名簿【中間実績】!BU41</f>
        <v/>
      </c>
      <c r="P31" s="359" t="str">
        <f>③職員名簿【中間実績】!BE41</f>
        <v/>
      </c>
      <c r="Q31" s="363"/>
      <c r="R31" s="361" t="str">
        <f>③職員名簿【中間実績】!BV41</f>
        <v/>
      </c>
      <c r="S31" s="359" t="str">
        <f>③職員名簿【中間実績】!BF41</f>
        <v/>
      </c>
      <c r="T31" s="363"/>
      <c r="U31" s="361" t="str">
        <f>③職員名簿【中間実績】!BW41</f>
        <v/>
      </c>
      <c r="V31" s="359" t="str">
        <f>③職員名簿【中間実績】!BG41</f>
        <v/>
      </c>
      <c r="W31" s="363"/>
      <c r="X31" s="361" t="str">
        <f>③職員名簿【中間実績】!BX41</f>
        <v/>
      </c>
      <c r="Y31" s="359" t="str">
        <f>③職員名簿【中間実績】!BH41</f>
        <v/>
      </c>
      <c r="Z31" s="363"/>
      <c r="AA31" s="361" t="str">
        <f>③職員名簿【中間実績】!BY41</f>
        <v/>
      </c>
      <c r="AB31" s="359" t="str">
        <f>③職員名簿【中間実績】!BI41</f>
        <v/>
      </c>
      <c r="AC31" s="363"/>
      <c r="AD31" s="361" t="str">
        <f>③職員名簿【中間実績】!BZ41</f>
        <v/>
      </c>
      <c r="AE31" s="359" t="str">
        <f>③職員名簿【中間実績】!BJ41</f>
        <v/>
      </c>
      <c r="AF31" s="363"/>
      <c r="AG31" s="361" t="str">
        <f>③職員名簿【中間実績】!CA41</f>
        <v/>
      </c>
      <c r="AH31" s="359" t="str">
        <f>③職員名簿【中間実績】!BK41</f>
        <v/>
      </c>
      <c r="AI31" s="363"/>
      <c r="AJ31" s="361" t="str">
        <f>③職員名簿【中間実績】!CB41</f>
        <v/>
      </c>
      <c r="AK31" s="359" t="str">
        <f>③職員名簿【中間実績】!BL41</f>
        <v/>
      </c>
      <c r="AL31" s="363"/>
    </row>
    <row r="32" spans="1:38" ht="30" customHeight="1">
      <c r="A32">
        <v>28</v>
      </c>
      <c r="B32" s="128" t="str">
        <f>③職員名簿【中間実績】!BP42</f>
        <v/>
      </c>
      <c r="C32" s="358" t="str">
        <f>③職員名簿【中間実績】!BQ42</f>
        <v/>
      </c>
      <c r="D32" s="359" t="str">
        <f>③職員名簿【中間実績】!BA42</f>
        <v/>
      </c>
      <c r="E32" s="363"/>
      <c r="F32" s="361" t="str">
        <f>③職員名簿【中間実績】!BR42</f>
        <v/>
      </c>
      <c r="G32" s="359" t="str">
        <f>③職員名簿【中間実績】!BB42</f>
        <v/>
      </c>
      <c r="H32" s="363"/>
      <c r="I32" s="361" t="str">
        <f>③職員名簿【中間実績】!BS42</f>
        <v/>
      </c>
      <c r="J32" s="359" t="str">
        <f>③職員名簿【中間実績】!BC42</f>
        <v/>
      </c>
      <c r="K32" s="363"/>
      <c r="L32" s="361" t="str">
        <f>③職員名簿【中間実績】!BT42</f>
        <v/>
      </c>
      <c r="M32" s="359" t="str">
        <f>③職員名簿【中間実績】!BD42</f>
        <v/>
      </c>
      <c r="N32" s="363"/>
      <c r="O32" s="361" t="str">
        <f>③職員名簿【中間実績】!BU42</f>
        <v/>
      </c>
      <c r="P32" s="359" t="str">
        <f>③職員名簿【中間実績】!BE42</f>
        <v/>
      </c>
      <c r="Q32" s="363"/>
      <c r="R32" s="361" t="str">
        <f>③職員名簿【中間実績】!BV42</f>
        <v/>
      </c>
      <c r="S32" s="359" t="str">
        <f>③職員名簿【中間実績】!BF42</f>
        <v/>
      </c>
      <c r="T32" s="363"/>
      <c r="U32" s="361" t="str">
        <f>③職員名簿【中間実績】!BW42</f>
        <v/>
      </c>
      <c r="V32" s="359" t="str">
        <f>③職員名簿【中間実績】!BG42</f>
        <v/>
      </c>
      <c r="W32" s="363"/>
      <c r="X32" s="361" t="str">
        <f>③職員名簿【中間実績】!BX42</f>
        <v/>
      </c>
      <c r="Y32" s="359" t="str">
        <f>③職員名簿【中間実績】!BH42</f>
        <v/>
      </c>
      <c r="Z32" s="363"/>
      <c r="AA32" s="361" t="str">
        <f>③職員名簿【中間実績】!BY42</f>
        <v/>
      </c>
      <c r="AB32" s="359" t="str">
        <f>③職員名簿【中間実績】!BI42</f>
        <v/>
      </c>
      <c r="AC32" s="363"/>
      <c r="AD32" s="361" t="str">
        <f>③職員名簿【中間実績】!BZ42</f>
        <v/>
      </c>
      <c r="AE32" s="359" t="str">
        <f>③職員名簿【中間実績】!BJ42</f>
        <v/>
      </c>
      <c r="AF32" s="363"/>
      <c r="AG32" s="361" t="str">
        <f>③職員名簿【中間実績】!CA42</f>
        <v/>
      </c>
      <c r="AH32" s="359" t="str">
        <f>③職員名簿【中間実績】!BK42</f>
        <v/>
      </c>
      <c r="AI32" s="363"/>
      <c r="AJ32" s="361" t="str">
        <f>③職員名簿【中間実績】!CB42</f>
        <v/>
      </c>
      <c r="AK32" s="359" t="str">
        <f>③職員名簿【中間実績】!BL42</f>
        <v/>
      </c>
      <c r="AL32" s="363"/>
    </row>
    <row r="33" spans="1:38" ht="30" customHeight="1">
      <c r="A33">
        <v>29</v>
      </c>
      <c r="B33" s="128" t="str">
        <f>③職員名簿【中間実績】!BP43</f>
        <v/>
      </c>
      <c r="C33" s="358" t="str">
        <f>③職員名簿【中間実績】!BQ43</f>
        <v/>
      </c>
      <c r="D33" s="359" t="str">
        <f>③職員名簿【中間実績】!BA43</f>
        <v/>
      </c>
      <c r="E33" s="363"/>
      <c r="F33" s="361" t="str">
        <f>③職員名簿【中間実績】!BR43</f>
        <v/>
      </c>
      <c r="G33" s="359" t="str">
        <f>③職員名簿【中間実績】!BB43</f>
        <v/>
      </c>
      <c r="H33" s="363"/>
      <c r="I33" s="361" t="str">
        <f>③職員名簿【中間実績】!BS43</f>
        <v/>
      </c>
      <c r="J33" s="359" t="str">
        <f>③職員名簿【中間実績】!BC43</f>
        <v/>
      </c>
      <c r="K33" s="363"/>
      <c r="L33" s="361" t="str">
        <f>③職員名簿【中間実績】!BT43</f>
        <v/>
      </c>
      <c r="M33" s="359" t="str">
        <f>③職員名簿【中間実績】!BD43</f>
        <v/>
      </c>
      <c r="N33" s="363"/>
      <c r="O33" s="361" t="str">
        <f>③職員名簿【中間実績】!BU43</f>
        <v/>
      </c>
      <c r="P33" s="359" t="str">
        <f>③職員名簿【中間実績】!BE43</f>
        <v/>
      </c>
      <c r="Q33" s="363"/>
      <c r="R33" s="361" t="str">
        <f>③職員名簿【中間実績】!BV43</f>
        <v/>
      </c>
      <c r="S33" s="359" t="str">
        <f>③職員名簿【中間実績】!BF43</f>
        <v/>
      </c>
      <c r="T33" s="363"/>
      <c r="U33" s="361" t="str">
        <f>③職員名簿【中間実績】!BW43</f>
        <v/>
      </c>
      <c r="V33" s="359" t="str">
        <f>③職員名簿【中間実績】!BG43</f>
        <v/>
      </c>
      <c r="W33" s="363"/>
      <c r="X33" s="361" t="str">
        <f>③職員名簿【中間実績】!BX43</f>
        <v/>
      </c>
      <c r="Y33" s="359" t="str">
        <f>③職員名簿【中間実績】!BH43</f>
        <v/>
      </c>
      <c r="Z33" s="363"/>
      <c r="AA33" s="361" t="str">
        <f>③職員名簿【中間実績】!BY43</f>
        <v/>
      </c>
      <c r="AB33" s="359" t="str">
        <f>③職員名簿【中間実績】!BI43</f>
        <v/>
      </c>
      <c r="AC33" s="363"/>
      <c r="AD33" s="361" t="str">
        <f>③職員名簿【中間実績】!BZ43</f>
        <v/>
      </c>
      <c r="AE33" s="359" t="str">
        <f>③職員名簿【中間実績】!BJ43</f>
        <v/>
      </c>
      <c r="AF33" s="363"/>
      <c r="AG33" s="361" t="str">
        <f>③職員名簿【中間実績】!CA43</f>
        <v/>
      </c>
      <c r="AH33" s="359" t="str">
        <f>③職員名簿【中間実績】!BK43</f>
        <v/>
      </c>
      <c r="AI33" s="363"/>
      <c r="AJ33" s="361" t="str">
        <f>③職員名簿【中間実績】!CB43</f>
        <v/>
      </c>
      <c r="AK33" s="359" t="str">
        <f>③職員名簿【中間実績】!BL43</f>
        <v/>
      </c>
      <c r="AL33" s="363"/>
    </row>
    <row r="34" spans="1:38" ht="30" customHeight="1">
      <c r="A34">
        <v>30</v>
      </c>
      <c r="B34" s="128" t="str">
        <f>③職員名簿【中間実績】!BP44</f>
        <v/>
      </c>
      <c r="C34" s="358" t="str">
        <f>③職員名簿【中間実績】!BQ44</f>
        <v/>
      </c>
      <c r="D34" s="359" t="str">
        <f>③職員名簿【中間実績】!BA44</f>
        <v/>
      </c>
      <c r="E34" s="363"/>
      <c r="F34" s="361" t="str">
        <f>③職員名簿【中間実績】!BR44</f>
        <v/>
      </c>
      <c r="G34" s="359" t="str">
        <f>③職員名簿【中間実績】!BB44</f>
        <v/>
      </c>
      <c r="H34" s="363"/>
      <c r="I34" s="361" t="str">
        <f>③職員名簿【中間実績】!BS44</f>
        <v/>
      </c>
      <c r="J34" s="359" t="str">
        <f>③職員名簿【中間実績】!BC44</f>
        <v/>
      </c>
      <c r="K34" s="363"/>
      <c r="L34" s="361" t="str">
        <f>③職員名簿【中間実績】!BT44</f>
        <v/>
      </c>
      <c r="M34" s="359" t="str">
        <f>③職員名簿【中間実績】!BD44</f>
        <v/>
      </c>
      <c r="N34" s="363"/>
      <c r="O34" s="361" t="str">
        <f>③職員名簿【中間実績】!BU44</f>
        <v/>
      </c>
      <c r="P34" s="359" t="str">
        <f>③職員名簿【中間実績】!BE44</f>
        <v/>
      </c>
      <c r="Q34" s="363"/>
      <c r="R34" s="361" t="str">
        <f>③職員名簿【中間実績】!BV44</f>
        <v/>
      </c>
      <c r="S34" s="359" t="str">
        <f>③職員名簿【中間実績】!BF44</f>
        <v/>
      </c>
      <c r="T34" s="363"/>
      <c r="U34" s="361" t="str">
        <f>③職員名簿【中間実績】!BW44</f>
        <v/>
      </c>
      <c r="V34" s="359" t="str">
        <f>③職員名簿【中間実績】!BG44</f>
        <v/>
      </c>
      <c r="W34" s="363"/>
      <c r="X34" s="361" t="str">
        <f>③職員名簿【中間実績】!BX44</f>
        <v/>
      </c>
      <c r="Y34" s="359" t="str">
        <f>③職員名簿【中間実績】!BH44</f>
        <v/>
      </c>
      <c r="Z34" s="363"/>
      <c r="AA34" s="361" t="str">
        <f>③職員名簿【中間実績】!BY44</f>
        <v/>
      </c>
      <c r="AB34" s="359" t="str">
        <f>③職員名簿【中間実績】!BI44</f>
        <v/>
      </c>
      <c r="AC34" s="363"/>
      <c r="AD34" s="361" t="str">
        <f>③職員名簿【中間実績】!BZ44</f>
        <v/>
      </c>
      <c r="AE34" s="359" t="str">
        <f>③職員名簿【中間実績】!BJ44</f>
        <v/>
      </c>
      <c r="AF34" s="363"/>
      <c r="AG34" s="361" t="str">
        <f>③職員名簿【中間実績】!CA44</f>
        <v/>
      </c>
      <c r="AH34" s="359" t="str">
        <f>③職員名簿【中間実績】!BK44</f>
        <v/>
      </c>
      <c r="AI34" s="363"/>
      <c r="AJ34" s="361" t="str">
        <f>③職員名簿【中間実績】!CB44</f>
        <v/>
      </c>
      <c r="AK34" s="359" t="str">
        <f>③職員名簿【中間実績】!BL44</f>
        <v/>
      </c>
      <c r="AL34" s="363"/>
    </row>
    <row r="35" spans="1:38" ht="30" customHeight="1">
      <c r="A35">
        <v>31</v>
      </c>
      <c r="B35" s="128" t="str">
        <f>③職員名簿【中間実績】!BP45</f>
        <v/>
      </c>
      <c r="C35" s="358" t="str">
        <f>③職員名簿【中間実績】!BQ45</f>
        <v/>
      </c>
      <c r="D35" s="359" t="str">
        <f>③職員名簿【中間実績】!BA45</f>
        <v/>
      </c>
      <c r="E35" s="363"/>
      <c r="F35" s="361" t="str">
        <f>③職員名簿【中間実績】!BR45</f>
        <v/>
      </c>
      <c r="G35" s="359" t="str">
        <f>③職員名簿【中間実績】!BB45</f>
        <v/>
      </c>
      <c r="H35" s="363"/>
      <c r="I35" s="361" t="str">
        <f>③職員名簿【中間実績】!BS45</f>
        <v/>
      </c>
      <c r="J35" s="359" t="str">
        <f>③職員名簿【中間実績】!BC45</f>
        <v/>
      </c>
      <c r="K35" s="363"/>
      <c r="L35" s="361" t="str">
        <f>③職員名簿【中間実績】!BT45</f>
        <v/>
      </c>
      <c r="M35" s="359" t="str">
        <f>③職員名簿【中間実績】!BD45</f>
        <v/>
      </c>
      <c r="N35" s="363"/>
      <c r="O35" s="361" t="str">
        <f>③職員名簿【中間実績】!BU45</f>
        <v/>
      </c>
      <c r="P35" s="359" t="str">
        <f>③職員名簿【中間実績】!BE45</f>
        <v/>
      </c>
      <c r="Q35" s="363"/>
      <c r="R35" s="361" t="str">
        <f>③職員名簿【中間実績】!BV45</f>
        <v/>
      </c>
      <c r="S35" s="359" t="str">
        <f>③職員名簿【中間実績】!BF45</f>
        <v/>
      </c>
      <c r="T35" s="363"/>
      <c r="U35" s="361" t="str">
        <f>③職員名簿【中間実績】!BW45</f>
        <v/>
      </c>
      <c r="V35" s="359" t="str">
        <f>③職員名簿【中間実績】!BG45</f>
        <v/>
      </c>
      <c r="W35" s="363"/>
      <c r="X35" s="361" t="str">
        <f>③職員名簿【中間実績】!BX45</f>
        <v/>
      </c>
      <c r="Y35" s="359" t="str">
        <f>③職員名簿【中間実績】!BH45</f>
        <v/>
      </c>
      <c r="Z35" s="363"/>
      <c r="AA35" s="361" t="str">
        <f>③職員名簿【中間実績】!BY45</f>
        <v/>
      </c>
      <c r="AB35" s="359" t="str">
        <f>③職員名簿【中間実績】!BI45</f>
        <v/>
      </c>
      <c r="AC35" s="363"/>
      <c r="AD35" s="361" t="str">
        <f>③職員名簿【中間実績】!BZ45</f>
        <v/>
      </c>
      <c r="AE35" s="359" t="str">
        <f>③職員名簿【中間実績】!BJ45</f>
        <v/>
      </c>
      <c r="AF35" s="363"/>
      <c r="AG35" s="361" t="str">
        <f>③職員名簿【中間実績】!CA45</f>
        <v/>
      </c>
      <c r="AH35" s="359" t="str">
        <f>③職員名簿【中間実績】!BK45</f>
        <v/>
      </c>
      <c r="AI35" s="363"/>
      <c r="AJ35" s="361" t="str">
        <f>③職員名簿【中間実績】!CB45</f>
        <v/>
      </c>
      <c r="AK35" s="359" t="str">
        <f>③職員名簿【中間実績】!BL45</f>
        <v/>
      </c>
      <c r="AL35" s="363"/>
    </row>
    <row r="36" spans="1:38" ht="30" customHeight="1">
      <c r="A36">
        <v>32</v>
      </c>
      <c r="B36" s="128" t="str">
        <f>③職員名簿【中間実績】!BP46</f>
        <v/>
      </c>
      <c r="C36" s="358" t="str">
        <f>③職員名簿【中間実績】!BQ46</f>
        <v/>
      </c>
      <c r="D36" s="359" t="str">
        <f>③職員名簿【中間実績】!BA46</f>
        <v/>
      </c>
      <c r="E36" s="363"/>
      <c r="F36" s="361" t="str">
        <f>③職員名簿【中間実績】!BR46</f>
        <v/>
      </c>
      <c r="G36" s="359" t="str">
        <f>③職員名簿【中間実績】!BB46</f>
        <v/>
      </c>
      <c r="H36" s="363"/>
      <c r="I36" s="361" t="str">
        <f>③職員名簿【中間実績】!BS46</f>
        <v/>
      </c>
      <c r="J36" s="359" t="str">
        <f>③職員名簿【中間実績】!BC46</f>
        <v/>
      </c>
      <c r="K36" s="363"/>
      <c r="L36" s="361" t="str">
        <f>③職員名簿【中間実績】!BT46</f>
        <v/>
      </c>
      <c r="M36" s="359" t="str">
        <f>③職員名簿【中間実績】!BD46</f>
        <v/>
      </c>
      <c r="N36" s="363"/>
      <c r="O36" s="361" t="str">
        <f>③職員名簿【中間実績】!BU46</f>
        <v/>
      </c>
      <c r="P36" s="359" t="str">
        <f>③職員名簿【中間実績】!BE46</f>
        <v/>
      </c>
      <c r="Q36" s="363"/>
      <c r="R36" s="361" t="str">
        <f>③職員名簿【中間実績】!BV46</f>
        <v/>
      </c>
      <c r="S36" s="359" t="str">
        <f>③職員名簿【中間実績】!BF46</f>
        <v/>
      </c>
      <c r="T36" s="363"/>
      <c r="U36" s="361" t="str">
        <f>③職員名簿【中間実績】!BW46</f>
        <v/>
      </c>
      <c r="V36" s="359" t="str">
        <f>③職員名簿【中間実績】!BG46</f>
        <v/>
      </c>
      <c r="W36" s="363"/>
      <c r="X36" s="361" t="str">
        <f>③職員名簿【中間実績】!BX46</f>
        <v/>
      </c>
      <c r="Y36" s="359" t="str">
        <f>③職員名簿【中間実績】!BH46</f>
        <v/>
      </c>
      <c r="Z36" s="363"/>
      <c r="AA36" s="361" t="str">
        <f>③職員名簿【中間実績】!BY46</f>
        <v/>
      </c>
      <c r="AB36" s="359" t="str">
        <f>③職員名簿【中間実績】!BI46</f>
        <v/>
      </c>
      <c r="AC36" s="363"/>
      <c r="AD36" s="361" t="str">
        <f>③職員名簿【中間実績】!BZ46</f>
        <v/>
      </c>
      <c r="AE36" s="359" t="str">
        <f>③職員名簿【中間実績】!BJ46</f>
        <v/>
      </c>
      <c r="AF36" s="363"/>
      <c r="AG36" s="361" t="str">
        <f>③職員名簿【中間実績】!CA46</f>
        <v/>
      </c>
      <c r="AH36" s="359" t="str">
        <f>③職員名簿【中間実績】!BK46</f>
        <v/>
      </c>
      <c r="AI36" s="363"/>
      <c r="AJ36" s="361" t="str">
        <f>③職員名簿【中間実績】!CB46</f>
        <v/>
      </c>
      <c r="AK36" s="359" t="str">
        <f>③職員名簿【中間実績】!BL46</f>
        <v/>
      </c>
      <c r="AL36" s="363"/>
    </row>
    <row r="37" spans="1:38" ht="30" customHeight="1">
      <c r="A37">
        <v>33</v>
      </c>
      <c r="B37" s="128" t="str">
        <f>③職員名簿【中間実績】!BP47</f>
        <v/>
      </c>
      <c r="C37" s="358" t="str">
        <f>③職員名簿【中間実績】!BQ47</f>
        <v/>
      </c>
      <c r="D37" s="359" t="str">
        <f>③職員名簿【中間実績】!BA47</f>
        <v/>
      </c>
      <c r="E37" s="363"/>
      <c r="F37" s="361" t="str">
        <f>③職員名簿【中間実績】!BR47</f>
        <v/>
      </c>
      <c r="G37" s="359" t="str">
        <f>③職員名簿【中間実績】!BB47</f>
        <v/>
      </c>
      <c r="H37" s="363"/>
      <c r="I37" s="361" t="str">
        <f>③職員名簿【中間実績】!BS47</f>
        <v/>
      </c>
      <c r="J37" s="359" t="str">
        <f>③職員名簿【中間実績】!BC47</f>
        <v/>
      </c>
      <c r="K37" s="363"/>
      <c r="L37" s="361" t="str">
        <f>③職員名簿【中間実績】!BT47</f>
        <v/>
      </c>
      <c r="M37" s="359" t="str">
        <f>③職員名簿【中間実績】!BD47</f>
        <v/>
      </c>
      <c r="N37" s="363"/>
      <c r="O37" s="361" t="str">
        <f>③職員名簿【中間実績】!BU47</f>
        <v/>
      </c>
      <c r="P37" s="359" t="str">
        <f>③職員名簿【中間実績】!BE47</f>
        <v/>
      </c>
      <c r="Q37" s="363"/>
      <c r="R37" s="361" t="str">
        <f>③職員名簿【中間実績】!BV47</f>
        <v/>
      </c>
      <c r="S37" s="359" t="str">
        <f>③職員名簿【中間実績】!BF47</f>
        <v/>
      </c>
      <c r="T37" s="363"/>
      <c r="U37" s="361" t="str">
        <f>③職員名簿【中間実績】!BW47</f>
        <v/>
      </c>
      <c r="V37" s="359" t="str">
        <f>③職員名簿【中間実績】!BG47</f>
        <v/>
      </c>
      <c r="W37" s="363"/>
      <c r="X37" s="361" t="str">
        <f>③職員名簿【中間実績】!BX47</f>
        <v/>
      </c>
      <c r="Y37" s="359" t="str">
        <f>③職員名簿【中間実績】!BH47</f>
        <v/>
      </c>
      <c r="Z37" s="363"/>
      <c r="AA37" s="361" t="str">
        <f>③職員名簿【中間実績】!BY47</f>
        <v/>
      </c>
      <c r="AB37" s="359" t="str">
        <f>③職員名簿【中間実績】!BI47</f>
        <v/>
      </c>
      <c r="AC37" s="363"/>
      <c r="AD37" s="361" t="str">
        <f>③職員名簿【中間実績】!BZ47</f>
        <v/>
      </c>
      <c r="AE37" s="359" t="str">
        <f>③職員名簿【中間実績】!BJ47</f>
        <v/>
      </c>
      <c r="AF37" s="363"/>
      <c r="AG37" s="361" t="str">
        <f>③職員名簿【中間実績】!CA47</f>
        <v/>
      </c>
      <c r="AH37" s="359" t="str">
        <f>③職員名簿【中間実績】!BK47</f>
        <v/>
      </c>
      <c r="AI37" s="363"/>
      <c r="AJ37" s="361" t="str">
        <f>③職員名簿【中間実績】!CB47</f>
        <v/>
      </c>
      <c r="AK37" s="359" t="str">
        <f>③職員名簿【中間実績】!BL47</f>
        <v/>
      </c>
      <c r="AL37" s="363"/>
    </row>
    <row r="38" spans="1:38" ht="30" customHeight="1">
      <c r="A38">
        <v>34</v>
      </c>
      <c r="B38" s="128" t="str">
        <f>③職員名簿【中間実績】!BP48</f>
        <v/>
      </c>
      <c r="C38" s="358" t="str">
        <f>③職員名簿【中間実績】!BQ48</f>
        <v/>
      </c>
      <c r="D38" s="359" t="str">
        <f>③職員名簿【中間実績】!BA48</f>
        <v/>
      </c>
      <c r="E38" s="363"/>
      <c r="F38" s="361" t="str">
        <f>③職員名簿【中間実績】!BR48</f>
        <v/>
      </c>
      <c r="G38" s="359" t="str">
        <f>③職員名簿【中間実績】!BB48</f>
        <v/>
      </c>
      <c r="H38" s="363"/>
      <c r="I38" s="361" t="str">
        <f>③職員名簿【中間実績】!BS48</f>
        <v/>
      </c>
      <c r="J38" s="359" t="str">
        <f>③職員名簿【中間実績】!BC48</f>
        <v/>
      </c>
      <c r="K38" s="363"/>
      <c r="L38" s="361" t="str">
        <f>③職員名簿【中間実績】!BT48</f>
        <v/>
      </c>
      <c r="M38" s="359" t="str">
        <f>③職員名簿【中間実績】!BD48</f>
        <v/>
      </c>
      <c r="N38" s="363"/>
      <c r="O38" s="361" t="str">
        <f>③職員名簿【中間実績】!BU48</f>
        <v/>
      </c>
      <c r="P38" s="359" t="str">
        <f>③職員名簿【中間実績】!BE48</f>
        <v/>
      </c>
      <c r="Q38" s="363"/>
      <c r="R38" s="361" t="str">
        <f>③職員名簿【中間実績】!BV48</f>
        <v/>
      </c>
      <c r="S38" s="359" t="str">
        <f>③職員名簿【中間実績】!BF48</f>
        <v/>
      </c>
      <c r="T38" s="363"/>
      <c r="U38" s="361" t="str">
        <f>③職員名簿【中間実績】!BW48</f>
        <v/>
      </c>
      <c r="V38" s="359" t="str">
        <f>③職員名簿【中間実績】!BG48</f>
        <v/>
      </c>
      <c r="W38" s="363"/>
      <c r="X38" s="361" t="str">
        <f>③職員名簿【中間実績】!BX48</f>
        <v/>
      </c>
      <c r="Y38" s="359" t="str">
        <f>③職員名簿【中間実績】!BH48</f>
        <v/>
      </c>
      <c r="Z38" s="363"/>
      <c r="AA38" s="361" t="str">
        <f>③職員名簿【中間実績】!BY48</f>
        <v/>
      </c>
      <c r="AB38" s="359" t="str">
        <f>③職員名簿【中間実績】!BI48</f>
        <v/>
      </c>
      <c r="AC38" s="363"/>
      <c r="AD38" s="361" t="str">
        <f>③職員名簿【中間実績】!BZ48</f>
        <v/>
      </c>
      <c r="AE38" s="359" t="str">
        <f>③職員名簿【中間実績】!BJ48</f>
        <v/>
      </c>
      <c r="AF38" s="363"/>
      <c r="AG38" s="361" t="str">
        <f>③職員名簿【中間実績】!CA48</f>
        <v/>
      </c>
      <c r="AH38" s="359" t="str">
        <f>③職員名簿【中間実績】!BK48</f>
        <v/>
      </c>
      <c r="AI38" s="363"/>
      <c r="AJ38" s="361" t="str">
        <f>③職員名簿【中間実績】!CB48</f>
        <v/>
      </c>
      <c r="AK38" s="359" t="str">
        <f>③職員名簿【中間実績】!BL48</f>
        <v/>
      </c>
      <c r="AL38" s="363"/>
    </row>
    <row r="39" spans="1:38" ht="30" customHeight="1">
      <c r="A39">
        <v>35</v>
      </c>
      <c r="B39" s="128" t="str">
        <f>③職員名簿【中間実績】!BP49</f>
        <v/>
      </c>
      <c r="C39" s="358" t="str">
        <f>③職員名簿【中間実績】!BQ49</f>
        <v/>
      </c>
      <c r="D39" s="359" t="str">
        <f>③職員名簿【中間実績】!BA49</f>
        <v/>
      </c>
      <c r="E39" s="363"/>
      <c r="F39" s="361" t="str">
        <f>③職員名簿【中間実績】!BR49</f>
        <v/>
      </c>
      <c r="G39" s="359" t="str">
        <f>③職員名簿【中間実績】!BB49</f>
        <v/>
      </c>
      <c r="H39" s="363"/>
      <c r="I39" s="361" t="str">
        <f>③職員名簿【中間実績】!BS49</f>
        <v/>
      </c>
      <c r="J39" s="359" t="str">
        <f>③職員名簿【中間実績】!BC49</f>
        <v/>
      </c>
      <c r="K39" s="363"/>
      <c r="L39" s="361" t="str">
        <f>③職員名簿【中間実績】!BT49</f>
        <v/>
      </c>
      <c r="M39" s="359" t="str">
        <f>③職員名簿【中間実績】!BD49</f>
        <v/>
      </c>
      <c r="N39" s="363"/>
      <c r="O39" s="361" t="str">
        <f>③職員名簿【中間実績】!BU49</f>
        <v/>
      </c>
      <c r="P39" s="359" t="str">
        <f>③職員名簿【中間実績】!BE49</f>
        <v/>
      </c>
      <c r="Q39" s="363"/>
      <c r="R39" s="361" t="str">
        <f>③職員名簿【中間実績】!BV49</f>
        <v/>
      </c>
      <c r="S39" s="359" t="str">
        <f>③職員名簿【中間実績】!BF49</f>
        <v/>
      </c>
      <c r="T39" s="363"/>
      <c r="U39" s="361" t="str">
        <f>③職員名簿【中間実績】!BW49</f>
        <v/>
      </c>
      <c r="V39" s="359" t="str">
        <f>③職員名簿【中間実績】!BG49</f>
        <v/>
      </c>
      <c r="W39" s="363"/>
      <c r="X39" s="361" t="str">
        <f>③職員名簿【中間実績】!BX49</f>
        <v/>
      </c>
      <c r="Y39" s="359" t="str">
        <f>③職員名簿【中間実績】!BH49</f>
        <v/>
      </c>
      <c r="Z39" s="363"/>
      <c r="AA39" s="361" t="str">
        <f>③職員名簿【中間実績】!BY49</f>
        <v/>
      </c>
      <c r="AB39" s="359" t="str">
        <f>③職員名簿【中間実績】!BI49</f>
        <v/>
      </c>
      <c r="AC39" s="363"/>
      <c r="AD39" s="361" t="str">
        <f>③職員名簿【中間実績】!BZ49</f>
        <v/>
      </c>
      <c r="AE39" s="359" t="str">
        <f>③職員名簿【中間実績】!BJ49</f>
        <v/>
      </c>
      <c r="AF39" s="363"/>
      <c r="AG39" s="361" t="str">
        <f>③職員名簿【中間実績】!CA49</f>
        <v/>
      </c>
      <c r="AH39" s="359" t="str">
        <f>③職員名簿【中間実績】!BK49</f>
        <v/>
      </c>
      <c r="AI39" s="363"/>
      <c r="AJ39" s="361" t="str">
        <f>③職員名簿【中間実績】!CB49</f>
        <v/>
      </c>
      <c r="AK39" s="359" t="str">
        <f>③職員名簿【中間実績】!BL49</f>
        <v/>
      </c>
      <c r="AL39" s="363"/>
    </row>
    <row r="40" spans="1:38" ht="30" customHeight="1">
      <c r="A40">
        <v>36</v>
      </c>
      <c r="B40" s="128" t="str">
        <f>③職員名簿【中間実績】!BP50</f>
        <v/>
      </c>
      <c r="C40" s="358" t="str">
        <f>③職員名簿【中間実績】!BQ50</f>
        <v/>
      </c>
      <c r="D40" s="359" t="str">
        <f>③職員名簿【中間実績】!BA50</f>
        <v/>
      </c>
      <c r="E40" s="363"/>
      <c r="F40" s="361" t="str">
        <f>③職員名簿【中間実績】!BR50</f>
        <v/>
      </c>
      <c r="G40" s="359" t="str">
        <f>③職員名簿【中間実績】!BB50</f>
        <v/>
      </c>
      <c r="H40" s="363"/>
      <c r="I40" s="361" t="str">
        <f>③職員名簿【中間実績】!BS50</f>
        <v/>
      </c>
      <c r="J40" s="359" t="str">
        <f>③職員名簿【中間実績】!BC50</f>
        <v/>
      </c>
      <c r="K40" s="363"/>
      <c r="L40" s="361" t="str">
        <f>③職員名簿【中間実績】!BT50</f>
        <v/>
      </c>
      <c r="M40" s="359" t="str">
        <f>③職員名簿【中間実績】!BD50</f>
        <v/>
      </c>
      <c r="N40" s="363"/>
      <c r="O40" s="361" t="str">
        <f>③職員名簿【中間実績】!BU50</f>
        <v/>
      </c>
      <c r="P40" s="359" t="str">
        <f>③職員名簿【中間実績】!BE50</f>
        <v/>
      </c>
      <c r="Q40" s="363"/>
      <c r="R40" s="361" t="str">
        <f>③職員名簿【中間実績】!BV50</f>
        <v/>
      </c>
      <c r="S40" s="359" t="str">
        <f>③職員名簿【中間実績】!BF50</f>
        <v/>
      </c>
      <c r="T40" s="363"/>
      <c r="U40" s="361" t="str">
        <f>③職員名簿【中間実績】!BW50</f>
        <v/>
      </c>
      <c r="V40" s="359" t="str">
        <f>③職員名簿【中間実績】!BG50</f>
        <v/>
      </c>
      <c r="W40" s="363"/>
      <c r="X40" s="361" t="str">
        <f>③職員名簿【中間実績】!BX50</f>
        <v/>
      </c>
      <c r="Y40" s="359" t="str">
        <f>③職員名簿【中間実績】!BH50</f>
        <v/>
      </c>
      <c r="Z40" s="363"/>
      <c r="AA40" s="361" t="str">
        <f>③職員名簿【中間実績】!BY50</f>
        <v/>
      </c>
      <c r="AB40" s="359" t="str">
        <f>③職員名簿【中間実績】!BI50</f>
        <v/>
      </c>
      <c r="AC40" s="363"/>
      <c r="AD40" s="361" t="str">
        <f>③職員名簿【中間実績】!BZ50</f>
        <v/>
      </c>
      <c r="AE40" s="359" t="str">
        <f>③職員名簿【中間実績】!BJ50</f>
        <v/>
      </c>
      <c r="AF40" s="363"/>
      <c r="AG40" s="361" t="str">
        <f>③職員名簿【中間実績】!CA50</f>
        <v/>
      </c>
      <c r="AH40" s="359" t="str">
        <f>③職員名簿【中間実績】!BK50</f>
        <v/>
      </c>
      <c r="AI40" s="363"/>
      <c r="AJ40" s="361" t="str">
        <f>③職員名簿【中間実績】!CB50</f>
        <v/>
      </c>
      <c r="AK40" s="359" t="str">
        <f>③職員名簿【中間実績】!BL50</f>
        <v/>
      </c>
      <c r="AL40" s="363"/>
    </row>
    <row r="41" spans="1:38" ht="30" customHeight="1">
      <c r="A41">
        <v>37</v>
      </c>
      <c r="B41" s="128" t="str">
        <f>③職員名簿【中間実績】!BP51</f>
        <v/>
      </c>
      <c r="C41" s="358" t="str">
        <f>③職員名簿【中間実績】!BQ51</f>
        <v/>
      </c>
      <c r="D41" s="359" t="str">
        <f>③職員名簿【中間実績】!BA51</f>
        <v/>
      </c>
      <c r="E41" s="363"/>
      <c r="F41" s="361" t="str">
        <f>③職員名簿【中間実績】!BR51</f>
        <v/>
      </c>
      <c r="G41" s="359" t="str">
        <f>③職員名簿【中間実績】!BB51</f>
        <v/>
      </c>
      <c r="H41" s="363"/>
      <c r="I41" s="361" t="str">
        <f>③職員名簿【中間実績】!BS51</f>
        <v/>
      </c>
      <c r="J41" s="359" t="str">
        <f>③職員名簿【中間実績】!BC51</f>
        <v/>
      </c>
      <c r="K41" s="363"/>
      <c r="L41" s="361" t="str">
        <f>③職員名簿【中間実績】!BT51</f>
        <v/>
      </c>
      <c r="M41" s="359" t="str">
        <f>③職員名簿【中間実績】!BD51</f>
        <v/>
      </c>
      <c r="N41" s="363"/>
      <c r="O41" s="361" t="str">
        <f>③職員名簿【中間実績】!BU51</f>
        <v/>
      </c>
      <c r="P41" s="359" t="str">
        <f>③職員名簿【中間実績】!BE51</f>
        <v/>
      </c>
      <c r="Q41" s="363"/>
      <c r="R41" s="361" t="str">
        <f>③職員名簿【中間実績】!BV51</f>
        <v/>
      </c>
      <c r="S41" s="359" t="str">
        <f>③職員名簿【中間実績】!BF51</f>
        <v/>
      </c>
      <c r="T41" s="363"/>
      <c r="U41" s="361" t="str">
        <f>③職員名簿【中間実績】!BW51</f>
        <v/>
      </c>
      <c r="V41" s="359" t="str">
        <f>③職員名簿【中間実績】!BG51</f>
        <v/>
      </c>
      <c r="W41" s="363"/>
      <c r="X41" s="361" t="str">
        <f>③職員名簿【中間実績】!BX51</f>
        <v/>
      </c>
      <c r="Y41" s="359" t="str">
        <f>③職員名簿【中間実績】!BH51</f>
        <v/>
      </c>
      <c r="Z41" s="363"/>
      <c r="AA41" s="361" t="str">
        <f>③職員名簿【中間実績】!BY51</f>
        <v/>
      </c>
      <c r="AB41" s="359" t="str">
        <f>③職員名簿【中間実績】!BI51</f>
        <v/>
      </c>
      <c r="AC41" s="363"/>
      <c r="AD41" s="361" t="str">
        <f>③職員名簿【中間実績】!BZ51</f>
        <v/>
      </c>
      <c r="AE41" s="359" t="str">
        <f>③職員名簿【中間実績】!BJ51</f>
        <v/>
      </c>
      <c r="AF41" s="363"/>
      <c r="AG41" s="361" t="str">
        <f>③職員名簿【中間実績】!CA51</f>
        <v/>
      </c>
      <c r="AH41" s="359" t="str">
        <f>③職員名簿【中間実績】!BK51</f>
        <v/>
      </c>
      <c r="AI41" s="363"/>
      <c r="AJ41" s="361" t="str">
        <f>③職員名簿【中間実績】!CB51</f>
        <v/>
      </c>
      <c r="AK41" s="359" t="str">
        <f>③職員名簿【中間実績】!BL51</f>
        <v/>
      </c>
      <c r="AL41" s="363"/>
    </row>
    <row r="42" spans="1:38" ht="30" customHeight="1">
      <c r="A42">
        <v>38</v>
      </c>
      <c r="B42" s="128" t="str">
        <f>③職員名簿【中間実績】!BP52</f>
        <v/>
      </c>
      <c r="C42" s="358" t="str">
        <f>③職員名簿【中間実績】!BQ52</f>
        <v/>
      </c>
      <c r="D42" s="359" t="str">
        <f>③職員名簿【中間実績】!BA52</f>
        <v/>
      </c>
      <c r="E42" s="363"/>
      <c r="F42" s="361" t="str">
        <f>③職員名簿【中間実績】!BR52</f>
        <v/>
      </c>
      <c r="G42" s="359" t="str">
        <f>③職員名簿【中間実績】!BB52</f>
        <v/>
      </c>
      <c r="H42" s="363"/>
      <c r="I42" s="361" t="str">
        <f>③職員名簿【中間実績】!BS52</f>
        <v/>
      </c>
      <c r="J42" s="359" t="str">
        <f>③職員名簿【中間実績】!BC52</f>
        <v/>
      </c>
      <c r="K42" s="363"/>
      <c r="L42" s="361" t="str">
        <f>③職員名簿【中間実績】!BT52</f>
        <v/>
      </c>
      <c r="M42" s="359" t="str">
        <f>③職員名簿【中間実績】!BD52</f>
        <v/>
      </c>
      <c r="N42" s="363"/>
      <c r="O42" s="361" t="str">
        <f>③職員名簿【中間実績】!BU52</f>
        <v/>
      </c>
      <c r="P42" s="359" t="str">
        <f>③職員名簿【中間実績】!BE52</f>
        <v/>
      </c>
      <c r="Q42" s="363"/>
      <c r="R42" s="361" t="str">
        <f>③職員名簿【中間実績】!BV52</f>
        <v/>
      </c>
      <c r="S42" s="359" t="str">
        <f>③職員名簿【中間実績】!BF52</f>
        <v/>
      </c>
      <c r="T42" s="363"/>
      <c r="U42" s="361" t="str">
        <f>③職員名簿【中間実績】!BW52</f>
        <v/>
      </c>
      <c r="V42" s="359" t="str">
        <f>③職員名簿【中間実績】!BG52</f>
        <v/>
      </c>
      <c r="W42" s="363"/>
      <c r="X42" s="361" t="str">
        <f>③職員名簿【中間実績】!BX52</f>
        <v/>
      </c>
      <c r="Y42" s="359" t="str">
        <f>③職員名簿【中間実績】!BH52</f>
        <v/>
      </c>
      <c r="Z42" s="363"/>
      <c r="AA42" s="361" t="str">
        <f>③職員名簿【中間実績】!BY52</f>
        <v/>
      </c>
      <c r="AB42" s="359" t="str">
        <f>③職員名簿【中間実績】!BI52</f>
        <v/>
      </c>
      <c r="AC42" s="363"/>
      <c r="AD42" s="361" t="str">
        <f>③職員名簿【中間実績】!BZ52</f>
        <v/>
      </c>
      <c r="AE42" s="359" t="str">
        <f>③職員名簿【中間実績】!BJ52</f>
        <v/>
      </c>
      <c r="AF42" s="363"/>
      <c r="AG42" s="361" t="str">
        <f>③職員名簿【中間実績】!CA52</f>
        <v/>
      </c>
      <c r="AH42" s="359" t="str">
        <f>③職員名簿【中間実績】!BK52</f>
        <v/>
      </c>
      <c r="AI42" s="363"/>
      <c r="AJ42" s="361" t="str">
        <f>③職員名簿【中間実績】!CB52</f>
        <v/>
      </c>
      <c r="AK42" s="359" t="str">
        <f>③職員名簿【中間実績】!BL52</f>
        <v/>
      </c>
      <c r="AL42" s="363"/>
    </row>
    <row r="43" spans="1:38" ht="30" customHeight="1">
      <c r="A43">
        <v>39</v>
      </c>
      <c r="B43" s="128" t="str">
        <f>③職員名簿【中間実績】!BP53</f>
        <v/>
      </c>
      <c r="C43" s="358" t="str">
        <f>③職員名簿【中間実績】!BQ53</f>
        <v/>
      </c>
      <c r="D43" s="359" t="str">
        <f>③職員名簿【中間実績】!BA53</f>
        <v/>
      </c>
      <c r="E43" s="363"/>
      <c r="F43" s="361" t="str">
        <f>③職員名簿【中間実績】!BR53</f>
        <v/>
      </c>
      <c r="G43" s="359" t="str">
        <f>③職員名簿【中間実績】!BB53</f>
        <v/>
      </c>
      <c r="H43" s="363"/>
      <c r="I43" s="361" t="str">
        <f>③職員名簿【中間実績】!BS53</f>
        <v/>
      </c>
      <c r="J43" s="359" t="str">
        <f>③職員名簿【中間実績】!BC53</f>
        <v/>
      </c>
      <c r="K43" s="363"/>
      <c r="L43" s="361" t="str">
        <f>③職員名簿【中間実績】!BT53</f>
        <v/>
      </c>
      <c r="M43" s="359" t="str">
        <f>③職員名簿【中間実績】!BD53</f>
        <v/>
      </c>
      <c r="N43" s="363"/>
      <c r="O43" s="361" t="str">
        <f>③職員名簿【中間実績】!BU53</f>
        <v/>
      </c>
      <c r="P43" s="359" t="str">
        <f>③職員名簿【中間実績】!BE53</f>
        <v/>
      </c>
      <c r="Q43" s="363"/>
      <c r="R43" s="361" t="str">
        <f>③職員名簿【中間実績】!BV53</f>
        <v/>
      </c>
      <c r="S43" s="359" t="str">
        <f>③職員名簿【中間実績】!BF53</f>
        <v/>
      </c>
      <c r="T43" s="363"/>
      <c r="U43" s="361" t="str">
        <f>③職員名簿【中間実績】!BW53</f>
        <v/>
      </c>
      <c r="V43" s="359" t="str">
        <f>③職員名簿【中間実績】!BG53</f>
        <v/>
      </c>
      <c r="W43" s="363"/>
      <c r="X43" s="361" t="str">
        <f>③職員名簿【中間実績】!BX53</f>
        <v/>
      </c>
      <c r="Y43" s="359" t="str">
        <f>③職員名簿【中間実績】!BH53</f>
        <v/>
      </c>
      <c r="Z43" s="363"/>
      <c r="AA43" s="361" t="str">
        <f>③職員名簿【中間実績】!BY53</f>
        <v/>
      </c>
      <c r="AB43" s="359" t="str">
        <f>③職員名簿【中間実績】!BI53</f>
        <v/>
      </c>
      <c r="AC43" s="363"/>
      <c r="AD43" s="361" t="str">
        <f>③職員名簿【中間実績】!BZ53</f>
        <v/>
      </c>
      <c r="AE43" s="359" t="str">
        <f>③職員名簿【中間実績】!BJ53</f>
        <v/>
      </c>
      <c r="AF43" s="363"/>
      <c r="AG43" s="361" t="str">
        <f>③職員名簿【中間実績】!CA53</f>
        <v/>
      </c>
      <c r="AH43" s="359" t="str">
        <f>③職員名簿【中間実績】!BK53</f>
        <v/>
      </c>
      <c r="AI43" s="363"/>
      <c r="AJ43" s="361" t="str">
        <f>③職員名簿【中間実績】!CB53</f>
        <v/>
      </c>
      <c r="AK43" s="359" t="str">
        <f>③職員名簿【中間実績】!BL53</f>
        <v/>
      </c>
      <c r="AL43" s="363"/>
    </row>
    <row r="44" spans="1:38" ht="30" customHeight="1">
      <c r="A44">
        <v>40</v>
      </c>
      <c r="B44" s="128" t="str">
        <f>③職員名簿【中間実績】!BP54</f>
        <v/>
      </c>
      <c r="C44" s="358" t="str">
        <f>③職員名簿【中間実績】!BQ54</f>
        <v/>
      </c>
      <c r="D44" s="359" t="str">
        <f>③職員名簿【中間実績】!BA54</f>
        <v/>
      </c>
      <c r="E44" s="363"/>
      <c r="F44" s="361" t="str">
        <f>③職員名簿【中間実績】!BR54</f>
        <v/>
      </c>
      <c r="G44" s="359" t="str">
        <f>③職員名簿【中間実績】!BB54</f>
        <v/>
      </c>
      <c r="H44" s="363"/>
      <c r="I44" s="361" t="str">
        <f>③職員名簿【中間実績】!BS54</f>
        <v/>
      </c>
      <c r="J44" s="359" t="str">
        <f>③職員名簿【中間実績】!BC54</f>
        <v/>
      </c>
      <c r="K44" s="363"/>
      <c r="L44" s="361" t="str">
        <f>③職員名簿【中間実績】!BT54</f>
        <v/>
      </c>
      <c r="M44" s="359" t="str">
        <f>③職員名簿【中間実績】!BD54</f>
        <v/>
      </c>
      <c r="N44" s="363"/>
      <c r="O44" s="361" t="str">
        <f>③職員名簿【中間実績】!BU54</f>
        <v/>
      </c>
      <c r="P44" s="359" t="str">
        <f>③職員名簿【中間実績】!BE54</f>
        <v/>
      </c>
      <c r="Q44" s="363"/>
      <c r="R44" s="361" t="str">
        <f>③職員名簿【中間実績】!BV54</f>
        <v/>
      </c>
      <c r="S44" s="359" t="str">
        <f>③職員名簿【中間実績】!BF54</f>
        <v/>
      </c>
      <c r="T44" s="363"/>
      <c r="U44" s="361" t="str">
        <f>③職員名簿【中間実績】!BW54</f>
        <v/>
      </c>
      <c r="V44" s="359" t="str">
        <f>③職員名簿【中間実績】!BG54</f>
        <v/>
      </c>
      <c r="W44" s="363"/>
      <c r="X44" s="361" t="str">
        <f>③職員名簿【中間実績】!BX54</f>
        <v/>
      </c>
      <c r="Y44" s="359" t="str">
        <f>③職員名簿【中間実績】!BH54</f>
        <v/>
      </c>
      <c r="Z44" s="363"/>
      <c r="AA44" s="361" t="str">
        <f>③職員名簿【中間実績】!BY54</f>
        <v/>
      </c>
      <c r="AB44" s="359" t="str">
        <f>③職員名簿【中間実績】!BI54</f>
        <v/>
      </c>
      <c r="AC44" s="363"/>
      <c r="AD44" s="361" t="str">
        <f>③職員名簿【中間実績】!BZ54</f>
        <v/>
      </c>
      <c r="AE44" s="359" t="str">
        <f>③職員名簿【中間実績】!BJ54</f>
        <v/>
      </c>
      <c r="AF44" s="363"/>
      <c r="AG44" s="361" t="str">
        <f>③職員名簿【中間実績】!CA54</f>
        <v/>
      </c>
      <c r="AH44" s="359" t="str">
        <f>③職員名簿【中間実績】!BK54</f>
        <v/>
      </c>
      <c r="AI44" s="363"/>
      <c r="AJ44" s="361" t="str">
        <f>③職員名簿【中間実績】!CB54</f>
        <v/>
      </c>
      <c r="AK44" s="359" t="str">
        <f>③職員名簿【中間実績】!BL54</f>
        <v/>
      </c>
      <c r="AL44" s="363"/>
    </row>
    <row r="45" spans="1:38" ht="30" customHeight="1">
      <c r="A45">
        <v>41</v>
      </c>
      <c r="B45" s="128" t="str">
        <f>③職員名簿【中間実績】!BP55</f>
        <v/>
      </c>
      <c r="C45" s="358" t="str">
        <f>③職員名簿【中間実績】!BQ55</f>
        <v/>
      </c>
      <c r="D45" s="359" t="str">
        <f>③職員名簿【中間実績】!BA55</f>
        <v/>
      </c>
      <c r="E45" s="363"/>
      <c r="F45" s="361" t="str">
        <f>③職員名簿【中間実績】!BR55</f>
        <v/>
      </c>
      <c r="G45" s="359" t="str">
        <f>③職員名簿【中間実績】!BB55</f>
        <v/>
      </c>
      <c r="H45" s="363"/>
      <c r="I45" s="361" t="str">
        <f>③職員名簿【中間実績】!BS55</f>
        <v/>
      </c>
      <c r="J45" s="359" t="str">
        <f>③職員名簿【中間実績】!BC55</f>
        <v/>
      </c>
      <c r="K45" s="363"/>
      <c r="L45" s="361" t="str">
        <f>③職員名簿【中間実績】!BT55</f>
        <v/>
      </c>
      <c r="M45" s="359" t="str">
        <f>③職員名簿【中間実績】!BD55</f>
        <v/>
      </c>
      <c r="N45" s="363"/>
      <c r="O45" s="361" t="str">
        <f>③職員名簿【中間実績】!BU55</f>
        <v/>
      </c>
      <c r="P45" s="359" t="str">
        <f>③職員名簿【中間実績】!BE55</f>
        <v/>
      </c>
      <c r="Q45" s="363"/>
      <c r="R45" s="361" t="str">
        <f>③職員名簿【中間実績】!BV55</f>
        <v/>
      </c>
      <c r="S45" s="359" t="str">
        <f>③職員名簿【中間実績】!BF55</f>
        <v/>
      </c>
      <c r="T45" s="363"/>
      <c r="U45" s="361" t="str">
        <f>③職員名簿【中間実績】!BW55</f>
        <v/>
      </c>
      <c r="V45" s="359" t="str">
        <f>③職員名簿【中間実績】!BG55</f>
        <v/>
      </c>
      <c r="W45" s="363"/>
      <c r="X45" s="361" t="str">
        <f>③職員名簿【中間実績】!BX55</f>
        <v/>
      </c>
      <c r="Y45" s="359" t="str">
        <f>③職員名簿【中間実績】!BH55</f>
        <v/>
      </c>
      <c r="Z45" s="363"/>
      <c r="AA45" s="361" t="str">
        <f>③職員名簿【中間実績】!BY55</f>
        <v/>
      </c>
      <c r="AB45" s="359" t="str">
        <f>③職員名簿【中間実績】!BI55</f>
        <v/>
      </c>
      <c r="AC45" s="363"/>
      <c r="AD45" s="361" t="str">
        <f>③職員名簿【中間実績】!BZ55</f>
        <v/>
      </c>
      <c r="AE45" s="359" t="str">
        <f>③職員名簿【中間実績】!BJ55</f>
        <v/>
      </c>
      <c r="AF45" s="363"/>
      <c r="AG45" s="361" t="str">
        <f>③職員名簿【中間実績】!CA55</f>
        <v/>
      </c>
      <c r="AH45" s="359" t="str">
        <f>③職員名簿【中間実績】!BK55</f>
        <v/>
      </c>
      <c r="AI45" s="363"/>
      <c r="AJ45" s="361" t="str">
        <f>③職員名簿【中間実績】!CB55</f>
        <v/>
      </c>
      <c r="AK45" s="359" t="str">
        <f>③職員名簿【中間実績】!BL55</f>
        <v/>
      </c>
      <c r="AL45" s="363"/>
    </row>
    <row r="46" spans="1:38" ht="30" customHeight="1">
      <c r="A46">
        <v>42</v>
      </c>
      <c r="B46" s="128" t="str">
        <f>③職員名簿【中間実績】!BP56</f>
        <v/>
      </c>
      <c r="C46" s="358" t="str">
        <f>③職員名簿【中間実績】!BQ56</f>
        <v/>
      </c>
      <c r="D46" s="359" t="str">
        <f>③職員名簿【中間実績】!BA56</f>
        <v/>
      </c>
      <c r="E46" s="363"/>
      <c r="F46" s="361" t="str">
        <f>③職員名簿【中間実績】!BR56</f>
        <v/>
      </c>
      <c r="G46" s="359" t="str">
        <f>③職員名簿【中間実績】!BB56</f>
        <v/>
      </c>
      <c r="H46" s="363"/>
      <c r="I46" s="361" t="str">
        <f>③職員名簿【中間実績】!BS56</f>
        <v/>
      </c>
      <c r="J46" s="359" t="str">
        <f>③職員名簿【中間実績】!BC56</f>
        <v/>
      </c>
      <c r="K46" s="363"/>
      <c r="L46" s="361" t="str">
        <f>③職員名簿【中間実績】!BT56</f>
        <v/>
      </c>
      <c r="M46" s="359" t="str">
        <f>③職員名簿【中間実績】!BD56</f>
        <v/>
      </c>
      <c r="N46" s="363"/>
      <c r="O46" s="361" t="str">
        <f>③職員名簿【中間実績】!BU56</f>
        <v/>
      </c>
      <c r="P46" s="359" t="str">
        <f>③職員名簿【中間実績】!BE56</f>
        <v/>
      </c>
      <c r="Q46" s="363"/>
      <c r="R46" s="361" t="str">
        <f>③職員名簿【中間実績】!BV56</f>
        <v/>
      </c>
      <c r="S46" s="359" t="str">
        <f>③職員名簿【中間実績】!BF56</f>
        <v/>
      </c>
      <c r="T46" s="363"/>
      <c r="U46" s="361" t="str">
        <f>③職員名簿【中間実績】!BW56</f>
        <v/>
      </c>
      <c r="V46" s="359" t="str">
        <f>③職員名簿【中間実績】!BG56</f>
        <v/>
      </c>
      <c r="W46" s="363"/>
      <c r="X46" s="361" t="str">
        <f>③職員名簿【中間実績】!BX56</f>
        <v/>
      </c>
      <c r="Y46" s="359" t="str">
        <f>③職員名簿【中間実績】!BH56</f>
        <v/>
      </c>
      <c r="Z46" s="363"/>
      <c r="AA46" s="361" t="str">
        <f>③職員名簿【中間実績】!BY56</f>
        <v/>
      </c>
      <c r="AB46" s="359" t="str">
        <f>③職員名簿【中間実績】!BI56</f>
        <v/>
      </c>
      <c r="AC46" s="363"/>
      <c r="AD46" s="361" t="str">
        <f>③職員名簿【中間実績】!BZ56</f>
        <v/>
      </c>
      <c r="AE46" s="359" t="str">
        <f>③職員名簿【中間実績】!BJ56</f>
        <v/>
      </c>
      <c r="AF46" s="363"/>
      <c r="AG46" s="361" t="str">
        <f>③職員名簿【中間実績】!CA56</f>
        <v/>
      </c>
      <c r="AH46" s="359" t="str">
        <f>③職員名簿【中間実績】!BK56</f>
        <v/>
      </c>
      <c r="AI46" s="363"/>
      <c r="AJ46" s="361" t="str">
        <f>③職員名簿【中間実績】!CB56</f>
        <v/>
      </c>
      <c r="AK46" s="359" t="str">
        <f>③職員名簿【中間実績】!BL56</f>
        <v/>
      </c>
      <c r="AL46" s="363"/>
    </row>
    <row r="47" spans="1:38" ht="30" customHeight="1">
      <c r="A47">
        <v>43</v>
      </c>
      <c r="B47" s="128" t="str">
        <f>③職員名簿【中間実績】!BP57</f>
        <v/>
      </c>
      <c r="C47" s="358" t="str">
        <f>③職員名簿【中間実績】!BQ57</f>
        <v/>
      </c>
      <c r="D47" s="359" t="str">
        <f>③職員名簿【中間実績】!BA57</f>
        <v/>
      </c>
      <c r="E47" s="363"/>
      <c r="F47" s="361" t="str">
        <f>③職員名簿【中間実績】!BR57</f>
        <v/>
      </c>
      <c r="G47" s="359" t="str">
        <f>③職員名簿【中間実績】!BB57</f>
        <v/>
      </c>
      <c r="H47" s="363"/>
      <c r="I47" s="361" t="str">
        <f>③職員名簿【中間実績】!BS57</f>
        <v/>
      </c>
      <c r="J47" s="359" t="str">
        <f>③職員名簿【中間実績】!BC57</f>
        <v/>
      </c>
      <c r="K47" s="363"/>
      <c r="L47" s="361" t="str">
        <f>③職員名簿【中間実績】!BT57</f>
        <v/>
      </c>
      <c r="M47" s="359" t="str">
        <f>③職員名簿【中間実績】!BD57</f>
        <v/>
      </c>
      <c r="N47" s="363"/>
      <c r="O47" s="361" t="str">
        <f>③職員名簿【中間実績】!BU57</f>
        <v/>
      </c>
      <c r="P47" s="359" t="str">
        <f>③職員名簿【中間実績】!BE57</f>
        <v/>
      </c>
      <c r="Q47" s="363"/>
      <c r="R47" s="361" t="str">
        <f>③職員名簿【中間実績】!BV57</f>
        <v/>
      </c>
      <c r="S47" s="359" t="str">
        <f>③職員名簿【中間実績】!BF57</f>
        <v/>
      </c>
      <c r="T47" s="363"/>
      <c r="U47" s="361" t="str">
        <f>③職員名簿【中間実績】!BW57</f>
        <v/>
      </c>
      <c r="V47" s="359" t="str">
        <f>③職員名簿【中間実績】!BG57</f>
        <v/>
      </c>
      <c r="W47" s="363"/>
      <c r="X47" s="361" t="str">
        <f>③職員名簿【中間実績】!BX57</f>
        <v/>
      </c>
      <c r="Y47" s="359" t="str">
        <f>③職員名簿【中間実績】!BH57</f>
        <v/>
      </c>
      <c r="Z47" s="363"/>
      <c r="AA47" s="361" t="str">
        <f>③職員名簿【中間実績】!BY57</f>
        <v/>
      </c>
      <c r="AB47" s="359" t="str">
        <f>③職員名簿【中間実績】!BI57</f>
        <v/>
      </c>
      <c r="AC47" s="363"/>
      <c r="AD47" s="361" t="str">
        <f>③職員名簿【中間実績】!BZ57</f>
        <v/>
      </c>
      <c r="AE47" s="359" t="str">
        <f>③職員名簿【中間実績】!BJ57</f>
        <v/>
      </c>
      <c r="AF47" s="363"/>
      <c r="AG47" s="361" t="str">
        <f>③職員名簿【中間実績】!CA57</f>
        <v/>
      </c>
      <c r="AH47" s="359" t="str">
        <f>③職員名簿【中間実績】!BK57</f>
        <v/>
      </c>
      <c r="AI47" s="363"/>
      <c r="AJ47" s="361" t="str">
        <f>③職員名簿【中間実績】!CB57</f>
        <v/>
      </c>
      <c r="AK47" s="359" t="str">
        <f>③職員名簿【中間実績】!BL57</f>
        <v/>
      </c>
      <c r="AL47" s="363"/>
    </row>
    <row r="48" spans="1:38" ht="30" customHeight="1">
      <c r="A48">
        <v>44</v>
      </c>
      <c r="B48" s="128" t="str">
        <f>③職員名簿【中間実績】!BP58</f>
        <v/>
      </c>
      <c r="C48" s="358" t="str">
        <f>③職員名簿【中間実績】!BQ58</f>
        <v/>
      </c>
      <c r="D48" s="359" t="str">
        <f>③職員名簿【中間実績】!BA58</f>
        <v/>
      </c>
      <c r="E48" s="363"/>
      <c r="F48" s="361" t="str">
        <f>③職員名簿【中間実績】!BR58</f>
        <v/>
      </c>
      <c r="G48" s="359" t="str">
        <f>③職員名簿【中間実績】!BB58</f>
        <v/>
      </c>
      <c r="H48" s="363"/>
      <c r="I48" s="361" t="str">
        <f>③職員名簿【中間実績】!BS58</f>
        <v/>
      </c>
      <c r="J48" s="359" t="str">
        <f>③職員名簿【中間実績】!BC58</f>
        <v/>
      </c>
      <c r="K48" s="363"/>
      <c r="L48" s="361" t="str">
        <f>③職員名簿【中間実績】!BT58</f>
        <v/>
      </c>
      <c r="M48" s="359" t="str">
        <f>③職員名簿【中間実績】!BD58</f>
        <v/>
      </c>
      <c r="N48" s="363"/>
      <c r="O48" s="361" t="str">
        <f>③職員名簿【中間実績】!BU58</f>
        <v/>
      </c>
      <c r="P48" s="359" t="str">
        <f>③職員名簿【中間実績】!BE58</f>
        <v/>
      </c>
      <c r="Q48" s="363"/>
      <c r="R48" s="361" t="str">
        <f>③職員名簿【中間実績】!BV58</f>
        <v/>
      </c>
      <c r="S48" s="359" t="str">
        <f>③職員名簿【中間実績】!BF58</f>
        <v/>
      </c>
      <c r="T48" s="363"/>
      <c r="U48" s="361" t="str">
        <f>③職員名簿【中間実績】!BW58</f>
        <v/>
      </c>
      <c r="V48" s="359" t="str">
        <f>③職員名簿【中間実績】!BG58</f>
        <v/>
      </c>
      <c r="W48" s="363"/>
      <c r="X48" s="361" t="str">
        <f>③職員名簿【中間実績】!BX58</f>
        <v/>
      </c>
      <c r="Y48" s="359" t="str">
        <f>③職員名簿【中間実績】!BH58</f>
        <v/>
      </c>
      <c r="Z48" s="363"/>
      <c r="AA48" s="361" t="str">
        <f>③職員名簿【中間実績】!BY58</f>
        <v/>
      </c>
      <c r="AB48" s="359" t="str">
        <f>③職員名簿【中間実績】!BI58</f>
        <v/>
      </c>
      <c r="AC48" s="363"/>
      <c r="AD48" s="361" t="str">
        <f>③職員名簿【中間実績】!BZ58</f>
        <v/>
      </c>
      <c r="AE48" s="359" t="str">
        <f>③職員名簿【中間実績】!BJ58</f>
        <v/>
      </c>
      <c r="AF48" s="363"/>
      <c r="AG48" s="361" t="str">
        <f>③職員名簿【中間実績】!CA58</f>
        <v/>
      </c>
      <c r="AH48" s="359" t="str">
        <f>③職員名簿【中間実績】!BK58</f>
        <v/>
      </c>
      <c r="AI48" s="363"/>
      <c r="AJ48" s="361" t="str">
        <f>③職員名簿【中間実績】!CB58</f>
        <v/>
      </c>
      <c r="AK48" s="359" t="str">
        <f>③職員名簿【中間実績】!BL58</f>
        <v/>
      </c>
      <c r="AL48" s="363"/>
    </row>
    <row r="49" spans="1:38" ht="30" customHeight="1">
      <c r="A49">
        <v>45</v>
      </c>
      <c r="B49" s="128" t="str">
        <f>③職員名簿【中間実績】!BP59</f>
        <v/>
      </c>
      <c r="C49" s="358" t="str">
        <f>③職員名簿【中間実績】!BQ59</f>
        <v/>
      </c>
      <c r="D49" s="359" t="str">
        <f>③職員名簿【中間実績】!BA59</f>
        <v/>
      </c>
      <c r="E49" s="363"/>
      <c r="F49" s="361" t="str">
        <f>③職員名簿【中間実績】!BR59</f>
        <v/>
      </c>
      <c r="G49" s="359" t="str">
        <f>③職員名簿【中間実績】!BB59</f>
        <v/>
      </c>
      <c r="H49" s="363"/>
      <c r="I49" s="361" t="str">
        <f>③職員名簿【中間実績】!BS59</f>
        <v/>
      </c>
      <c r="J49" s="359" t="str">
        <f>③職員名簿【中間実績】!BC59</f>
        <v/>
      </c>
      <c r="K49" s="363"/>
      <c r="L49" s="361" t="str">
        <f>③職員名簿【中間実績】!BT59</f>
        <v/>
      </c>
      <c r="M49" s="359" t="str">
        <f>③職員名簿【中間実績】!BD59</f>
        <v/>
      </c>
      <c r="N49" s="363"/>
      <c r="O49" s="361" t="str">
        <f>③職員名簿【中間実績】!BU59</f>
        <v/>
      </c>
      <c r="P49" s="359" t="str">
        <f>③職員名簿【中間実績】!BE59</f>
        <v/>
      </c>
      <c r="Q49" s="363"/>
      <c r="R49" s="361" t="str">
        <f>③職員名簿【中間実績】!BV59</f>
        <v/>
      </c>
      <c r="S49" s="359" t="str">
        <f>③職員名簿【中間実績】!BF59</f>
        <v/>
      </c>
      <c r="T49" s="363"/>
      <c r="U49" s="361" t="str">
        <f>③職員名簿【中間実績】!BW59</f>
        <v/>
      </c>
      <c r="V49" s="359" t="str">
        <f>③職員名簿【中間実績】!BG59</f>
        <v/>
      </c>
      <c r="W49" s="363"/>
      <c r="X49" s="361" t="str">
        <f>③職員名簿【中間実績】!BX59</f>
        <v/>
      </c>
      <c r="Y49" s="359" t="str">
        <f>③職員名簿【中間実績】!BH59</f>
        <v/>
      </c>
      <c r="Z49" s="363"/>
      <c r="AA49" s="361" t="str">
        <f>③職員名簿【中間実績】!BY59</f>
        <v/>
      </c>
      <c r="AB49" s="359" t="str">
        <f>③職員名簿【中間実績】!BI59</f>
        <v/>
      </c>
      <c r="AC49" s="363"/>
      <c r="AD49" s="361" t="str">
        <f>③職員名簿【中間実績】!BZ59</f>
        <v/>
      </c>
      <c r="AE49" s="359" t="str">
        <f>③職員名簿【中間実績】!BJ59</f>
        <v/>
      </c>
      <c r="AF49" s="363"/>
      <c r="AG49" s="361" t="str">
        <f>③職員名簿【中間実績】!CA59</f>
        <v/>
      </c>
      <c r="AH49" s="359" t="str">
        <f>③職員名簿【中間実績】!BK59</f>
        <v/>
      </c>
      <c r="AI49" s="363"/>
      <c r="AJ49" s="361" t="str">
        <f>③職員名簿【中間実績】!CB59</f>
        <v/>
      </c>
      <c r="AK49" s="359" t="str">
        <f>③職員名簿【中間実績】!BL59</f>
        <v/>
      </c>
      <c r="AL49" s="363"/>
    </row>
    <row r="50" spans="1:38" ht="30" customHeight="1">
      <c r="A50">
        <v>46</v>
      </c>
      <c r="B50" s="128" t="str">
        <f>③職員名簿【中間実績】!BP60</f>
        <v/>
      </c>
      <c r="C50" s="358" t="str">
        <f>③職員名簿【中間実績】!BQ60</f>
        <v/>
      </c>
      <c r="D50" s="359" t="str">
        <f>③職員名簿【中間実績】!BA60</f>
        <v/>
      </c>
      <c r="E50" s="363"/>
      <c r="F50" s="361" t="str">
        <f>③職員名簿【中間実績】!BR60</f>
        <v/>
      </c>
      <c r="G50" s="359" t="str">
        <f>③職員名簿【中間実績】!BB60</f>
        <v/>
      </c>
      <c r="H50" s="363"/>
      <c r="I50" s="361" t="str">
        <f>③職員名簿【中間実績】!BS60</f>
        <v/>
      </c>
      <c r="J50" s="359" t="str">
        <f>③職員名簿【中間実績】!BC60</f>
        <v/>
      </c>
      <c r="K50" s="363"/>
      <c r="L50" s="361" t="str">
        <f>③職員名簿【中間実績】!BT60</f>
        <v/>
      </c>
      <c r="M50" s="359" t="str">
        <f>③職員名簿【中間実績】!BD60</f>
        <v/>
      </c>
      <c r="N50" s="363"/>
      <c r="O50" s="361" t="str">
        <f>③職員名簿【中間実績】!BU60</f>
        <v/>
      </c>
      <c r="P50" s="359" t="str">
        <f>③職員名簿【中間実績】!BE60</f>
        <v/>
      </c>
      <c r="Q50" s="363"/>
      <c r="R50" s="361" t="str">
        <f>③職員名簿【中間実績】!BV60</f>
        <v/>
      </c>
      <c r="S50" s="359" t="str">
        <f>③職員名簿【中間実績】!BF60</f>
        <v/>
      </c>
      <c r="T50" s="363"/>
      <c r="U50" s="361" t="str">
        <f>③職員名簿【中間実績】!BW60</f>
        <v/>
      </c>
      <c r="V50" s="359" t="str">
        <f>③職員名簿【中間実績】!BG60</f>
        <v/>
      </c>
      <c r="W50" s="363"/>
      <c r="X50" s="361" t="str">
        <f>③職員名簿【中間実績】!BX60</f>
        <v/>
      </c>
      <c r="Y50" s="359" t="str">
        <f>③職員名簿【中間実績】!BH60</f>
        <v/>
      </c>
      <c r="Z50" s="363"/>
      <c r="AA50" s="361" t="str">
        <f>③職員名簿【中間実績】!BY60</f>
        <v/>
      </c>
      <c r="AB50" s="359" t="str">
        <f>③職員名簿【中間実績】!BI60</f>
        <v/>
      </c>
      <c r="AC50" s="363"/>
      <c r="AD50" s="361" t="str">
        <f>③職員名簿【中間実績】!BZ60</f>
        <v/>
      </c>
      <c r="AE50" s="359" t="str">
        <f>③職員名簿【中間実績】!BJ60</f>
        <v/>
      </c>
      <c r="AF50" s="363"/>
      <c r="AG50" s="361" t="str">
        <f>③職員名簿【中間実績】!CA60</f>
        <v/>
      </c>
      <c r="AH50" s="359" t="str">
        <f>③職員名簿【中間実績】!BK60</f>
        <v/>
      </c>
      <c r="AI50" s="363"/>
      <c r="AJ50" s="361" t="str">
        <f>③職員名簿【中間実績】!CB60</f>
        <v/>
      </c>
      <c r="AK50" s="359" t="str">
        <f>③職員名簿【中間実績】!BL60</f>
        <v/>
      </c>
      <c r="AL50" s="363"/>
    </row>
    <row r="51" spans="1:38" ht="30" customHeight="1">
      <c r="A51">
        <v>47</v>
      </c>
      <c r="B51" s="128" t="str">
        <f>③職員名簿【中間実績】!BP61</f>
        <v/>
      </c>
      <c r="C51" s="358" t="str">
        <f>③職員名簿【中間実績】!BQ61</f>
        <v/>
      </c>
      <c r="D51" s="359" t="str">
        <f>③職員名簿【中間実績】!BA61</f>
        <v/>
      </c>
      <c r="E51" s="363"/>
      <c r="F51" s="361" t="str">
        <f>③職員名簿【中間実績】!BR61</f>
        <v/>
      </c>
      <c r="G51" s="359" t="str">
        <f>③職員名簿【中間実績】!BB61</f>
        <v/>
      </c>
      <c r="H51" s="363"/>
      <c r="I51" s="361" t="str">
        <f>③職員名簿【中間実績】!BS61</f>
        <v/>
      </c>
      <c r="J51" s="359" t="str">
        <f>③職員名簿【中間実績】!BC61</f>
        <v/>
      </c>
      <c r="K51" s="363"/>
      <c r="L51" s="361" t="str">
        <f>③職員名簿【中間実績】!BT61</f>
        <v/>
      </c>
      <c r="M51" s="359" t="str">
        <f>③職員名簿【中間実績】!BD61</f>
        <v/>
      </c>
      <c r="N51" s="363"/>
      <c r="O51" s="361" t="str">
        <f>③職員名簿【中間実績】!BU61</f>
        <v/>
      </c>
      <c r="P51" s="359" t="str">
        <f>③職員名簿【中間実績】!BE61</f>
        <v/>
      </c>
      <c r="Q51" s="363"/>
      <c r="R51" s="361" t="str">
        <f>③職員名簿【中間実績】!BV61</f>
        <v/>
      </c>
      <c r="S51" s="359" t="str">
        <f>③職員名簿【中間実績】!BF61</f>
        <v/>
      </c>
      <c r="T51" s="363"/>
      <c r="U51" s="361" t="str">
        <f>③職員名簿【中間実績】!BW61</f>
        <v/>
      </c>
      <c r="V51" s="359" t="str">
        <f>③職員名簿【中間実績】!BG61</f>
        <v/>
      </c>
      <c r="W51" s="363"/>
      <c r="X51" s="361" t="str">
        <f>③職員名簿【中間実績】!BX61</f>
        <v/>
      </c>
      <c r="Y51" s="359" t="str">
        <f>③職員名簿【中間実績】!BH61</f>
        <v/>
      </c>
      <c r="Z51" s="363"/>
      <c r="AA51" s="361" t="str">
        <f>③職員名簿【中間実績】!BY61</f>
        <v/>
      </c>
      <c r="AB51" s="359" t="str">
        <f>③職員名簿【中間実績】!BI61</f>
        <v/>
      </c>
      <c r="AC51" s="363"/>
      <c r="AD51" s="361" t="str">
        <f>③職員名簿【中間実績】!BZ61</f>
        <v/>
      </c>
      <c r="AE51" s="359" t="str">
        <f>③職員名簿【中間実績】!BJ61</f>
        <v/>
      </c>
      <c r="AF51" s="363"/>
      <c r="AG51" s="361" t="str">
        <f>③職員名簿【中間実績】!CA61</f>
        <v/>
      </c>
      <c r="AH51" s="359" t="str">
        <f>③職員名簿【中間実績】!BK61</f>
        <v/>
      </c>
      <c r="AI51" s="363"/>
      <c r="AJ51" s="361" t="str">
        <f>③職員名簿【中間実績】!CB61</f>
        <v/>
      </c>
      <c r="AK51" s="359" t="str">
        <f>③職員名簿【中間実績】!BL61</f>
        <v/>
      </c>
      <c r="AL51" s="363"/>
    </row>
    <row r="52" spans="1:38" ht="30" customHeight="1">
      <c r="A52">
        <v>48</v>
      </c>
      <c r="B52" s="128" t="str">
        <f>③職員名簿【中間実績】!BP62</f>
        <v/>
      </c>
      <c r="C52" s="358" t="str">
        <f>③職員名簿【中間実績】!BQ62</f>
        <v/>
      </c>
      <c r="D52" s="359" t="str">
        <f>③職員名簿【中間実績】!BA62</f>
        <v/>
      </c>
      <c r="E52" s="363"/>
      <c r="F52" s="361" t="str">
        <f>③職員名簿【中間実績】!BR62</f>
        <v/>
      </c>
      <c r="G52" s="359" t="str">
        <f>③職員名簿【中間実績】!BB62</f>
        <v/>
      </c>
      <c r="H52" s="363"/>
      <c r="I52" s="361" t="str">
        <f>③職員名簿【中間実績】!BS62</f>
        <v/>
      </c>
      <c r="J52" s="359" t="str">
        <f>③職員名簿【中間実績】!BC62</f>
        <v/>
      </c>
      <c r="K52" s="363"/>
      <c r="L52" s="361" t="str">
        <f>③職員名簿【中間実績】!BT62</f>
        <v/>
      </c>
      <c r="M52" s="359" t="str">
        <f>③職員名簿【中間実績】!BD62</f>
        <v/>
      </c>
      <c r="N52" s="363"/>
      <c r="O52" s="361" t="str">
        <f>③職員名簿【中間実績】!BU62</f>
        <v/>
      </c>
      <c r="P52" s="359" t="str">
        <f>③職員名簿【中間実績】!BE62</f>
        <v/>
      </c>
      <c r="Q52" s="363"/>
      <c r="R52" s="361" t="str">
        <f>③職員名簿【中間実績】!BV62</f>
        <v/>
      </c>
      <c r="S52" s="359" t="str">
        <f>③職員名簿【中間実績】!BF62</f>
        <v/>
      </c>
      <c r="T52" s="363"/>
      <c r="U52" s="361" t="str">
        <f>③職員名簿【中間実績】!BW62</f>
        <v/>
      </c>
      <c r="V52" s="359" t="str">
        <f>③職員名簿【中間実績】!BG62</f>
        <v/>
      </c>
      <c r="W52" s="363"/>
      <c r="X52" s="361" t="str">
        <f>③職員名簿【中間実績】!BX62</f>
        <v/>
      </c>
      <c r="Y52" s="359" t="str">
        <f>③職員名簿【中間実績】!BH62</f>
        <v/>
      </c>
      <c r="Z52" s="363"/>
      <c r="AA52" s="361" t="str">
        <f>③職員名簿【中間実績】!BY62</f>
        <v/>
      </c>
      <c r="AB52" s="359" t="str">
        <f>③職員名簿【中間実績】!BI62</f>
        <v/>
      </c>
      <c r="AC52" s="363"/>
      <c r="AD52" s="361" t="str">
        <f>③職員名簿【中間実績】!BZ62</f>
        <v/>
      </c>
      <c r="AE52" s="359" t="str">
        <f>③職員名簿【中間実績】!BJ62</f>
        <v/>
      </c>
      <c r="AF52" s="363"/>
      <c r="AG52" s="361" t="str">
        <f>③職員名簿【中間実績】!CA62</f>
        <v/>
      </c>
      <c r="AH52" s="359" t="str">
        <f>③職員名簿【中間実績】!BK62</f>
        <v/>
      </c>
      <c r="AI52" s="363"/>
      <c r="AJ52" s="361" t="str">
        <f>③職員名簿【中間実績】!CB62</f>
        <v/>
      </c>
      <c r="AK52" s="359" t="str">
        <f>③職員名簿【中間実績】!BL62</f>
        <v/>
      </c>
      <c r="AL52" s="363"/>
    </row>
    <row r="53" spans="1:38" ht="30" customHeight="1">
      <c r="A53">
        <v>49</v>
      </c>
      <c r="B53" s="128" t="str">
        <f>③職員名簿【中間実績】!BP63</f>
        <v/>
      </c>
      <c r="C53" s="358" t="str">
        <f>③職員名簿【中間実績】!BQ63</f>
        <v/>
      </c>
      <c r="D53" s="359" t="str">
        <f>③職員名簿【中間実績】!BA63</f>
        <v/>
      </c>
      <c r="E53" s="363"/>
      <c r="F53" s="361" t="str">
        <f>③職員名簿【中間実績】!BR63</f>
        <v/>
      </c>
      <c r="G53" s="359" t="str">
        <f>③職員名簿【中間実績】!BB63</f>
        <v/>
      </c>
      <c r="H53" s="363"/>
      <c r="I53" s="361" t="str">
        <f>③職員名簿【中間実績】!BS63</f>
        <v/>
      </c>
      <c r="J53" s="359" t="str">
        <f>③職員名簿【中間実績】!BC63</f>
        <v/>
      </c>
      <c r="K53" s="363"/>
      <c r="L53" s="361" t="str">
        <f>③職員名簿【中間実績】!BT63</f>
        <v/>
      </c>
      <c r="M53" s="359" t="str">
        <f>③職員名簿【中間実績】!BD63</f>
        <v/>
      </c>
      <c r="N53" s="363"/>
      <c r="O53" s="361" t="str">
        <f>③職員名簿【中間実績】!BU63</f>
        <v/>
      </c>
      <c r="P53" s="359" t="str">
        <f>③職員名簿【中間実績】!BE63</f>
        <v/>
      </c>
      <c r="Q53" s="363"/>
      <c r="R53" s="361" t="str">
        <f>③職員名簿【中間実績】!BV63</f>
        <v/>
      </c>
      <c r="S53" s="359" t="str">
        <f>③職員名簿【中間実績】!BF63</f>
        <v/>
      </c>
      <c r="T53" s="363"/>
      <c r="U53" s="361" t="str">
        <f>③職員名簿【中間実績】!BW63</f>
        <v/>
      </c>
      <c r="V53" s="359" t="str">
        <f>③職員名簿【中間実績】!BG63</f>
        <v/>
      </c>
      <c r="W53" s="363"/>
      <c r="X53" s="361" t="str">
        <f>③職員名簿【中間実績】!BX63</f>
        <v/>
      </c>
      <c r="Y53" s="359" t="str">
        <f>③職員名簿【中間実績】!BH63</f>
        <v/>
      </c>
      <c r="Z53" s="363"/>
      <c r="AA53" s="361" t="str">
        <f>③職員名簿【中間実績】!BY63</f>
        <v/>
      </c>
      <c r="AB53" s="359" t="str">
        <f>③職員名簿【中間実績】!BI63</f>
        <v/>
      </c>
      <c r="AC53" s="363"/>
      <c r="AD53" s="361" t="str">
        <f>③職員名簿【中間実績】!BZ63</f>
        <v/>
      </c>
      <c r="AE53" s="359" t="str">
        <f>③職員名簿【中間実績】!BJ63</f>
        <v/>
      </c>
      <c r="AF53" s="363"/>
      <c r="AG53" s="361" t="str">
        <f>③職員名簿【中間実績】!CA63</f>
        <v/>
      </c>
      <c r="AH53" s="359" t="str">
        <f>③職員名簿【中間実績】!BK63</f>
        <v/>
      </c>
      <c r="AI53" s="363"/>
      <c r="AJ53" s="361" t="str">
        <f>③職員名簿【中間実績】!CB63</f>
        <v/>
      </c>
      <c r="AK53" s="359" t="str">
        <f>③職員名簿【中間実績】!BL63</f>
        <v/>
      </c>
      <c r="AL53" s="363"/>
    </row>
    <row r="54" spans="1:38" ht="30" customHeight="1">
      <c r="A54">
        <v>50</v>
      </c>
      <c r="B54" s="128" t="str">
        <f>③職員名簿【中間実績】!BP64</f>
        <v/>
      </c>
      <c r="C54" s="358" t="str">
        <f>③職員名簿【中間実績】!BQ64</f>
        <v/>
      </c>
      <c r="D54" s="359" t="str">
        <f>③職員名簿【中間実績】!BA64</f>
        <v/>
      </c>
      <c r="E54" s="363"/>
      <c r="F54" s="361" t="str">
        <f>③職員名簿【中間実績】!BR64</f>
        <v/>
      </c>
      <c r="G54" s="359" t="str">
        <f>③職員名簿【中間実績】!BB64</f>
        <v/>
      </c>
      <c r="H54" s="363"/>
      <c r="I54" s="361" t="str">
        <f>③職員名簿【中間実績】!BS64</f>
        <v/>
      </c>
      <c r="J54" s="359" t="str">
        <f>③職員名簿【中間実績】!BC64</f>
        <v/>
      </c>
      <c r="K54" s="363"/>
      <c r="L54" s="361" t="str">
        <f>③職員名簿【中間実績】!BT64</f>
        <v/>
      </c>
      <c r="M54" s="359" t="str">
        <f>③職員名簿【中間実績】!BD64</f>
        <v/>
      </c>
      <c r="N54" s="363"/>
      <c r="O54" s="361" t="str">
        <f>③職員名簿【中間実績】!BU64</f>
        <v/>
      </c>
      <c r="P54" s="359" t="str">
        <f>③職員名簿【中間実績】!BE64</f>
        <v/>
      </c>
      <c r="Q54" s="363"/>
      <c r="R54" s="361" t="str">
        <f>③職員名簿【中間実績】!BV64</f>
        <v/>
      </c>
      <c r="S54" s="359" t="str">
        <f>③職員名簿【中間実績】!BF64</f>
        <v/>
      </c>
      <c r="T54" s="363"/>
      <c r="U54" s="361" t="str">
        <f>③職員名簿【中間実績】!BW64</f>
        <v/>
      </c>
      <c r="V54" s="359" t="str">
        <f>③職員名簿【中間実績】!BG64</f>
        <v/>
      </c>
      <c r="W54" s="363"/>
      <c r="X54" s="361" t="str">
        <f>③職員名簿【中間実績】!BX64</f>
        <v/>
      </c>
      <c r="Y54" s="359" t="str">
        <f>③職員名簿【中間実績】!BH64</f>
        <v/>
      </c>
      <c r="Z54" s="363"/>
      <c r="AA54" s="361" t="str">
        <f>③職員名簿【中間実績】!BY64</f>
        <v/>
      </c>
      <c r="AB54" s="359" t="str">
        <f>③職員名簿【中間実績】!BI64</f>
        <v/>
      </c>
      <c r="AC54" s="363"/>
      <c r="AD54" s="361" t="str">
        <f>③職員名簿【中間実績】!BZ64</f>
        <v/>
      </c>
      <c r="AE54" s="359" t="str">
        <f>③職員名簿【中間実績】!BJ64</f>
        <v/>
      </c>
      <c r="AF54" s="363"/>
      <c r="AG54" s="361" t="str">
        <f>③職員名簿【中間実績】!CA64</f>
        <v/>
      </c>
      <c r="AH54" s="359" t="str">
        <f>③職員名簿【中間実績】!BK64</f>
        <v/>
      </c>
      <c r="AI54" s="363"/>
      <c r="AJ54" s="361" t="str">
        <f>③職員名簿【中間実績】!CB64</f>
        <v/>
      </c>
      <c r="AK54" s="359" t="str">
        <f>③職員名簿【中間実績】!BL64</f>
        <v/>
      </c>
      <c r="AL54" s="363"/>
    </row>
    <row r="55" spans="1:38" ht="30" customHeight="1">
      <c r="A55">
        <v>51</v>
      </c>
      <c r="B55" s="128" t="str">
        <f>③職員名簿【中間実績】!BP65</f>
        <v/>
      </c>
      <c r="C55" s="358" t="str">
        <f>③職員名簿【中間実績】!BQ65</f>
        <v/>
      </c>
      <c r="D55" s="359" t="str">
        <f>③職員名簿【中間実績】!BA65</f>
        <v/>
      </c>
      <c r="E55" s="363"/>
      <c r="F55" s="361" t="str">
        <f>③職員名簿【中間実績】!BR65</f>
        <v/>
      </c>
      <c r="G55" s="359" t="str">
        <f>③職員名簿【中間実績】!BB65</f>
        <v/>
      </c>
      <c r="H55" s="363"/>
      <c r="I55" s="361" t="str">
        <f>③職員名簿【中間実績】!BS65</f>
        <v/>
      </c>
      <c r="J55" s="359" t="str">
        <f>③職員名簿【中間実績】!BC65</f>
        <v/>
      </c>
      <c r="K55" s="363"/>
      <c r="L55" s="361" t="str">
        <f>③職員名簿【中間実績】!BT65</f>
        <v/>
      </c>
      <c r="M55" s="359" t="str">
        <f>③職員名簿【中間実績】!BD65</f>
        <v/>
      </c>
      <c r="N55" s="363"/>
      <c r="O55" s="361" t="str">
        <f>③職員名簿【中間実績】!BU65</f>
        <v/>
      </c>
      <c r="P55" s="359" t="str">
        <f>③職員名簿【中間実績】!BE65</f>
        <v/>
      </c>
      <c r="Q55" s="363"/>
      <c r="R55" s="361" t="str">
        <f>③職員名簿【中間実績】!BV65</f>
        <v/>
      </c>
      <c r="S55" s="359" t="str">
        <f>③職員名簿【中間実績】!BF65</f>
        <v/>
      </c>
      <c r="T55" s="363"/>
      <c r="U55" s="361" t="str">
        <f>③職員名簿【中間実績】!BW65</f>
        <v/>
      </c>
      <c r="V55" s="359" t="str">
        <f>③職員名簿【中間実績】!BG65</f>
        <v/>
      </c>
      <c r="W55" s="363"/>
      <c r="X55" s="361" t="str">
        <f>③職員名簿【中間実績】!BX65</f>
        <v/>
      </c>
      <c r="Y55" s="359" t="str">
        <f>③職員名簿【中間実績】!BH65</f>
        <v/>
      </c>
      <c r="Z55" s="363"/>
      <c r="AA55" s="361" t="str">
        <f>③職員名簿【中間実績】!BY65</f>
        <v/>
      </c>
      <c r="AB55" s="359" t="str">
        <f>③職員名簿【中間実績】!BI65</f>
        <v/>
      </c>
      <c r="AC55" s="363"/>
      <c r="AD55" s="361" t="str">
        <f>③職員名簿【中間実績】!BZ65</f>
        <v/>
      </c>
      <c r="AE55" s="359" t="str">
        <f>③職員名簿【中間実績】!BJ65</f>
        <v/>
      </c>
      <c r="AF55" s="363"/>
      <c r="AG55" s="361" t="str">
        <f>③職員名簿【中間実績】!CA65</f>
        <v/>
      </c>
      <c r="AH55" s="359" t="str">
        <f>③職員名簿【中間実績】!BK65</f>
        <v/>
      </c>
      <c r="AI55" s="363"/>
      <c r="AJ55" s="361" t="str">
        <f>③職員名簿【中間実績】!CB65</f>
        <v/>
      </c>
      <c r="AK55" s="359" t="str">
        <f>③職員名簿【中間実績】!BL65</f>
        <v/>
      </c>
      <c r="AL55" s="363"/>
    </row>
    <row r="56" spans="1:38" ht="30" customHeight="1">
      <c r="A56">
        <v>52</v>
      </c>
      <c r="B56" s="128" t="str">
        <f>③職員名簿【中間実績】!BP66</f>
        <v/>
      </c>
      <c r="C56" s="358" t="str">
        <f>③職員名簿【中間実績】!BQ66</f>
        <v/>
      </c>
      <c r="D56" s="359" t="str">
        <f>③職員名簿【中間実績】!BA66</f>
        <v/>
      </c>
      <c r="E56" s="363"/>
      <c r="F56" s="361" t="str">
        <f>③職員名簿【中間実績】!BR66</f>
        <v/>
      </c>
      <c r="G56" s="359" t="str">
        <f>③職員名簿【中間実績】!BB66</f>
        <v/>
      </c>
      <c r="H56" s="363"/>
      <c r="I56" s="361" t="str">
        <f>③職員名簿【中間実績】!BS66</f>
        <v/>
      </c>
      <c r="J56" s="359" t="str">
        <f>③職員名簿【中間実績】!BC66</f>
        <v/>
      </c>
      <c r="K56" s="363"/>
      <c r="L56" s="361" t="str">
        <f>③職員名簿【中間実績】!BT66</f>
        <v/>
      </c>
      <c r="M56" s="359" t="str">
        <f>③職員名簿【中間実績】!BD66</f>
        <v/>
      </c>
      <c r="N56" s="363"/>
      <c r="O56" s="361" t="str">
        <f>③職員名簿【中間実績】!BU66</f>
        <v/>
      </c>
      <c r="P56" s="359" t="str">
        <f>③職員名簿【中間実績】!BE66</f>
        <v/>
      </c>
      <c r="Q56" s="363"/>
      <c r="R56" s="361" t="str">
        <f>③職員名簿【中間実績】!BV66</f>
        <v/>
      </c>
      <c r="S56" s="359" t="str">
        <f>③職員名簿【中間実績】!BF66</f>
        <v/>
      </c>
      <c r="T56" s="363"/>
      <c r="U56" s="361" t="str">
        <f>③職員名簿【中間実績】!BW66</f>
        <v/>
      </c>
      <c r="V56" s="359" t="str">
        <f>③職員名簿【中間実績】!BG66</f>
        <v/>
      </c>
      <c r="W56" s="363"/>
      <c r="X56" s="361" t="str">
        <f>③職員名簿【中間実績】!BX66</f>
        <v/>
      </c>
      <c r="Y56" s="359" t="str">
        <f>③職員名簿【中間実績】!BH66</f>
        <v/>
      </c>
      <c r="Z56" s="363"/>
      <c r="AA56" s="361" t="str">
        <f>③職員名簿【中間実績】!BY66</f>
        <v/>
      </c>
      <c r="AB56" s="359" t="str">
        <f>③職員名簿【中間実績】!BI66</f>
        <v/>
      </c>
      <c r="AC56" s="363"/>
      <c r="AD56" s="361" t="str">
        <f>③職員名簿【中間実績】!BZ66</f>
        <v/>
      </c>
      <c r="AE56" s="359" t="str">
        <f>③職員名簿【中間実績】!BJ66</f>
        <v/>
      </c>
      <c r="AF56" s="363"/>
      <c r="AG56" s="361" t="str">
        <f>③職員名簿【中間実績】!CA66</f>
        <v/>
      </c>
      <c r="AH56" s="359" t="str">
        <f>③職員名簿【中間実績】!BK66</f>
        <v/>
      </c>
      <c r="AI56" s="363"/>
      <c r="AJ56" s="361" t="str">
        <f>③職員名簿【中間実績】!CB66</f>
        <v/>
      </c>
      <c r="AK56" s="359" t="str">
        <f>③職員名簿【中間実績】!BL66</f>
        <v/>
      </c>
      <c r="AL56" s="363"/>
    </row>
    <row r="57" spans="1:38" ht="30" customHeight="1">
      <c r="A57">
        <v>53</v>
      </c>
      <c r="B57" s="128" t="str">
        <f>③職員名簿【中間実績】!BP67</f>
        <v/>
      </c>
      <c r="C57" s="358" t="str">
        <f>③職員名簿【中間実績】!BQ67</f>
        <v/>
      </c>
      <c r="D57" s="359" t="str">
        <f>③職員名簿【中間実績】!BA67</f>
        <v/>
      </c>
      <c r="E57" s="363"/>
      <c r="F57" s="361" t="str">
        <f>③職員名簿【中間実績】!BR67</f>
        <v/>
      </c>
      <c r="G57" s="359" t="str">
        <f>③職員名簿【中間実績】!BB67</f>
        <v/>
      </c>
      <c r="H57" s="363"/>
      <c r="I57" s="361" t="str">
        <f>③職員名簿【中間実績】!BS67</f>
        <v/>
      </c>
      <c r="J57" s="359" t="str">
        <f>③職員名簿【中間実績】!BC67</f>
        <v/>
      </c>
      <c r="K57" s="363"/>
      <c r="L57" s="361" t="str">
        <f>③職員名簿【中間実績】!BT67</f>
        <v/>
      </c>
      <c r="M57" s="359" t="str">
        <f>③職員名簿【中間実績】!BD67</f>
        <v/>
      </c>
      <c r="N57" s="363"/>
      <c r="O57" s="361" t="str">
        <f>③職員名簿【中間実績】!BU67</f>
        <v/>
      </c>
      <c r="P57" s="359" t="str">
        <f>③職員名簿【中間実績】!BE67</f>
        <v/>
      </c>
      <c r="Q57" s="363"/>
      <c r="R57" s="361" t="str">
        <f>③職員名簿【中間実績】!BV67</f>
        <v/>
      </c>
      <c r="S57" s="359" t="str">
        <f>③職員名簿【中間実績】!BF67</f>
        <v/>
      </c>
      <c r="T57" s="363"/>
      <c r="U57" s="361" t="str">
        <f>③職員名簿【中間実績】!BW67</f>
        <v/>
      </c>
      <c r="V57" s="359" t="str">
        <f>③職員名簿【中間実績】!BG67</f>
        <v/>
      </c>
      <c r="W57" s="363"/>
      <c r="X57" s="361" t="str">
        <f>③職員名簿【中間実績】!BX67</f>
        <v/>
      </c>
      <c r="Y57" s="359" t="str">
        <f>③職員名簿【中間実績】!BH67</f>
        <v/>
      </c>
      <c r="Z57" s="363"/>
      <c r="AA57" s="361" t="str">
        <f>③職員名簿【中間実績】!BY67</f>
        <v/>
      </c>
      <c r="AB57" s="359" t="str">
        <f>③職員名簿【中間実績】!BI67</f>
        <v/>
      </c>
      <c r="AC57" s="363"/>
      <c r="AD57" s="361" t="str">
        <f>③職員名簿【中間実績】!BZ67</f>
        <v/>
      </c>
      <c r="AE57" s="359" t="str">
        <f>③職員名簿【中間実績】!BJ67</f>
        <v/>
      </c>
      <c r="AF57" s="363"/>
      <c r="AG57" s="361" t="str">
        <f>③職員名簿【中間実績】!CA67</f>
        <v/>
      </c>
      <c r="AH57" s="359" t="str">
        <f>③職員名簿【中間実績】!BK67</f>
        <v/>
      </c>
      <c r="AI57" s="363"/>
      <c r="AJ57" s="361" t="str">
        <f>③職員名簿【中間実績】!CB67</f>
        <v/>
      </c>
      <c r="AK57" s="359" t="str">
        <f>③職員名簿【中間実績】!BL67</f>
        <v/>
      </c>
      <c r="AL57" s="363"/>
    </row>
    <row r="58" spans="1:38" ht="30" customHeight="1">
      <c r="A58">
        <v>54</v>
      </c>
      <c r="B58" s="128" t="str">
        <f>③職員名簿【中間実績】!BP68</f>
        <v/>
      </c>
      <c r="C58" s="358" t="str">
        <f>③職員名簿【中間実績】!BQ68</f>
        <v/>
      </c>
      <c r="D58" s="359" t="str">
        <f>③職員名簿【中間実績】!BA68</f>
        <v/>
      </c>
      <c r="E58" s="363"/>
      <c r="F58" s="361" t="str">
        <f>③職員名簿【中間実績】!BR68</f>
        <v/>
      </c>
      <c r="G58" s="359" t="str">
        <f>③職員名簿【中間実績】!BB68</f>
        <v/>
      </c>
      <c r="H58" s="363"/>
      <c r="I58" s="361" t="str">
        <f>③職員名簿【中間実績】!BS68</f>
        <v/>
      </c>
      <c r="J58" s="359" t="str">
        <f>③職員名簿【中間実績】!BC68</f>
        <v/>
      </c>
      <c r="K58" s="363"/>
      <c r="L58" s="361" t="str">
        <f>③職員名簿【中間実績】!BT68</f>
        <v/>
      </c>
      <c r="M58" s="359" t="str">
        <f>③職員名簿【中間実績】!BD68</f>
        <v/>
      </c>
      <c r="N58" s="363"/>
      <c r="O58" s="361" t="str">
        <f>③職員名簿【中間実績】!BU68</f>
        <v/>
      </c>
      <c r="P58" s="359" t="str">
        <f>③職員名簿【中間実績】!BE68</f>
        <v/>
      </c>
      <c r="Q58" s="363"/>
      <c r="R58" s="361" t="str">
        <f>③職員名簿【中間実績】!BV68</f>
        <v/>
      </c>
      <c r="S58" s="359" t="str">
        <f>③職員名簿【中間実績】!BF68</f>
        <v/>
      </c>
      <c r="T58" s="363"/>
      <c r="U58" s="361" t="str">
        <f>③職員名簿【中間実績】!BW68</f>
        <v/>
      </c>
      <c r="V58" s="359" t="str">
        <f>③職員名簿【中間実績】!BG68</f>
        <v/>
      </c>
      <c r="W58" s="363"/>
      <c r="X58" s="361" t="str">
        <f>③職員名簿【中間実績】!BX68</f>
        <v/>
      </c>
      <c r="Y58" s="359" t="str">
        <f>③職員名簿【中間実績】!BH68</f>
        <v/>
      </c>
      <c r="Z58" s="363"/>
      <c r="AA58" s="361" t="str">
        <f>③職員名簿【中間実績】!BY68</f>
        <v/>
      </c>
      <c r="AB58" s="359" t="str">
        <f>③職員名簿【中間実績】!BI68</f>
        <v/>
      </c>
      <c r="AC58" s="363"/>
      <c r="AD58" s="361" t="str">
        <f>③職員名簿【中間実績】!BZ68</f>
        <v/>
      </c>
      <c r="AE58" s="359" t="str">
        <f>③職員名簿【中間実績】!BJ68</f>
        <v/>
      </c>
      <c r="AF58" s="363"/>
      <c r="AG58" s="361" t="str">
        <f>③職員名簿【中間実績】!CA68</f>
        <v/>
      </c>
      <c r="AH58" s="359" t="str">
        <f>③職員名簿【中間実績】!BK68</f>
        <v/>
      </c>
      <c r="AI58" s="363"/>
      <c r="AJ58" s="361" t="str">
        <f>③職員名簿【中間実績】!CB68</f>
        <v/>
      </c>
      <c r="AK58" s="359" t="str">
        <f>③職員名簿【中間実績】!BL68</f>
        <v/>
      </c>
      <c r="AL58" s="363"/>
    </row>
    <row r="59" spans="1:38" ht="30" customHeight="1">
      <c r="A59">
        <v>55</v>
      </c>
      <c r="B59" s="128" t="str">
        <f>③職員名簿【中間実績】!BP69</f>
        <v/>
      </c>
      <c r="C59" s="358" t="str">
        <f>③職員名簿【中間実績】!BQ69</f>
        <v/>
      </c>
      <c r="D59" s="359" t="str">
        <f>③職員名簿【中間実績】!BA69</f>
        <v/>
      </c>
      <c r="E59" s="363"/>
      <c r="F59" s="361" t="str">
        <f>③職員名簿【中間実績】!BR69</f>
        <v/>
      </c>
      <c r="G59" s="359" t="str">
        <f>③職員名簿【中間実績】!BB69</f>
        <v/>
      </c>
      <c r="H59" s="363"/>
      <c r="I59" s="361" t="str">
        <f>③職員名簿【中間実績】!BS69</f>
        <v/>
      </c>
      <c r="J59" s="359" t="str">
        <f>③職員名簿【中間実績】!BC69</f>
        <v/>
      </c>
      <c r="K59" s="363"/>
      <c r="L59" s="361" t="str">
        <f>③職員名簿【中間実績】!BT69</f>
        <v/>
      </c>
      <c r="M59" s="359" t="str">
        <f>③職員名簿【中間実績】!BD69</f>
        <v/>
      </c>
      <c r="N59" s="363"/>
      <c r="O59" s="361" t="str">
        <f>③職員名簿【中間実績】!BU69</f>
        <v/>
      </c>
      <c r="P59" s="359" t="str">
        <f>③職員名簿【中間実績】!BE69</f>
        <v/>
      </c>
      <c r="Q59" s="363"/>
      <c r="R59" s="361" t="str">
        <f>③職員名簿【中間実績】!BV69</f>
        <v/>
      </c>
      <c r="S59" s="359" t="str">
        <f>③職員名簿【中間実績】!BF69</f>
        <v/>
      </c>
      <c r="T59" s="363"/>
      <c r="U59" s="361" t="str">
        <f>③職員名簿【中間実績】!BW69</f>
        <v/>
      </c>
      <c r="V59" s="359" t="str">
        <f>③職員名簿【中間実績】!BG69</f>
        <v/>
      </c>
      <c r="W59" s="363"/>
      <c r="X59" s="361" t="str">
        <f>③職員名簿【中間実績】!BX69</f>
        <v/>
      </c>
      <c r="Y59" s="359" t="str">
        <f>③職員名簿【中間実績】!BH69</f>
        <v/>
      </c>
      <c r="Z59" s="363"/>
      <c r="AA59" s="361" t="str">
        <f>③職員名簿【中間実績】!BY69</f>
        <v/>
      </c>
      <c r="AB59" s="359" t="str">
        <f>③職員名簿【中間実績】!BI69</f>
        <v/>
      </c>
      <c r="AC59" s="363"/>
      <c r="AD59" s="361" t="str">
        <f>③職員名簿【中間実績】!BZ69</f>
        <v/>
      </c>
      <c r="AE59" s="359" t="str">
        <f>③職員名簿【中間実績】!BJ69</f>
        <v/>
      </c>
      <c r="AF59" s="363"/>
      <c r="AG59" s="361" t="str">
        <f>③職員名簿【中間実績】!CA69</f>
        <v/>
      </c>
      <c r="AH59" s="359" t="str">
        <f>③職員名簿【中間実績】!BK69</f>
        <v/>
      </c>
      <c r="AI59" s="363"/>
      <c r="AJ59" s="361" t="str">
        <f>③職員名簿【中間実績】!CB69</f>
        <v/>
      </c>
      <c r="AK59" s="359" t="str">
        <f>③職員名簿【中間実績】!BL69</f>
        <v/>
      </c>
      <c r="AL59" s="363"/>
    </row>
    <row r="60" spans="1:38" ht="30" customHeight="1">
      <c r="A60">
        <v>56</v>
      </c>
      <c r="B60" s="128" t="str">
        <f>③職員名簿【中間実績】!BP70</f>
        <v/>
      </c>
      <c r="C60" s="358" t="str">
        <f>③職員名簿【中間実績】!BQ70</f>
        <v/>
      </c>
      <c r="D60" s="359" t="str">
        <f>③職員名簿【中間実績】!BA70</f>
        <v/>
      </c>
      <c r="E60" s="363"/>
      <c r="F60" s="361" t="str">
        <f>③職員名簿【中間実績】!BR70</f>
        <v/>
      </c>
      <c r="G60" s="359" t="str">
        <f>③職員名簿【中間実績】!BB70</f>
        <v/>
      </c>
      <c r="H60" s="363"/>
      <c r="I60" s="361" t="str">
        <f>③職員名簿【中間実績】!BS70</f>
        <v/>
      </c>
      <c r="J60" s="359" t="str">
        <f>③職員名簿【中間実績】!BC70</f>
        <v/>
      </c>
      <c r="K60" s="363"/>
      <c r="L60" s="361" t="str">
        <f>③職員名簿【中間実績】!BT70</f>
        <v/>
      </c>
      <c r="M60" s="359" t="str">
        <f>③職員名簿【中間実績】!BD70</f>
        <v/>
      </c>
      <c r="N60" s="363"/>
      <c r="O60" s="361" t="str">
        <f>③職員名簿【中間実績】!BU70</f>
        <v/>
      </c>
      <c r="P60" s="359" t="str">
        <f>③職員名簿【中間実績】!BE70</f>
        <v/>
      </c>
      <c r="Q60" s="363"/>
      <c r="R60" s="361" t="str">
        <f>③職員名簿【中間実績】!BV70</f>
        <v/>
      </c>
      <c r="S60" s="359" t="str">
        <f>③職員名簿【中間実績】!BF70</f>
        <v/>
      </c>
      <c r="T60" s="363"/>
      <c r="U60" s="361" t="str">
        <f>③職員名簿【中間実績】!BW70</f>
        <v/>
      </c>
      <c r="V60" s="359" t="str">
        <f>③職員名簿【中間実績】!BG70</f>
        <v/>
      </c>
      <c r="W60" s="363"/>
      <c r="X60" s="361" t="str">
        <f>③職員名簿【中間実績】!BX70</f>
        <v/>
      </c>
      <c r="Y60" s="359" t="str">
        <f>③職員名簿【中間実績】!BH70</f>
        <v/>
      </c>
      <c r="Z60" s="363"/>
      <c r="AA60" s="361" t="str">
        <f>③職員名簿【中間実績】!BY70</f>
        <v/>
      </c>
      <c r="AB60" s="359" t="str">
        <f>③職員名簿【中間実績】!BI70</f>
        <v/>
      </c>
      <c r="AC60" s="363"/>
      <c r="AD60" s="361" t="str">
        <f>③職員名簿【中間実績】!BZ70</f>
        <v/>
      </c>
      <c r="AE60" s="359" t="str">
        <f>③職員名簿【中間実績】!BJ70</f>
        <v/>
      </c>
      <c r="AF60" s="363"/>
      <c r="AG60" s="361" t="str">
        <f>③職員名簿【中間実績】!CA70</f>
        <v/>
      </c>
      <c r="AH60" s="359" t="str">
        <f>③職員名簿【中間実績】!BK70</f>
        <v/>
      </c>
      <c r="AI60" s="363"/>
      <c r="AJ60" s="361" t="str">
        <f>③職員名簿【中間実績】!CB70</f>
        <v/>
      </c>
      <c r="AK60" s="359" t="str">
        <f>③職員名簿【中間実績】!BL70</f>
        <v/>
      </c>
      <c r="AL60" s="363"/>
    </row>
    <row r="61" spans="1:38" ht="30" customHeight="1">
      <c r="A61">
        <v>57</v>
      </c>
      <c r="B61" s="128" t="str">
        <f>③職員名簿【中間実績】!BP71</f>
        <v/>
      </c>
      <c r="C61" s="358" t="str">
        <f>③職員名簿【中間実績】!BQ71</f>
        <v/>
      </c>
      <c r="D61" s="359" t="str">
        <f>③職員名簿【中間実績】!BA71</f>
        <v/>
      </c>
      <c r="E61" s="363"/>
      <c r="F61" s="361" t="str">
        <f>③職員名簿【中間実績】!BR71</f>
        <v/>
      </c>
      <c r="G61" s="359" t="str">
        <f>③職員名簿【中間実績】!BB71</f>
        <v/>
      </c>
      <c r="H61" s="363"/>
      <c r="I61" s="361" t="str">
        <f>③職員名簿【中間実績】!BS71</f>
        <v/>
      </c>
      <c r="J61" s="359" t="str">
        <f>③職員名簿【中間実績】!BC71</f>
        <v/>
      </c>
      <c r="K61" s="363"/>
      <c r="L61" s="361" t="str">
        <f>③職員名簿【中間実績】!BT71</f>
        <v/>
      </c>
      <c r="M61" s="359" t="str">
        <f>③職員名簿【中間実績】!BD71</f>
        <v/>
      </c>
      <c r="N61" s="363"/>
      <c r="O61" s="361" t="str">
        <f>③職員名簿【中間実績】!BU71</f>
        <v/>
      </c>
      <c r="P61" s="359" t="str">
        <f>③職員名簿【中間実績】!BE71</f>
        <v/>
      </c>
      <c r="Q61" s="363"/>
      <c r="R61" s="361" t="str">
        <f>③職員名簿【中間実績】!BV71</f>
        <v/>
      </c>
      <c r="S61" s="359" t="str">
        <f>③職員名簿【中間実績】!BF71</f>
        <v/>
      </c>
      <c r="T61" s="363"/>
      <c r="U61" s="361" t="str">
        <f>③職員名簿【中間実績】!BW71</f>
        <v/>
      </c>
      <c r="V61" s="359" t="str">
        <f>③職員名簿【中間実績】!BG71</f>
        <v/>
      </c>
      <c r="W61" s="363"/>
      <c r="X61" s="361" t="str">
        <f>③職員名簿【中間実績】!BX71</f>
        <v/>
      </c>
      <c r="Y61" s="359" t="str">
        <f>③職員名簿【中間実績】!BH71</f>
        <v/>
      </c>
      <c r="Z61" s="363"/>
      <c r="AA61" s="361" t="str">
        <f>③職員名簿【中間実績】!BY71</f>
        <v/>
      </c>
      <c r="AB61" s="359" t="str">
        <f>③職員名簿【中間実績】!BI71</f>
        <v/>
      </c>
      <c r="AC61" s="363"/>
      <c r="AD61" s="361" t="str">
        <f>③職員名簿【中間実績】!BZ71</f>
        <v/>
      </c>
      <c r="AE61" s="359" t="str">
        <f>③職員名簿【中間実績】!BJ71</f>
        <v/>
      </c>
      <c r="AF61" s="363"/>
      <c r="AG61" s="361" t="str">
        <f>③職員名簿【中間実績】!CA71</f>
        <v/>
      </c>
      <c r="AH61" s="359" t="str">
        <f>③職員名簿【中間実績】!BK71</f>
        <v/>
      </c>
      <c r="AI61" s="363"/>
      <c r="AJ61" s="361" t="str">
        <f>③職員名簿【中間実績】!CB71</f>
        <v/>
      </c>
      <c r="AK61" s="359" t="str">
        <f>③職員名簿【中間実績】!BL71</f>
        <v/>
      </c>
      <c r="AL61" s="363"/>
    </row>
    <row r="62" spans="1:38" ht="30" customHeight="1">
      <c r="A62">
        <v>58</v>
      </c>
      <c r="B62" s="128" t="str">
        <f>③職員名簿【中間実績】!BP72</f>
        <v/>
      </c>
      <c r="C62" s="358" t="str">
        <f>③職員名簿【中間実績】!BQ72</f>
        <v/>
      </c>
      <c r="D62" s="359" t="str">
        <f>③職員名簿【中間実績】!BA72</f>
        <v/>
      </c>
      <c r="E62" s="363"/>
      <c r="F62" s="361" t="str">
        <f>③職員名簿【中間実績】!BR72</f>
        <v/>
      </c>
      <c r="G62" s="359" t="str">
        <f>③職員名簿【中間実績】!BB72</f>
        <v/>
      </c>
      <c r="H62" s="363"/>
      <c r="I62" s="361" t="str">
        <f>③職員名簿【中間実績】!BS72</f>
        <v/>
      </c>
      <c r="J62" s="359" t="str">
        <f>③職員名簿【中間実績】!BC72</f>
        <v/>
      </c>
      <c r="K62" s="363"/>
      <c r="L62" s="361" t="str">
        <f>③職員名簿【中間実績】!BT72</f>
        <v/>
      </c>
      <c r="M62" s="359" t="str">
        <f>③職員名簿【中間実績】!BD72</f>
        <v/>
      </c>
      <c r="N62" s="363"/>
      <c r="O62" s="361" t="str">
        <f>③職員名簿【中間実績】!BU72</f>
        <v/>
      </c>
      <c r="P62" s="359" t="str">
        <f>③職員名簿【中間実績】!BE72</f>
        <v/>
      </c>
      <c r="Q62" s="363"/>
      <c r="R62" s="361" t="str">
        <f>③職員名簿【中間実績】!BV72</f>
        <v/>
      </c>
      <c r="S62" s="359" t="str">
        <f>③職員名簿【中間実績】!BF72</f>
        <v/>
      </c>
      <c r="T62" s="363"/>
      <c r="U62" s="361" t="str">
        <f>③職員名簿【中間実績】!BW72</f>
        <v/>
      </c>
      <c r="V62" s="359" t="str">
        <f>③職員名簿【中間実績】!BG72</f>
        <v/>
      </c>
      <c r="W62" s="363"/>
      <c r="X62" s="361" t="str">
        <f>③職員名簿【中間実績】!BX72</f>
        <v/>
      </c>
      <c r="Y62" s="359" t="str">
        <f>③職員名簿【中間実績】!BH72</f>
        <v/>
      </c>
      <c r="Z62" s="363"/>
      <c r="AA62" s="361" t="str">
        <f>③職員名簿【中間実績】!BY72</f>
        <v/>
      </c>
      <c r="AB62" s="359" t="str">
        <f>③職員名簿【中間実績】!BI72</f>
        <v/>
      </c>
      <c r="AC62" s="363"/>
      <c r="AD62" s="361" t="str">
        <f>③職員名簿【中間実績】!BZ72</f>
        <v/>
      </c>
      <c r="AE62" s="359" t="str">
        <f>③職員名簿【中間実績】!BJ72</f>
        <v/>
      </c>
      <c r="AF62" s="363"/>
      <c r="AG62" s="361" t="str">
        <f>③職員名簿【中間実績】!CA72</f>
        <v/>
      </c>
      <c r="AH62" s="359" t="str">
        <f>③職員名簿【中間実績】!BK72</f>
        <v/>
      </c>
      <c r="AI62" s="363"/>
      <c r="AJ62" s="361" t="str">
        <f>③職員名簿【中間実績】!CB72</f>
        <v/>
      </c>
      <c r="AK62" s="359" t="str">
        <f>③職員名簿【中間実績】!BL72</f>
        <v/>
      </c>
      <c r="AL62" s="363"/>
    </row>
    <row r="63" spans="1:38" ht="30" customHeight="1">
      <c r="A63">
        <v>59</v>
      </c>
      <c r="B63" s="128" t="str">
        <f>③職員名簿【中間実績】!BP73</f>
        <v/>
      </c>
      <c r="C63" s="358" t="str">
        <f>③職員名簿【中間実績】!BQ73</f>
        <v/>
      </c>
      <c r="D63" s="359" t="str">
        <f>③職員名簿【中間実績】!BA73</f>
        <v/>
      </c>
      <c r="E63" s="363"/>
      <c r="F63" s="361" t="str">
        <f>③職員名簿【中間実績】!BR73</f>
        <v/>
      </c>
      <c r="G63" s="359" t="str">
        <f>③職員名簿【中間実績】!BB73</f>
        <v/>
      </c>
      <c r="H63" s="363"/>
      <c r="I63" s="361" t="str">
        <f>③職員名簿【中間実績】!BS73</f>
        <v/>
      </c>
      <c r="J63" s="359" t="str">
        <f>③職員名簿【中間実績】!BC73</f>
        <v/>
      </c>
      <c r="K63" s="363"/>
      <c r="L63" s="361" t="str">
        <f>③職員名簿【中間実績】!BT73</f>
        <v/>
      </c>
      <c r="M63" s="359" t="str">
        <f>③職員名簿【中間実績】!BD73</f>
        <v/>
      </c>
      <c r="N63" s="363"/>
      <c r="O63" s="361" t="str">
        <f>③職員名簿【中間実績】!BU73</f>
        <v/>
      </c>
      <c r="P63" s="359" t="str">
        <f>③職員名簿【中間実績】!BE73</f>
        <v/>
      </c>
      <c r="Q63" s="363"/>
      <c r="R63" s="361" t="str">
        <f>③職員名簿【中間実績】!BV73</f>
        <v/>
      </c>
      <c r="S63" s="359" t="str">
        <f>③職員名簿【中間実績】!BF73</f>
        <v/>
      </c>
      <c r="T63" s="363"/>
      <c r="U63" s="361" t="str">
        <f>③職員名簿【中間実績】!BW73</f>
        <v/>
      </c>
      <c r="V63" s="359" t="str">
        <f>③職員名簿【中間実績】!BG73</f>
        <v/>
      </c>
      <c r="W63" s="363"/>
      <c r="X63" s="361" t="str">
        <f>③職員名簿【中間実績】!BX73</f>
        <v/>
      </c>
      <c r="Y63" s="359" t="str">
        <f>③職員名簿【中間実績】!BH73</f>
        <v/>
      </c>
      <c r="Z63" s="363"/>
      <c r="AA63" s="361" t="str">
        <f>③職員名簿【中間実績】!BY73</f>
        <v/>
      </c>
      <c r="AB63" s="359" t="str">
        <f>③職員名簿【中間実績】!BI73</f>
        <v/>
      </c>
      <c r="AC63" s="363"/>
      <c r="AD63" s="361" t="str">
        <f>③職員名簿【中間実績】!BZ73</f>
        <v/>
      </c>
      <c r="AE63" s="359" t="str">
        <f>③職員名簿【中間実績】!BJ73</f>
        <v/>
      </c>
      <c r="AF63" s="363"/>
      <c r="AG63" s="361" t="str">
        <f>③職員名簿【中間実績】!CA73</f>
        <v/>
      </c>
      <c r="AH63" s="359" t="str">
        <f>③職員名簿【中間実績】!BK73</f>
        <v/>
      </c>
      <c r="AI63" s="363"/>
      <c r="AJ63" s="361" t="str">
        <f>③職員名簿【中間実績】!CB73</f>
        <v/>
      </c>
      <c r="AK63" s="359" t="str">
        <f>③職員名簿【中間実績】!BL73</f>
        <v/>
      </c>
      <c r="AL63" s="363"/>
    </row>
    <row r="64" spans="1:38" ht="30" customHeight="1">
      <c r="A64">
        <v>60</v>
      </c>
      <c r="B64" s="128" t="str">
        <f>③職員名簿【中間実績】!BP74</f>
        <v/>
      </c>
      <c r="C64" s="358" t="str">
        <f>③職員名簿【中間実績】!BQ74</f>
        <v/>
      </c>
      <c r="D64" s="359" t="str">
        <f>③職員名簿【中間実績】!BA74</f>
        <v/>
      </c>
      <c r="E64" s="363"/>
      <c r="F64" s="361" t="str">
        <f>③職員名簿【中間実績】!BR74</f>
        <v/>
      </c>
      <c r="G64" s="359" t="str">
        <f>③職員名簿【中間実績】!BB74</f>
        <v/>
      </c>
      <c r="H64" s="363"/>
      <c r="I64" s="361" t="str">
        <f>③職員名簿【中間実績】!BS74</f>
        <v/>
      </c>
      <c r="J64" s="359" t="str">
        <f>③職員名簿【中間実績】!BC74</f>
        <v/>
      </c>
      <c r="K64" s="363"/>
      <c r="L64" s="361" t="str">
        <f>③職員名簿【中間実績】!BT74</f>
        <v/>
      </c>
      <c r="M64" s="359" t="str">
        <f>③職員名簿【中間実績】!BD74</f>
        <v/>
      </c>
      <c r="N64" s="363"/>
      <c r="O64" s="361" t="str">
        <f>③職員名簿【中間実績】!BU74</f>
        <v/>
      </c>
      <c r="P64" s="359" t="str">
        <f>③職員名簿【中間実績】!BE74</f>
        <v/>
      </c>
      <c r="Q64" s="363"/>
      <c r="R64" s="361" t="str">
        <f>③職員名簿【中間実績】!BV74</f>
        <v/>
      </c>
      <c r="S64" s="359" t="str">
        <f>③職員名簿【中間実績】!BF74</f>
        <v/>
      </c>
      <c r="T64" s="363"/>
      <c r="U64" s="361" t="str">
        <f>③職員名簿【中間実績】!BW74</f>
        <v/>
      </c>
      <c r="V64" s="359" t="str">
        <f>③職員名簿【中間実績】!BG74</f>
        <v/>
      </c>
      <c r="W64" s="363"/>
      <c r="X64" s="361" t="str">
        <f>③職員名簿【中間実績】!BX74</f>
        <v/>
      </c>
      <c r="Y64" s="359" t="str">
        <f>③職員名簿【中間実績】!BH74</f>
        <v/>
      </c>
      <c r="Z64" s="363"/>
      <c r="AA64" s="361" t="str">
        <f>③職員名簿【中間実績】!BY74</f>
        <v/>
      </c>
      <c r="AB64" s="359" t="str">
        <f>③職員名簿【中間実績】!BI74</f>
        <v/>
      </c>
      <c r="AC64" s="363"/>
      <c r="AD64" s="361" t="str">
        <f>③職員名簿【中間実績】!BZ74</f>
        <v/>
      </c>
      <c r="AE64" s="359" t="str">
        <f>③職員名簿【中間実績】!BJ74</f>
        <v/>
      </c>
      <c r="AF64" s="363"/>
      <c r="AG64" s="361" t="str">
        <f>③職員名簿【中間実績】!CA74</f>
        <v/>
      </c>
      <c r="AH64" s="359" t="str">
        <f>③職員名簿【中間実績】!BK74</f>
        <v/>
      </c>
      <c r="AI64" s="363"/>
      <c r="AJ64" s="361" t="str">
        <f>③職員名簿【中間実績】!CB74</f>
        <v/>
      </c>
      <c r="AK64" s="359" t="str">
        <f>③職員名簿【中間実績】!BL74</f>
        <v/>
      </c>
      <c r="AL64" s="363"/>
    </row>
    <row r="65" spans="1:38" ht="30" customHeight="1">
      <c r="A65">
        <v>61</v>
      </c>
      <c r="B65" s="128" t="str">
        <f>③職員名簿【中間実績】!BP75</f>
        <v/>
      </c>
      <c r="C65" s="358" t="str">
        <f>③職員名簿【中間実績】!BQ75</f>
        <v/>
      </c>
      <c r="D65" s="359" t="str">
        <f>③職員名簿【中間実績】!BA75</f>
        <v/>
      </c>
      <c r="E65" s="363"/>
      <c r="F65" s="361" t="str">
        <f>③職員名簿【中間実績】!BR75</f>
        <v/>
      </c>
      <c r="G65" s="359" t="str">
        <f>③職員名簿【中間実績】!BB75</f>
        <v/>
      </c>
      <c r="H65" s="363"/>
      <c r="I65" s="361" t="str">
        <f>③職員名簿【中間実績】!BS75</f>
        <v/>
      </c>
      <c r="J65" s="359" t="str">
        <f>③職員名簿【中間実績】!BC75</f>
        <v/>
      </c>
      <c r="K65" s="363"/>
      <c r="L65" s="361" t="str">
        <f>③職員名簿【中間実績】!BT75</f>
        <v/>
      </c>
      <c r="M65" s="359" t="str">
        <f>③職員名簿【中間実績】!BD75</f>
        <v/>
      </c>
      <c r="N65" s="363"/>
      <c r="O65" s="361" t="str">
        <f>③職員名簿【中間実績】!BU75</f>
        <v/>
      </c>
      <c r="P65" s="359" t="str">
        <f>③職員名簿【中間実績】!BE75</f>
        <v/>
      </c>
      <c r="Q65" s="363"/>
      <c r="R65" s="361" t="str">
        <f>③職員名簿【中間実績】!BV75</f>
        <v/>
      </c>
      <c r="S65" s="359" t="str">
        <f>③職員名簿【中間実績】!BF75</f>
        <v/>
      </c>
      <c r="T65" s="363"/>
      <c r="U65" s="361" t="str">
        <f>③職員名簿【中間実績】!BW75</f>
        <v/>
      </c>
      <c r="V65" s="359" t="str">
        <f>③職員名簿【中間実績】!BG75</f>
        <v/>
      </c>
      <c r="W65" s="363"/>
      <c r="X65" s="361" t="str">
        <f>③職員名簿【中間実績】!BX75</f>
        <v/>
      </c>
      <c r="Y65" s="359" t="str">
        <f>③職員名簿【中間実績】!BH75</f>
        <v/>
      </c>
      <c r="Z65" s="363"/>
      <c r="AA65" s="361" t="str">
        <f>③職員名簿【中間実績】!BY75</f>
        <v/>
      </c>
      <c r="AB65" s="359" t="str">
        <f>③職員名簿【中間実績】!BI75</f>
        <v/>
      </c>
      <c r="AC65" s="363"/>
      <c r="AD65" s="361" t="str">
        <f>③職員名簿【中間実績】!BZ75</f>
        <v/>
      </c>
      <c r="AE65" s="359" t="str">
        <f>③職員名簿【中間実績】!BJ75</f>
        <v/>
      </c>
      <c r="AF65" s="363"/>
      <c r="AG65" s="361" t="str">
        <f>③職員名簿【中間実績】!CA75</f>
        <v/>
      </c>
      <c r="AH65" s="359" t="str">
        <f>③職員名簿【中間実績】!BK75</f>
        <v/>
      </c>
      <c r="AI65" s="363"/>
      <c r="AJ65" s="361" t="str">
        <f>③職員名簿【中間実績】!CB75</f>
        <v/>
      </c>
      <c r="AK65" s="359" t="str">
        <f>③職員名簿【中間実績】!BL75</f>
        <v/>
      </c>
      <c r="AL65" s="363"/>
    </row>
    <row r="66" spans="1:38" ht="30" customHeight="1">
      <c r="A66">
        <v>62</v>
      </c>
      <c r="B66" s="128" t="str">
        <f>③職員名簿【中間実績】!BP76</f>
        <v/>
      </c>
      <c r="C66" s="358" t="str">
        <f>③職員名簿【中間実績】!BQ76</f>
        <v/>
      </c>
      <c r="D66" s="359" t="str">
        <f>③職員名簿【中間実績】!BA76</f>
        <v/>
      </c>
      <c r="E66" s="363"/>
      <c r="F66" s="361" t="str">
        <f>③職員名簿【中間実績】!BR76</f>
        <v/>
      </c>
      <c r="G66" s="359" t="str">
        <f>③職員名簿【中間実績】!BB76</f>
        <v/>
      </c>
      <c r="H66" s="363"/>
      <c r="I66" s="361" t="str">
        <f>③職員名簿【中間実績】!BS76</f>
        <v/>
      </c>
      <c r="J66" s="359" t="str">
        <f>③職員名簿【中間実績】!BC76</f>
        <v/>
      </c>
      <c r="K66" s="363"/>
      <c r="L66" s="361" t="str">
        <f>③職員名簿【中間実績】!BT76</f>
        <v/>
      </c>
      <c r="M66" s="359" t="str">
        <f>③職員名簿【中間実績】!BD76</f>
        <v/>
      </c>
      <c r="N66" s="363"/>
      <c r="O66" s="361" t="str">
        <f>③職員名簿【中間実績】!BU76</f>
        <v/>
      </c>
      <c r="P66" s="359" t="str">
        <f>③職員名簿【中間実績】!BE76</f>
        <v/>
      </c>
      <c r="Q66" s="363"/>
      <c r="R66" s="361" t="str">
        <f>③職員名簿【中間実績】!BV76</f>
        <v/>
      </c>
      <c r="S66" s="359" t="str">
        <f>③職員名簿【中間実績】!BF76</f>
        <v/>
      </c>
      <c r="T66" s="363"/>
      <c r="U66" s="361" t="str">
        <f>③職員名簿【中間実績】!BW76</f>
        <v/>
      </c>
      <c r="V66" s="359" t="str">
        <f>③職員名簿【中間実績】!BG76</f>
        <v/>
      </c>
      <c r="W66" s="363"/>
      <c r="X66" s="361" t="str">
        <f>③職員名簿【中間実績】!BX76</f>
        <v/>
      </c>
      <c r="Y66" s="359" t="str">
        <f>③職員名簿【中間実績】!BH76</f>
        <v/>
      </c>
      <c r="Z66" s="363"/>
      <c r="AA66" s="361" t="str">
        <f>③職員名簿【中間実績】!BY76</f>
        <v/>
      </c>
      <c r="AB66" s="359" t="str">
        <f>③職員名簿【中間実績】!BI76</f>
        <v/>
      </c>
      <c r="AC66" s="363"/>
      <c r="AD66" s="361" t="str">
        <f>③職員名簿【中間実績】!BZ76</f>
        <v/>
      </c>
      <c r="AE66" s="359" t="str">
        <f>③職員名簿【中間実績】!BJ76</f>
        <v/>
      </c>
      <c r="AF66" s="363"/>
      <c r="AG66" s="361" t="str">
        <f>③職員名簿【中間実績】!CA76</f>
        <v/>
      </c>
      <c r="AH66" s="359" t="str">
        <f>③職員名簿【中間実績】!BK76</f>
        <v/>
      </c>
      <c r="AI66" s="363"/>
      <c r="AJ66" s="361" t="str">
        <f>③職員名簿【中間実績】!CB76</f>
        <v/>
      </c>
      <c r="AK66" s="359" t="str">
        <f>③職員名簿【中間実績】!BL76</f>
        <v/>
      </c>
      <c r="AL66" s="363"/>
    </row>
    <row r="67" spans="1:38" ht="30" customHeight="1">
      <c r="A67">
        <v>63</v>
      </c>
      <c r="B67" s="128" t="str">
        <f>③職員名簿【中間実績】!BP77</f>
        <v/>
      </c>
      <c r="C67" s="358" t="str">
        <f>③職員名簿【中間実績】!BQ77</f>
        <v/>
      </c>
      <c r="D67" s="359" t="str">
        <f>③職員名簿【中間実績】!BA77</f>
        <v/>
      </c>
      <c r="E67" s="363"/>
      <c r="F67" s="361" t="str">
        <f>③職員名簿【中間実績】!BR77</f>
        <v/>
      </c>
      <c r="G67" s="359" t="str">
        <f>③職員名簿【中間実績】!BB77</f>
        <v/>
      </c>
      <c r="H67" s="363"/>
      <c r="I67" s="361" t="str">
        <f>③職員名簿【中間実績】!BS77</f>
        <v/>
      </c>
      <c r="J67" s="359" t="str">
        <f>③職員名簿【中間実績】!BC77</f>
        <v/>
      </c>
      <c r="K67" s="363"/>
      <c r="L67" s="361" t="str">
        <f>③職員名簿【中間実績】!BT77</f>
        <v/>
      </c>
      <c r="M67" s="359" t="str">
        <f>③職員名簿【中間実績】!BD77</f>
        <v/>
      </c>
      <c r="N67" s="363"/>
      <c r="O67" s="361" t="str">
        <f>③職員名簿【中間実績】!BU77</f>
        <v/>
      </c>
      <c r="P67" s="359" t="str">
        <f>③職員名簿【中間実績】!BE77</f>
        <v/>
      </c>
      <c r="Q67" s="363"/>
      <c r="R67" s="361" t="str">
        <f>③職員名簿【中間実績】!BV77</f>
        <v/>
      </c>
      <c r="S67" s="359" t="str">
        <f>③職員名簿【中間実績】!BF77</f>
        <v/>
      </c>
      <c r="T67" s="363"/>
      <c r="U67" s="361" t="str">
        <f>③職員名簿【中間実績】!BW77</f>
        <v/>
      </c>
      <c r="V67" s="359" t="str">
        <f>③職員名簿【中間実績】!BG77</f>
        <v/>
      </c>
      <c r="W67" s="363"/>
      <c r="X67" s="361" t="str">
        <f>③職員名簿【中間実績】!BX77</f>
        <v/>
      </c>
      <c r="Y67" s="359" t="str">
        <f>③職員名簿【中間実績】!BH77</f>
        <v/>
      </c>
      <c r="Z67" s="363"/>
      <c r="AA67" s="361" t="str">
        <f>③職員名簿【中間実績】!BY77</f>
        <v/>
      </c>
      <c r="AB67" s="359" t="str">
        <f>③職員名簿【中間実績】!BI77</f>
        <v/>
      </c>
      <c r="AC67" s="363"/>
      <c r="AD67" s="361" t="str">
        <f>③職員名簿【中間実績】!BZ77</f>
        <v/>
      </c>
      <c r="AE67" s="359" t="str">
        <f>③職員名簿【中間実績】!BJ77</f>
        <v/>
      </c>
      <c r="AF67" s="363"/>
      <c r="AG67" s="361" t="str">
        <f>③職員名簿【中間実績】!CA77</f>
        <v/>
      </c>
      <c r="AH67" s="359" t="str">
        <f>③職員名簿【中間実績】!BK77</f>
        <v/>
      </c>
      <c r="AI67" s="363"/>
      <c r="AJ67" s="361" t="str">
        <f>③職員名簿【中間実績】!CB77</f>
        <v/>
      </c>
      <c r="AK67" s="359" t="str">
        <f>③職員名簿【中間実績】!BL77</f>
        <v/>
      </c>
      <c r="AL67" s="363"/>
    </row>
    <row r="68" spans="1:38" ht="30" customHeight="1">
      <c r="A68">
        <v>64</v>
      </c>
      <c r="B68" s="128" t="str">
        <f>③職員名簿【中間実績】!BP78</f>
        <v/>
      </c>
      <c r="C68" s="358" t="str">
        <f>③職員名簿【中間実績】!BQ78</f>
        <v/>
      </c>
      <c r="D68" s="359" t="str">
        <f>③職員名簿【中間実績】!BA78</f>
        <v/>
      </c>
      <c r="E68" s="363"/>
      <c r="F68" s="361" t="str">
        <f>③職員名簿【中間実績】!BR78</f>
        <v/>
      </c>
      <c r="G68" s="359" t="str">
        <f>③職員名簿【中間実績】!BB78</f>
        <v/>
      </c>
      <c r="H68" s="363"/>
      <c r="I68" s="361" t="str">
        <f>③職員名簿【中間実績】!BS78</f>
        <v/>
      </c>
      <c r="J68" s="359" t="str">
        <f>③職員名簿【中間実績】!BC78</f>
        <v/>
      </c>
      <c r="K68" s="363"/>
      <c r="L68" s="361" t="str">
        <f>③職員名簿【中間実績】!BT78</f>
        <v/>
      </c>
      <c r="M68" s="359" t="str">
        <f>③職員名簿【中間実績】!BD78</f>
        <v/>
      </c>
      <c r="N68" s="363"/>
      <c r="O68" s="361" t="str">
        <f>③職員名簿【中間実績】!BU78</f>
        <v/>
      </c>
      <c r="P68" s="359" t="str">
        <f>③職員名簿【中間実績】!BE78</f>
        <v/>
      </c>
      <c r="Q68" s="363"/>
      <c r="R68" s="361" t="str">
        <f>③職員名簿【中間実績】!BV78</f>
        <v/>
      </c>
      <c r="S68" s="359" t="str">
        <f>③職員名簿【中間実績】!BF78</f>
        <v/>
      </c>
      <c r="T68" s="363"/>
      <c r="U68" s="361" t="str">
        <f>③職員名簿【中間実績】!BW78</f>
        <v/>
      </c>
      <c r="V68" s="359" t="str">
        <f>③職員名簿【中間実績】!BG78</f>
        <v/>
      </c>
      <c r="W68" s="363"/>
      <c r="X68" s="361" t="str">
        <f>③職員名簿【中間実績】!BX78</f>
        <v/>
      </c>
      <c r="Y68" s="359" t="str">
        <f>③職員名簿【中間実績】!BH78</f>
        <v/>
      </c>
      <c r="Z68" s="363"/>
      <c r="AA68" s="361" t="str">
        <f>③職員名簿【中間実績】!BY78</f>
        <v/>
      </c>
      <c r="AB68" s="359" t="str">
        <f>③職員名簿【中間実績】!BI78</f>
        <v/>
      </c>
      <c r="AC68" s="363"/>
      <c r="AD68" s="361" t="str">
        <f>③職員名簿【中間実績】!BZ78</f>
        <v/>
      </c>
      <c r="AE68" s="359" t="str">
        <f>③職員名簿【中間実績】!BJ78</f>
        <v/>
      </c>
      <c r="AF68" s="363"/>
      <c r="AG68" s="361" t="str">
        <f>③職員名簿【中間実績】!CA78</f>
        <v/>
      </c>
      <c r="AH68" s="359" t="str">
        <f>③職員名簿【中間実績】!BK78</f>
        <v/>
      </c>
      <c r="AI68" s="363"/>
      <c r="AJ68" s="361" t="str">
        <f>③職員名簿【中間実績】!CB78</f>
        <v/>
      </c>
      <c r="AK68" s="359" t="str">
        <f>③職員名簿【中間実績】!BL78</f>
        <v/>
      </c>
      <c r="AL68" s="363"/>
    </row>
    <row r="69" spans="1:38" ht="30" customHeight="1">
      <c r="A69">
        <v>65</v>
      </c>
      <c r="B69" s="128" t="str">
        <f>③職員名簿【中間実績】!BP79</f>
        <v/>
      </c>
      <c r="C69" s="358" t="str">
        <f>③職員名簿【中間実績】!BQ79</f>
        <v/>
      </c>
      <c r="D69" s="359" t="str">
        <f>③職員名簿【中間実績】!BA79</f>
        <v/>
      </c>
      <c r="E69" s="363"/>
      <c r="F69" s="361" t="str">
        <f>③職員名簿【中間実績】!BR79</f>
        <v/>
      </c>
      <c r="G69" s="359" t="str">
        <f>③職員名簿【中間実績】!BB79</f>
        <v/>
      </c>
      <c r="H69" s="363"/>
      <c r="I69" s="361" t="str">
        <f>③職員名簿【中間実績】!BS79</f>
        <v/>
      </c>
      <c r="J69" s="359" t="str">
        <f>③職員名簿【中間実績】!BC79</f>
        <v/>
      </c>
      <c r="K69" s="363"/>
      <c r="L69" s="361" t="str">
        <f>③職員名簿【中間実績】!BT79</f>
        <v/>
      </c>
      <c r="M69" s="359" t="str">
        <f>③職員名簿【中間実績】!BD79</f>
        <v/>
      </c>
      <c r="N69" s="363"/>
      <c r="O69" s="361" t="str">
        <f>③職員名簿【中間実績】!BU79</f>
        <v/>
      </c>
      <c r="P69" s="359" t="str">
        <f>③職員名簿【中間実績】!BE79</f>
        <v/>
      </c>
      <c r="Q69" s="363"/>
      <c r="R69" s="361" t="str">
        <f>③職員名簿【中間実績】!BV79</f>
        <v/>
      </c>
      <c r="S69" s="359" t="str">
        <f>③職員名簿【中間実績】!BF79</f>
        <v/>
      </c>
      <c r="T69" s="363"/>
      <c r="U69" s="361" t="str">
        <f>③職員名簿【中間実績】!BW79</f>
        <v/>
      </c>
      <c r="V69" s="359" t="str">
        <f>③職員名簿【中間実績】!BG79</f>
        <v/>
      </c>
      <c r="W69" s="363"/>
      <c r="X69" s="361" t="str">
        <f>③職員名簿【中間実績】!BX79</f>
        <v/>
      </c>
      <c r="Y69" s="359" t="str">
        <f>③職員名簿【中間実績】!BH79</f>
        <v/>
      </c>
      <c r="Z69" s="363"/>
      <c r="AA69" s="361" t="str">
        <f>③職員名簿【中間実績】!BY79</f>
        <v/>
      </c>
      <c r="AB69" s="359" t="str">
        <f>③職員名簿【中間実績】!BI79</f>
        <v/>
      </c>
      <c r="AC69" s="363"/>
      <c r="AD69" s="361" t="str">
        <f>③職員名簿【中間実績】!BZ79</f>
        <v/>
      </c>
      <c r="AE69" s="359" t="str">
        <f>③職員名簿【中間実績】!BJ79</f>
        <v/>
      </c>
      <c r="AF69" s="363"/>
      <c r="AG69" s="361" t="str">
        <f>③職員名簿【中間実績】!CA79</f>
        <v/>
      </c>
      <c r="AH69" s="359" t="str">
        <f>③職員名簿【中間実績】!BK79</f>
        <v/>
      </c>
      <c r="AI69" s="363"/>
      <c r="AJ69" s="361" t="str">
        <f>③職員名簿【中間実績】!CB79</f>
        <v/>
      </c>
      <c r="AK69" s="359" t="str">
        <f>③職員名簿【中間実績】!BL79</f>
        <v/>
      </c>
      <c r="AL69" s="363"/>
    </row>
    <row r="70" spans="1:38" ht="30" customHeight="1">
      <c r="A70">
        <v>66</v>
      </c>
      <c r="B70" s="128" t="str">
        <f>③職員名簿【中間実績】!BP80</f>
        <v/>
      </c>
      <c r="C70" s="358" t="str">
        <f>③職員名簿【中間実績】!BQ80</f>
        <v/>
      </c>
      <c r="D70" s="359" t="str">
        <f>③職員名簿【中間実績】!BA80</f>
        <v/>
      </c>
      <c r="E70" s="363"/>
      <c r="F70" s="361" t="str">
        <f>③職員名簿【中間実績】!BR80</f>
        <v/>
      </c>
      <c r="G70" s="359" t="str">
        <f>③職員名簿【中間実績】!BB80</f>
        <v/>
      </c>
      <c r="H70" s="363"/>
      <c r="I70" s="361" t="str">
        <f>③職員名簿【中間実績】!BS80</f>
        <v/>
      </c>
      <c r="J70" s="359" t="str">
        <f>③職員名簿【中間実績】!BC80</f>
        <v/>
      </c>
      <c r="K70" s="363"/>
      <c r="L70" s="361" t="str">
        <f>③職員名簿【中間実績】!BT80</f>
        <v/>
      </c>
      <c r="M70" s="359" t="str">
        <f>③職員名簿【中間実績】!BD80</f>
        <v/>
      </c>
      <c r="N70" s="363"/>
      <c r="O70" s="361" t="str">
        <f>③職員名簿【中間実績】!BU80</f>
        <v/>
      </c>
      <c r="P70" s="359" t="str">
        <f>③職員名簿【中間実績】!BE80</f>
        <v/>
      </c>
      <c r="Q70" s="363"/>
      <c r="R70" s="361" t="str">
        <f>③職員名簿【中間実績】!BV80</f>
        <v/>
      </c>
      <c r="S70" s="359" t="str">
        <f>③職員名簿【中間実績】!BF80</f>
        <v/>
      </c>
      <c r="T70" s="363"/>
      <c r="U70" s="361" t="str">
        <f>③職員名簿【中間実績】!BW80</f>
        <v/>
      </c>
      <c r="V70" s="359" t="str">
        <f>③職員名簿【中間実績】!BG80</f>
        <v/>
      </c>
      <c r="W70" s="363"/>
      <c r="X70" s="361" t="str">
        <f>③職員名簿【中間実績】!BX80</f>
        <v/>
      </c>
      <c r="Y70" s="359" t="str">
        <f>③職員名簿【中間実績】!BH80</f>
        <v/>
      </c>
      <c r="Z70" s="363"/>
      <c r="AA70" s="361" t="str">
        <f>③職員名簿【中間実績】!BY80</f>
        <v/>
      </c>
      <c r="AB70" s="359" t="str">
        <f>③職員名簿【中間実績】!BI80</f>
        <v/>
      </c>
      <c r="AC70" s="363"/>
      <c r="AD70" s="361" t="str">
        <f>③職員名簿【中間実績】!BZ80</f>
        <v/>
      </c>
      <c r="AE70" s="359" t="str">
        <f>③職員名簿【中間実績】!BJ80</f>
        <v/>
      </c>
      <c r="AF70" s="363"/>
      <c r="AG70" s="361" t="str">
        <f>③職員名簿【中間実績】!CA80</f>
        <v/>
      </c>
      <c r="AH70" s="359" t="str">
        <f>③職員名簿【中間実績】!BK80</f>
        <v/>
      </c>
      <c r="AI70" s="363"/>
      <c r="AJ70" s="361" t="str">
        <f>③職員名簿【中間実績】!CB80</f>
        <v/>
      </c>
      <c r="AK70" s="359" t="str">
        <f>③職員名簿【中間実績】!BL80</f>
        <v/>
      </c>
      <c r="AL70" s="363"/>
    </row>
    <row r="71" spans="1:38" ht="30" customHeight="1">
      <c r="A71">
        <v>67</v>
      </c>
      <c r="B71" s="128" t="str">
        <f>③職員名簿【中間実績】!BP81</f>
        <v/>
      </c>
      <c r="C71" s="358" t="str">
        <f>③職員名簿【中間実績】!BQ81</f>
        <v/>
      </c>
      <c r="D71" s="359" t="str">
        <f>③職員名簿【中間実績】!BA81</f>
        <v/>
      </c>
      <c r="E71" s="363"/>
      <c r="F71" s="361" t="str">
        <f>③職員名簿【中間実績】!BR81</f>
        <v/>
      </c>
      <c r="G71" s="359" t="str">
        <f>③職員名簿【中間実績】!BB81</f>
        <v/>
      </c>
      <c r="H71" s="363"/>
      <c r="I71" s="361" t="str">
        <f>③職員名簿【中間実績】!BS81</f>
        <v/>
      </c>
      <c r="J71" s="359" t="str">
        <f>③職員名簿【中間実績】!BC81</f>
        <v/>
      </c>
      <c r="K71" s="363"/>
      <c r="L71" s="361" t="str">
        <f>③職員名簿【中間実績】!BT81</f>
        <v/>
      </c>
      <c r="M71" s="359" t="str">
        <f>③職員名簿【中間実績】!BD81</f>
        <v/>
      </c>
      <c r="N71" s="363"/>
      <c r="O71" s="361" t="str">
        <f>③職員名簿【中間実績】!BU81</f>
        <v/>
      </c>
      <c r="P71" s="359" t="str">
        <f>③職員名簿【中間実績】!BE81</f>
        <v/>
      </c>
      <c r="Q71" s="363"/>
      <c r="R71" s="361" t="str">
        <f>③職員名簿【中間実績】!BV81</f>
        <v/>
      </c>
      <c r="S71" s="359" t="str">
        <f>③職員名簿【中間実績】!BF81</f>
        <v/>
      </c>
      <c r="T71" s="363"/>
      <c r="U71" s="361" t="str">
        <f>③職員名簿【中間実績】!BW81</f>
        <v/>
      </c>
      <c r="V71" s="359" t="str">
        <f>③職員名簿【中間実績】!BG81</f>
        <v/>
      </c>
      <c r="W71" s="363"/>
      <c r="X71" s="361" t="str">
        <f>③職員名簿【中間実績】!BX81</f>
        <v/>
      </c>
      <c r="Y71" s="359" t="str">
        <f>③職員名簿【中間実績】!BH81</f>
        <v/>
      </c>
      <c r="Z71" s="363"/>
      <c r="AA71" s="361" t="str">
        <f>③職員名簿【中間実績】!BY81</f>
        <v/>
      </c>
      <c r="AB71" s="359" t="str">
        <f>③職員名簿【中間実績】!BI81</f>
        <v/>
      </c>
      <c r="AC71" s="363"/>
      <c r="AD71" s="361" t="str">
        <f>③職員名簿【中間実績】!BZ81</f>
        <v/>
      </c>
      <c r="AE71" s="359" t="str">
        <f>③職員名簿【中間実績】!BJ81</f>
        <v/>
      </c>
      <c r="AF71" s="363"/>
      <c r="AG71" s="361" t="str">
        <f>③職員名簿【中間実績】!CA81</f>
        <v/>
      </c>
      <c r="AH71" s="359" t="str">
        <f>③職員名簿【中間実績】!BK81</f>
        <v/>
      </c>
      <c r="AI71" s="363"/>
      <c r="AJ71" s="361" t="str">
        <f>③職員名簿【中間実績】!CB81</f>
        <v/>
      </c>
      <c r="AK71" s="359" t="str">
        <f>③職員名簿【中間実績】!BL81</f>
        <v/>
      </c>
      <c r="AL71" s="363"/>
    </row>
    <row r="72" spans="1:38" ht="30" customHeight="1">
      <c r="A72">
        <v>68</v>
      </c>
      <c r="B72" s="128" t="str">
        <f>③職員名簿【中間実績】!BP82</f>
        <v/>
      </c>
      <c r="C72" s="358" t="str">
        <f>③職員名簿【中間実績】!BQ82</f>
        <v/>
      </c>
      <c r="D72" s="359" t="str">
        <f>③職員名簿【中間実績】!BA82</f>
        <v/>
      </c>
      <c r="E72" s="363"/>
      <c r="F72" s="361" t="str">
        <f>③職員名簿【中間実績】!BR82</f>
        <v/>
      </c>
      <c r="G72" s="359" t="str">
        <f>③職員名簿【中間実績】!BB82</f>
        <v/>
      </c>
      <c r="H72" s="363"/>
      <c r="I72" s="361" t="str">
        <f>③職員名簿【中間実績】!BS82</f>
        <v/>
      </c>
      <c r="J72" s="359" t="str">
        <f>③職員名簿【中間実績】!BC82</f>
        <v/>
      </c>
      <c r="K72" s="363"/>
      <c r="L72" s="361" t="str">
        <f>③職員名簿【中間実績】!BT82</f>
        <v/>
      </c>
      <c r="M72" s="359" t="str">
        <f>③職員名簿【中間実績】!BD82</f>
        <v/>
      </c>
      <c r="N72" s="363"/>
      <c r="O72" s="361" t="str">
        <f>③職員名簿【中間実績】!BU82</f>
        <v/>
      </c>
      <c r="P72" s="359" t="str">
        <f>③職員名簿【中間実績】!BE82</f>
        <v/>
      </c>
      <c r="Q72" s="363"/>
      <c r="R72" s="361" t="str">
        <f>③職員名簿【中間実績】!BV82</f>
        <v/>
      </c>
      <c r="S72" s="359" t="str">
        <f>③職員名簿【中間実績】!BF82</f>
        <v/>
      </c>
      <c r="T72" s="363"/>
      <c r="U72" s="361" t="str">
        <f>③職員名簿【中間実績】!BW82</f>
        <v/>
      </c>
      <c r="V72" s="359" t="str">
        <f>③職員名簿【中間実績】!BG82</f>
        <v/>
      </c>
      <c r="W72" s="363"/>
      <c r="X72" s="361" t="str">
        <f>③職員名簿【中間実績】!BX82</f>
        <v/>
      </c>
      <c r="Y72" s="359" t="str">
        <f>③職員名簿【中間実績】!BH82</f>
        <v/>
      </c>
      <c r="Z72" s="363"/>
      <c r="AA72" s="361" t="str">
        <f>③職員名簿【中間実績】!BY82</f>
        <v/>
      </c>
      <c r="AB72" s="359" t="str">
        <f>③職員名簿【中間実績】!BI82</f>
        <v/>
      </c>
      <c r="AC72" s="363"/>
      <c r="AD72" s="361" t="str">
        <f>③職員名簿【中間実績】!BZ82</f>
        <v/>
      </c>
      <c r="AE72" s="359" t="str">
        <f>③職員名簿【中間実績】!BJ82</f>
        <v/>
      </c>
      <c r="AF72" s="363"/>
      <c r="AG72" s="361" t="str">
        <f>③職員名簿【中間実績】!CA82</f>
        <v/>
      </c>
      <c r="AH72" s="359" t="str">
        <f>③職員名簿【中間実績】!BK82</f>
        <v/>
      </c>
      <c r="AI72" s="363"/>
      <c r="AJ72" s="361" t="str">
        <f>③職員名簿【中間実績】!CB82</f>
        <v/>
      </c>
      <c r="AK72" s="359" t="str">
        <f>③職員名簿【中間実績】!BL82</f>
        <v/>
      </c>
      <c r="AL72" s="363"/>
    </row>
    <row r="73" spans="1:38" ht="30" customHeight="1">
      <c r="A73">
        <v>69</v>
      </c>
      <c r="B73" s="128" t="str">
        <f>③職員名簿【中間実績】!BP83</f>
        <v/>
      </c>
      <c r="C73" s="358" t="str">
        <f>③職員名簿【中間実績】!BQ83</f>
        <v/>
      </c>
      <c r="D73" s="359" t="str">
        <f>③職員名簿【中間実績】!BA83</f>
        <v/>
      </c>
      <c r="E73" s="363"/>
      <c r="F73" s="361" t="str">
        <f>③職員名簿【中間実績】!BR83</f>
        <v/>
      </c>
      <c r="G73" s="359" t="str">
        <f>③職員名簿【中間実績】!BB83</f>
        <v/>
      </c>
      <c r="H73" s="363"/>
      <c r="I73" s="361" t="str">
        <f>③職員名簿【中間実績】!BS83</f>
        <v/>
      </c>
      <c r="J73" s="359" t="str">
        <f>③職員名簿【中間実績】!BC83</f>
        <v/>
      </c>
      <c r="K73" s="363"/>
      <c r="L73" s="361" t="str">
        <f>③職員名簿【中間実績】!BT83</f>
        <v/>
      </c>
      <c r="M73" s="359" t="str">
        <f>③職員名簿【中間実績】!BD83</f>
        <v/>
      </c>
      <c r="N73" s="363"/>
      <c r="O73" s="361" t="str">
        <f>③職員名簿【中間実績】!BU83</f>
        <v/>
      </c>
      <c r="P73" s="359" t="str">
        <f>③職員名簿【中間実績】!BE83</f>
        <v/>
      </c>
      <c r="Q73" s="363"/>
      <c r="R73" s="361" t="str">
        <f>③職員名簿【中間実績】!BV83</f>
        <v/>
      </c>
      <c r="S73" s="359" t="str">
        <f>③職員名簿【中間実績】!BF83</f>
        <v/>
      </c>
      <c r="T73" s="363"/>
      <c r="U73" s="361" t="str">
        <f>③職員名簿【中間実績】!BW83</f>
        <v/>
      </c>
      <c r="V73" s="359" t="str">
        <f>③職員名簿【中間実績】!BG83</f>
        <v/>
      </c>
      <c r="W73" s="363"/>
      <c r="X73" s="361" t="str">
        <f>③職員名簿【中間実績】!BX83</f>
        <v/>
      </c>
      <c r="Y73" s="359" t="str">
        <f>③職員名簿【中間実績】!BH83</f>
        <v/>
      </c>
      <c r="Z73" s="363"/>
      <c r="AA73" s="361" t="str">
        <f>③職員名簿【中間実績】!BY83</f>
        <v/>
      </c>
      <c r="AB73" s="359" t="str">
        <f>③職員名簿【中間実績】!BI83</f>
        <v/>
      </c>
      <c r="AC73" s="363"/>
      <c r="AD73" s="361" t="str">
        <f>③職員名簿【中間実績】!BZ83</f>
        <v/>
      </c>
      <c r="AE73" s="359" t="str">
        <f>③職員名簿【中間実績】!BJ83</f>
        <v/>
      </c>
      <c r="AF73" s="363"/>
      <c r="AG73" s="361" t="str">
        <f>③職員名簿【中間実績】!CA83</f>
        <v/>
      </c>
      <c r="AH73" s="359" t="str">
        <f>③職員名簿【中間実績】!BK83</f>
        <v/>
      </c>
      <c r="AI73" s="363"/>
      <c r="AJ73" s="361" t="str">
        <f>③職員名簿【中間実績】!CB83</f>
        <v/>
      </c>
      <c r="AK73" s="359" t="str">
        <f>③職員名簿【中間実績】!BL83</f>
        <v/>
      </c>
      <c r="AL73" s="363"/>
    </row>
    <row r="74" spans="1:38" ht="30" customHeight="1">
      <c r="A74">
        <v>70</v>
      </c>
      <c r="B74" s="128" t="str">
        <f>③職員名簿【中間実績】!BP84</f>
        <v/>
      </c>
      <c r="C74" s="358" t="str">
        <f>③職員名簿【中間実績】!BQ84</f>
        <v/>
      </c>
      <c r="D74" s="359" t="str">
        <f>③職員名簿【中間実績】!BA84</f>
        <v/>
      </c>
      <c r="E74" s="363"/>
      <c r="F74" s="361" t="str">
        <f>③職員名簿【中間実績】!BR84</f>
        <v/>
      </c>
      <c r="G74" s="359" t="str">
        <f>③職員名簿【中間実績】!BB84</f>
        <v/>
      </c>
      <c r="H74" s="363"/>
      <c r="I74" s="361" t="str">
        <f>③職員名簿【中間実績】!BS84</f>
        <v/>
      </c>
      <c r="J74" s="359" t="str">
        <f>③職員名簿【中間実績】!BC84</f>
        <v/>
      </c>
      <c r="K74" s="363"/>
      <c r="L74" s="361" t="str">
        <f>③職員名簿【中間実績】!BT84</f>
        <v/>
      </c>
      <c r="M74" s="359" t="str">
        <f>③職員名簿【中間実績】!BD84</f>
        <v/>
      </c>
      <c r="N74" s="363"/>
      <c r="O74" s="361" t="str">
        <f>③職員名簿【中間実績】!BU84</f>
        <v/>
      </c>
      <c r="P74" s="359" t="str">
        <f>③職員名簿【中間実績】!BE84</f>
        <v/>
      </c>
      <c r="Q74" s="363"/>
      <c r="R74" s="361" t="str">
        <f>③職員名簿【中間実績】!BV84</f>
        <v/>
      </c>
      <c r="S74" s="359" t="str">
        <f>③職員名簿【中間実績】!BF84</f>
        <v/>
      </c>
      <c r="T74" s="363"/>
      <c r="U74" s="361" t="str">
        <f>③職員名簿【中間実績】!BW84</f>
        <v/>
      </c>
      <c r="V74" s="359" t="str">
        <f>③職員名簿【中間実績】!BG84</f>
        <v/>
      </c>
      <c r="W74" s="363"/>
      <c r="X74" s="361" t="str">
        <f>③職員名簿【中間実績】!BX84</f>
        <v/>
      </c>
      <c r="Y74" s="359" t="str">
        <f>③職員名簿【中間実績】!BH84</f>
        <v/>
      </c>
      <c r="Z74" s="363"/>
      <c r="AA74" s="361" t="str">
        <f>③職員名簿【中間実績】!BY84</f>
        <v/>
      </c>
      <c r="AB74" s="359" t="str">
        <f>③職員名簿【中間実績】!BI84</f>
        <v/>
      </c>
      <c r="AC74" s="363"/>
      <c r="AD74" s="361" t="str">
        <f>③職員名簿【中間実績】!BZ84</f>
        <v/>
      </c>
      <c r="AE74" s="359" t="str">
        <f>③職員名簿【中間実績】!BJ84</f>
        <v/>
      </c>
      <c r="AF74" s="363"/>
      <c r="AG74" s="361" t="str">
        <f>③職員名簿【中間実績】!CA84</f>
        <v/>
      </c>
      <c r="AH74" s="359" t="str">
        <f>③職員名簿【中間実績】!BK84</f>
        <v/>
      </c>
      <c r="AI74" s="363"/>
      <c r="AJ74" s="361" t="str">
        <f>③職員名簿【中間実績】!CB84</f>
        <v/>
      </c>
      <c r="AK74" s="359" t="str">
        <f>③職員名簿【中間実績】!BL84</f>
        <v/>
      </c>
      <c r="AL74" s="363"/>
    </row>
    <row r="75" spans="1:38" ht="30" customHeight="1">
      <c r="A75">
        <v>71</v>
      </c>
      <c r="B75" s="128" t="str">
        <f>③職員名簿【中間実績】!BP85</f>
        <v/>
      </c>
      <c r="C75" s="358" t="str">
        <f>③職員名簿【中間実績】!BQ85</f>
        <v/>
      </c>
      <c r="D75" s="359" t="str">
        <f>③職員名簿【中間実績】!BA85</f>
        <v/>
      </c>
      <c r="E75" s="363"/>
      <c r="F75" s="361" t="str">
        <f>③職員名簿【中間実績】!BR85</f>
        <v/>
      </c>
      <c r="G75" s="359" t="str">
        <f>③職員名簿【中間実績】!BB85</f>
        <v/>
      </c>
      <c r="H75" s="363"/>
      <c r="I75" s="361" t="str">
        <f>③職員名簿【中間実績】!BS85</f>
        <v/>
      </c>
      <c r="J75" s="359" t="str">
        <f>③職員名簿【中間実績】!BC85</f>
        <v/>
      </c>
      <c r="K75" s="363"/>
      <c r="L75" s="361" t="str">
        <f>③職員名簿【中間実績】!BT85</f>
        <v/>
      </c>
      <c r="M75" s="359" t="str">
        <f>③職員名簿【中間実績】!BD85</f>
        <v/>
      </c>
      <c r="N75" s="363"/>
      <c r="O75" s="361" t="str">
        <f>③職員名簿【中間実績】!BU85</f>
        <v/>
      </c>
      <c r="P75" s="359" t="str">
        <f>③職員名簿【中間実績】!BE85</f>
        <v/>
      </c>
      <c r="Q75" s="363"/>
      <c r="R75" s="361" t="str">
        <f>③職員名簿【中間実績】!BV85</f>
        <v/>
      </c>
      <c r="S75" s="359" t="str">
        <f>③職員名簿【中間実績】!BF85</f>
        <v/>
      </c>
      <c r="T75" s="363"/>
      <c r="U75" s="361" t="str">
        <f>③職員名簿【中間実績】!BW85</f>
        <v/>
      </c>
      <c r="V75" s="359" t="str">
        <f>③職員名簿【中間実績】!BG85</f>
        <v/>
      </c>
      <c r="W75" s="363"/>
      <c r="X75" s="361" t="str">
        <f>③職員名簿【中間実績】!BX85</f>
        <v/>
      </c>
      <c r="Y75" s="359" t="str">
        <f>③職員名簿【中間実績】!BH85</f>
        <v/>
      </c>
      <c r="Z75" s="363"/>
      <c r="AA75" s="361" t="str">
        <f>③職員名簿【中間実績】!BY85</f>
        <v/>
      </c>
      <c r="AB75" s="359" t="str">
        <f>③職員名簿【中間実績】!BI85</f>
        <v/>
      </c>
      <c r="AC75" s="363"/>
      <c r="AD75" s="361" t="str">
        <f>③職員名簿【中間実績】!BZ85</f>
        <v/>
      </c>
      <c r="AE75" s="359" t="str">
        <f>③職員名簿【中間実績】!BJ85</f>
        <v/>
      </c>
      <c r="AF75" s="363"/>
      <c r="AG75" s="361" t="str">
        <f>③職員名簿【中間実績】!CA85</f>
        <v/>
      </c>
      <c r="AH75" s="359" t="str">
        <f>③職員名簿【中間実績】!BK85</f>
        <v/>
      </c>
      <c r="AI75" s="363"/>
      <c r="AJ75" s="361" t="str">
        <f>③職員名簿【中間実績】!CB85</f>
        <v/>
      </c>
      <c r="AK75" s="359" t="str">
        <f>③職員名簿【中間実績】!BL85</f>
        <v/>
      </c>
      <c r="AL75" s="363"/>
    </row>
    <row r="76" spans="1:38" ht="30" customHeight="1">
      <c r="A76">
        <v>72</v>
      </c>
      <c r="B76" s="128" t="str">
        <f>③職員名簿【中間実績】!BP86</f>
        <v/>
      </c>
      <c r="C76" s="358" t="str">
        <f>③職員名簿【中間実績】!BQ86</f>
        <v/>
      </c>
      <c r="D76" s="359" t="str">
        <f>③職員名簿【中間実績】!BA86</f>
        <v/>
      </c>
      <c r="E76" s="363"/>
      <c r="F76" s="361" t="str">
        <f>③職員名簿【中間実績】!BR86</f>
        <v/>
      </c>
      <c r="G76" s="359" t="str">
        <f>③職員名簿【中間実績】!BB86</f>
        <v/>
      </c>
      <c r="H76" s="363"/>
      <c r="I76" s="361" t="str">
        <f>③職員名簿【中間実績】!BS86</f>
        <v/>
      </c>
      <c r="J76" s="359" t="str">
        <f>③職員名簿【中間実績】!BC86</f>
        <v/>
      </c>
      <c r="K76" s="363"/>
      <c r="L76" s="361" t="str">
        <f>③職員名簿【中間実績】!BT86</f>
        <v/>
      </c>
      <c r="M76" s="359" t="str">
        <f>③職員名簿【中間実績】!BD86</f>
        <v/>
      </c>
      <c r="N76" s="363"/>
      <c r="O76" s="361" t="str">
        <f>③職員名簿【中間実績】!BU86</f>
        <v/>
      </c>
      <c r="P76" s="359" t="str">
        <f>③職員名簿【中間実績】!BE86</f>
        <v/>
      </c>
      <c r="Q76" s="363"/>
      <c r="R76" s="361" t="str">
        <f>③職員名簿【中間実績】!BV86</f>
        <v/>
      </c>
      <c r="S76" s="359" t="str">
        <f>③職員名簿【中間実績】!BF86</f>
        <v/>
      </c>
      <c r="T76" s="363"/>
      <c r="U76" s="361" t="str">
        <f>③職員名簿【中間実績】!BW86</f>
        <v/>
      </c>
      <c r="V76" s="359" t="str">
        <f>③職員名簿【中間実績】!BG86</f>
        <v/>
      </c>
      <c r="W76" s="363"/>
      <c r="X76" s="361" t="str">
        <f>③職員名簿【中間実績】!BX86</f>
        <v/>
      </c>
      <c r="Y76" s="359" t="str">
        <f>③職員名簿【中間実績】!BH86</f>
        <v/>
      </c>
      <c r="Z76" s="363"/>
      <c r="AA76" s="361" t="str">
        <f>③職員名簿【中間実績】!BY86</f>
        <v/>
      </c>
      <c r="AB76" s="359" t="str">
        <f>③職員名簿【中間実績】!BI86</f>
        <v/>
      </c>
      <c r="AC76" s="363"/>
      <c r="AD76" s="361" t="str">
        <f>③職員名簿【中間実績】!BZ86</f>
        <v/>
      </c>
      <c r="AE76" s="359" t="str">
        <f>③職員名簿【中間実績】!BJ86</f>
        <v/>
      </c>
      <c r="AF76" s="363"/>
      <c r="AG76" s="361" t="str">
        <f>③職員名簿【中間実績】!CA86</f>
        <v/>
      </c>
      <c r="AH76" s="359" t="str">
        <f>③職員名簿【中間実績】!BK86</f>
        <v/>
      </c>
      <c r="AI76" s="363"/>
      <c r="AJ76" s="361" t="str">
        <f>③職員名簿【中間実績】!CB86</f>
        <v/>
      </c>
      <c r="AK76" s="359" t="str">
        <f>③職員名簿【中間実績】!BL86</f>
        <v/>
      </c>
      <c r="AL76" s="363"/>
    </row>
    <row r="77" spans="1:38" ht="30" customHeight="1">
      <c r="A77">
        <v>73</v>
      </c>
      <c r="B77" s="128" t="str">
        <f>③職員名簿【中間実績】!BP87</f>
        <v/>
      </c>
      <c r="C77" s="358" t="str">
        <f>③職員名簿【中間実績】!BQ87</f>
        <v/>
      </c>
      <c r="D77" s="359" t="str">
        <f>③職員名簿【中間実績】!BA87</f>
        <v/>
      </c>
      <c r="E77" s="363"/>
      <c r="F77" s="361" t="str">
        <f>③職員名簿【中間実績】!BR87</f>
        <v/>
      </c>
      <c r="G77" s="359" t="str">
        <f>③職員名簿【中間実績】!BB87</f>
        <v/>
      </c>
      <c r="H77" s="363"/>
      <c r="I77" s="361" t="str">
        <f>③職員名簿【中間実績】!BS87</f>
        <v/>
      </c>
      <c r="J77" s="359" t="str">
        <f>③職員名簿【中間実績】!BC87</f>
        <v/>
      </c>
      <c r="K77" s="363"/>
      <c r="L77" s="361" t="str">
        <f>③職員名簿【中間実績】!BT87</f>
        <v/>
      </c>
      <c r="M77" s="359" t="str">
        <f>③職員名簿【中間実績】!BD87</f>
        <v/>
      </c>
      <c r="N77" s="363"/>
      <c r="O77" s="361" t="str">
        <f>③職員名簿【中間実績】!BU87</f>
        <v/>
      </c>
      <c r="P77" s="359" t="str">
        <f>③職員名簿【中間実績】!BE87</f>
        <v/>
      </c>
      <c r="Q77" s="363"/>
      <c r="R77" s="361" t="str">
        <f>③職員名簿【中間実績】!BV87</f>
        <v/>
      </c>
      <c r="S77" s="359" t="str">
        <f>③職員名簿【中間実績】!BF87</f>
        <v/>
      </c>
      <c r="T77" s="363"/>
      <c r="U77" s="361" t="str">
        <f>③職員名簿【中間実績】!BW87</f>
        <v/>
      </c>
      <c r="V77" s="359" t="str">
        <f>③職員名簿【中間実績】!BG87</f>
        <v/>
      </c>
      <c r="W77" s="363"/>
      <c r="X77" s="361" t="str">
        <f>③職員名簿【中間実績】!BX87</f>
        <v/>
      </c>
      <c r="Y77" s="359" t="str">
        <f>③職員名簿【中間実績】!BH87</f>
        <v/>
      </c>
      <c r="Z77" s="363"/>
      <c r="AA77" s="361" t="str">
        <f>③職員名簿【中間実績】!BY87</f>
        <v/>
      </c>
      <c r="AB77" s="359" t="str">
        <f>③職員名簿【中間実績】!BI87</f>
        <v/>
      </c>
      <c r="AC77" s="363"/>
      <c r="AD77" s="361" t="str">
        <f>③職員名簿【中間実績】!BZ87</f>
        <v/>
      </c>
      <c r="AE77" s="359" t="str">
        <f>③職員名簿【中間実績】!BJ87</f>
        <v/>
      </c>
      <c r="AF77" s="363"/>
      <c r="AG77" s="361" t="str">
        <f>③職員名簿【中間実績】!CA87</f>
        <v/>
      </c>
      <c r="AH77" s="359" t="str">
        <f>③職員名簿【中間実績】!BK87</f>
        <v/>
      </c>
      <c r="AI77" s="363"/>
      <c r="AJ77" s="361" t="str">
        <f>③職員名簿【中間実績】!CB87</f>
        <v/>
      </c>
      <c r="AK77" s="359" t="str">
        <f>③職員名簿【中間実績】!BL87</f>
        <v/>
      </c>
      <c r="AL77" s="363"/>
    </row>
    <row r="78" spans="1:38" ht="30" customHeight="1">
      <c r="A78">
        <v>74</v>
      </c>
      <c r="B78" s="128" t="str">
        <f>③職員名簿【中間実績】!BP88</f>
        <v/>
      </c>
      <c r="C78" s="358" t="str">
        <f>③職員名簿【中間実績】!BQ88</f>
        <v/>
      </c>
      <c r="D78" s="359" t="str">
        <f>③職員名簿【中間実績】!BA88</f>
        <v/>
      </c>
      <c r="E78" s="363"/>
      <c r="F78" s="361" t="str">
        <f>③職員名簿【中間実績】!BR88</f>
        <v/>
      </c>
      <c r="G78" s="359" t="str">
        <f>③職員名簿【中間実績】!BB88</f>
        <v/>
      </c>
      <c r="H78" s="363"/>
      <c r="I78" s="361" t="str">
        <f>③職員名簿【中間実績】!BS88</f>
        <v/>
      </c>
      <c r="J78" s="359" t="str">
        <f>③職員名簿【中間実績】!BC88</f>
        <v/>
      </c>
      <c r="K78" s="363"/>
      <c r="L78" s="361" t="str">
        <f>③職員名簿【中間実績】!BT88</f>
        <v/>
      </c>
      <c r="M78" s="359" t="str">
        <f>③職員名簿【中間実績】!BD88</f>
        <v/>
      </c>
      <c r="N78" s="363"/>
      <c r="O78" s="361" t="str">
        <f>③職員名簿【中間実績】!BU88</f>
        <v/>
      </c>
      <c r="P78" s="359" t="str">
        <f>③職員名簿【中間実績】!BE88</f>
        <v/>
      </c>
      <c r="Q78" s="363"/>
      <c r="R78" s="361" t="str">
        <f>③職員名簿【中間実績】!BV88</f>
        <v/>
      </c>
      <c r="S78" s="359" t="str">
        <f>③職員名簿【中間実績】!BF88</f>
        <v/>
      </c>
      <c r="T78" s="363"/>
      <c r="U78" s="361" t="str">
        <f>③職員名簿【中間実績】!BW88</f>
        <v/>
      </c>
      <c r="V78" s="359" t="str">
        <f>③職員名簿【中間実績】!BG88</f>
        <v/>
      </c>
      <c r="W78" s="363"/>
      <c r="X78" s="361" t="str">
        <f>③職員名簿【中間実績】!BX88</f>
        <v/>
      </c>
      <c r="Y78" s="359" t="str">
        <f>③職員名簿【中間実績】!BH88</f>
        <v/>
      </c>
      <c r="Z78" s="363"/>
      <c r="AA78" s="361" t="str">
        <f>③職員名簿【中間実績】!BY88</f>
        <v/>
      </c>
      <c r="AB78" s="359" t="str">
        <f>③職員名簿【中間実績】!BI88</f>
        <v/>
      </c>
      <c r="AC78" s="363"/>
      <c r="AD78" s="361" t="str">
        <f>③職員名簿【中間実績】!BZ88</f>
        <v/>
      </c>
      <c r="AE78" s="359" t="str">
        <f>③職員名簿【中間実績】!BJ88</f>
        <v/>
      </c>
      <c r="AF78" s="363"/>
      <c r="AG78" s="361" t="str">
        <f>③職員名簿【中間実績】!CA88</f>
        <v/>
      </c>
      <c r="AH78" s="359" t="str">
        <f>③職員名簿【中間実績】!BK88</f>
        <v/>
      </c>
      <c r="AI78" s="363"/>
      <c r="AJ78" s="361" t="str">
        <f>③職員名簿【中間実績】!CB88</f>
        <v/>
      </c>
      <c r="AK78" s="359" t="str">
        <f>③職員名簿【中間実績】!BL88</f>
        <v/>
      </c>
      <c r="AL78" s="363"/>
    </row>
    <row r="79" spans="1:38" ht="30" customHeight="1">
      <c r="A79">
        <v>75</v>
      </c>
      <c r="B79" s="128" t="str">
        <f>③職員名簿【中間実績】!BP89</f>
        <v/>
      </c>
      <c r="C79" s="358" t="str">
        <f>③職員名簿【中間実績】!BQ89</f>
        <v/>
      </c>
      <c r="D79" s="359" t="str">
        <f>③職員名簿【中間実績】!BA89</f>
        <v/>
      </c>
      <c r="E79" s="363"/>
      <c r="F79" s="361" t="str">
        <f>③職員名簿【中間実績】!BR89</f>
        <v/>
      </c>
      <c r="G79" s="359" t="str">
        <f>③職員名簿【中間実績】!BB89</f>
        <v/>
      </c>
      <c r="H79" s="363"/>
      <c r="I79" s="361" t="str">
        <f>③職員名簿【中間実績】!BS89</f>
        <v/>
      </c>
      <c r="J79" s="359" t="str">
        <f>③職員名簿【中間実績】!BC89</f>
        <v/>
      </c>
      <c r="K79" s="363"/>
      <c r="L79" s="361" t="str">
        <f>③職員名簿【中間実績】!BT89</f>
        <v/>
      </c>
      <c r="M79" s="359" t="str">
        <f>③職員名簿【中間実績】!BD89</f>
        <v/>
      </c>
      <c r="N79" s="363"/>
      <c r="O79" s="361" t="str">
        <f>③職員名簿【中間実績】!BU89</f>
        <v/>
      </c>
      <c r="P79" s="359" t="str">
        <f>③職員名簿【中間実績】!BE89</f>
        <v/>
      </c>
      <c r="Q79" s="363"/>
      <c r="R79" s="361" t="str">
        <f>③職員名簿【中間実績】!BV89</f>
        <v/>
      </c>
      <c r="S79" s="359" t="str">
        <f>③職員名簿【中間実績】!BF89</f>
        <v/>
      </c>
      <c r="T79" s="363"/>
      <c r="U79" s="361" t="str">
        <f>③職員名簿【中間実績】!BW89</f>
        <v/>
      </c>
      <c r="V79" s="359" t="str">
        <f>③職員名簿【中間実績】!BG89</f>
        <v/>
      </c>
      <c r="W79" s="363"/>
      <c r="X79" s="361" t="str">
        <f>③職員名簿【中間実績】!BX89</f>
        <v/>
      </c>
      <c r="Y79" s="359" t="str">
        <f>③職員名簿【中間実績】!BH89</f>
        <v/>
      </c>
      <c r="Z79" s="363"/>
      <c r="AA79" s="361" t="str">
        <f>③職員名簿【中間実績】!BY89</f>
        <v/>
      </c>
      <c r="AB79" s="359" t="str">
        <f>③職員名簿【中間実績】!BI89</f>
        <v/>
      </c>
      <c r="AC79" s="363"/>
      <c r="AD79" s="361" t="str">
        <f>③職員名簿【中間実績】!BZ89</f>
        <v/>
      </c>
      <c r="AE79" s="359" t="str">
        <f>③職員名簿【中間実績】!BJ89</f>
        <v/>
      </c>
      <c r="AF79" s="363"/>
      <c r="AG79" s="361" t="str">
        <f>③職員名簿【中間実績】!CA89</f>
        <v/>
      </c>
      <c r="AH79" s="359" t="str">
        <f>③職員名簿【中間実績】!BK89</f>
        <v/>
      </c>
      <c r="AI79" s="363"/>
      <c r="AJ79" s="361" t="str">
        <f>③職員名簿【中間実績】!CB89</f>
        <v/>
      </c>
      <c r="AK79" s="359" t="str">
        <f>③職員名簿【中間実績】!BL89</f>
        <v/>
      </c>
      <c r="AL79" s="363"/>
    </row>
    <row r="80" spans="1:38" ht="30" customHeight="1">
      <c r="A80">
        <v>76</v>
      </c>
      <c r="B80" s="128" t="str">
        <f>③職員名簿【中間実績】!BP90</f>
        <v/>
      </c>
      <c r="C80" s="358" t="str">
        <f>③職員名簿【中間実績】!BQ90</f>
        <v/>
      </c>
      <c r="D80" s="359" t="str">
        <f>③職員名簿【中間実績】!BA90</f>
        <v/>
      </c>
      <c r="E80" s="363"/>
      <c r="F80" s="361" t="str">
        <f>③職員名簿【中間実績】!BR90</f>
        <v/>
      </c>
      <c r="G80" s="359" t="str">
        <f>③職員名簿【中間実績】!BB90</f>
        <v/>
      </c>
      <c r="H80" s="363"/>
      <c r="I80" s="361" t="str">
        <f>③職員名簿【中間実績】!BS90</f>
        <v/>
      </c>
      <c r="J80" s="359" t="str">
        <f>③職員名簿【中間実績】!BC90</f>
        <v/>
      </c>
      <c r="K80" s="363"/>
      <c r="L80" s="361" t="str">
        <f>③職員名簿【中間実績】!BT90</f>
        <v/>
      </c>
      <c r="M80" s="359" t="str">
        <f>③職員名簿【中間実績】!BD90</f>
        <v/>
      </c>
      <c r="N80" s="363"/>
      <c r="O80" s="361" t="str">
        <f>③職員名簿【中間実績】!BU90</f>
        <v/>
      </c>
      <c r="P80" s="359" t="str">
        <f>③職員名簿【中間実績】!BE90</f>
        <v/>
      </c>
      <c r="Q80" s="363"/>
      <c r="R80" s="361" t="str">
        <f>③職員名簿【中間実績】!BV90</f>
        <v/>
      </c>
      <c r="S80" s="359" t="str">
        <f>③職員名簿【中間実績】!BF90</f>
        <v/>
      </c>
      <c r="T80" s="363"/>
      <c r="U80" s="361" t="str">
        <f>③職員名簿【中間実績】!BW90</f>
        <v/>
      </c>
      <c r="V80" s="359" t="str">
        <f>③職員名簿【中間実績】!BG90</f>
        <v/>
      </c>
      <c r="W80" s="363"/>
      <c r="X80" s="361" t="str">
        <f>③職員名簿【中間実績】!BX90</f>
        <v/>
      </c>
      <c r="Y80" s="359" t="str">
        <f>③職員名簿【中間実績】!BH90</f>
        <v/>
      </c>
      <c r="Z80" s="363"/>
      <c r="AA80" s="361" t="str">
        <f>③職員名簿【中間実績】!BY90</f>
        <v/>
      </c>
      <c r="AB80" s="359" t="str">
        <f>③職員名簿【中間実績】!BI90</f>
        <v/>
      </c>
      <c r="AC80" s="363"/>
      <c r="AD80" s="361" t="str">
        <f>③職員名簿【中間実績】!BZ90</f>
        <v/>
      </c>
      <c r="AE80" s="359" t="str">
        <f>③職員名簿【中間実績】!BJ90</f>
        <v/>
      </c>
      <c r="AF80" s="363"/>
      <c r="AG80" s="361" t="str">
        <f>③職員名簿【中間実績】!CA90</f>
        <v/>
      </c>
      <c r="AH80" s="359" t="str">
        <f>③職員名簿【中間実績】!BK90</f>
        <v/>
      </c>
      <c r="AI80" s="363"/>
      <c r="AJ80" s="361" t="str">
        <f>③職員名簿【中間実績】!CB90</f>
        <v/>
      </c>
      <c r="AK80" s="359" t="str">
        <f>③職員名簿【中間実績】!BL90</f>
        <v/>
      </c>
      <c r="AL80" s="363"/>
    </row>
    <row r="81" spans="1:38" ht="30" customHeight="1">
      <c r="A81">
        <v>77</v>
      </c>
      <c r="B81" s="128" t="str">
        <f>③職員名簿【中間実績】!BP91</f>
        <v/>
      </c>
      <c r="C81" s="358" t="str">
        <f>③職員名簿【中間実績】!BQ91</f>
        <v/>
      </c>
      <c r="D81" s="359" t="str">
        <f>③職員名簿【中間実績】!BA91</f>
        <v/>
      </c>
      <c r="E81" s="363"/>
      <c r="F81" s="361" t="str">
        <f>③職員名簿【中間実績】!BR91</f>
        <v/>
      </c>
      <c r="G81" s="359" t="str">
        <f>③職員名簿【中間実績】!BB91</f>
        <v/>
      </c>
      <c r="H81" s="363"/>
      <c r="I81" s="361" t="str">
        <f>③職員名簿【中間実績】!BS91</f>
        <v/>
      </c>
      <c r="J81" s="359" t="str">
        <f>③職員名簿【中間実績】!BC91</f>
        <v/>
      </c>
      <c r="K81" s="363"/>
      <c r="L81" s="361" t="str">
        <f>③職員名簿【中間実績】!BT91</f>
        <v/>
      </c>
      <c r="M81" s="359" t="str">
        <f>③職員名簿【中間実績】!BD91</f>
        <v/>
      </c>
      <c r="N81" s="363"/>
      <c r="O81" s="361" t="str">
        <f>③職員名簿【中間実績】!BU91</f>
        <v/>
      </c>
      <c r="P81" s="359" t="str">
        <f>③職員名簿【中間実績】!BE91</f>
        <v/>
      </c>
      <c r="Q81" s="363"/>
      <c r="R81" s="361" t="str">
        <f>③職員名簿【中間実績】!BV91</f>
        <v/>
      </c>
      <c r="S81" s="359" t="str">
        <f>③職員名簿【中間実績】!BF91</f>
        <v/>
      </c>
      <c r="T81" s="363"/>
      <c r="U81" s="361" t="str">
        <f>③職員名簿【中間実績】!BW91</f>
        <v/>
      </c>
      <c r="V81" s="359" t="str">
        <f>③職員名簿【中間実績】!BG91</f>
        <v/>
      </c>
      <c r="W81" s="363"/>
      <c r="X81" s="361" t="str">
        <f>③職員名簿【中間実績】!BX91</f>
        <v/>
      </c>
      <c r="Y81" s="359" t="str">
        <f>③職員名簿【中間実績】!BH91</f>
        <v/>
      </c>
      <c r="Z81" s="363"/>
      <c r="AA81" s="361" t="str">
        <f>③職員名簿【中間実績】!BY91</f>
        <v/>
      </c>
      <c r="AB81" s="359" t="str">
        <f>③職員名簿【中間実績】!BI91</f>
        <v/>
      </c>
      <c r="AC81" s="363"/>
      <c r="AD81" s="361" t="str">
        <f>③職員名簿【中間実績】!BZ91</f>
        <v/>
      </c>
      <c r="AE81" s="359" t="str">
        <f>③職員名簿【中間実績】!BJ91</f>
        <v/>
      </c>
      <c r="AF81" s="363"/>
      <c r="AG81" s="361" t="str">
        <f>③職員名簿【中間実績】!CA91</f>
        <v/>
      </c>
      <c r="AH81" s="359" t="str">
        <f>③職員名簿【中間実績】!BK91</f>
        <v/>
      </c>
      <c r="AI81" s="363"/>
      <c r="AJ81" s="361" t="str">
        <f>③職員名簿【中間実績】!CB91</f>
        <v/>
      </c>
      <c r="AK81" s="359" t="str">
        <f>③職員名簿【中間実績】!BL91</f>
        <v/>
      </c>
      <c r="AL81" s="363"/>
    </row>
    <row r="82" spans="1:38" ht="30" customHeight="1">
      <c r="A82">
        <v>78</v>
      </c>
      <c r="B82" s="128" t="str">
        <f>③職員名簿【中間実績】!BP92</f>
        <v/>
      </c>
      <c r="C82" s="358" t="str">
        <f>③職員名簿【中間実績】!BQ92</f>
        <v/>
      </c>
      <c r="D82" s="359" t="str">
        <f>③職員名簿【中間実績】!BA92</f>
        <v/>
      </c>
      <c r="E82" s="363"/>
      <c r="F82" s="361" t="str">
        <f>③職員名簿【中間実績】!BR92</f>
        <v/>
      </c>
      <c r="G82" s="359" t="str">
        <f>③職員名簿【中間実績】!BB92</f>
        <v/>
      </c>
      <c r="H82" s="363"/>
      <c r="I82" s="361" t="str">
        <f>③職員名簿【中間実績】!BS92</f>
        <v/>
      </c>
      <c r="J82" s="359" t="str">
        <f>③職員名簿【中間実績】!BC92</f>
        <v/>
      </c>
      <c r="K82" s="363"/>
      <c r="L82" s="361" t="str">
        <f>③職員名簿【中間実績】!BT92</f>
        <v/>
      </c>
      <c r="M82" s="359" t="str">
        <f>③職員名簿【中間実績】!BD92</f>
        <v/>
      </c>
      <c r="N82" s="363"/>
      <c r="O82" s="361" t="str">
        <f>③職員名簿【中間実績】!BU92</f>
        <v/>
      </c>
      <c r="P82" s="359" t="str">
        <f>③職員名簿【中間実績】!BE92</f>
        <v/>
      </c>
      <c r="Q82" s="363"/>
      <c r="R82" s="361" t="str">
        <f>③職員名簿【中間実績】!BV92</f>
        <v/>
      </c>
      <c r="S82" s="359" t="str">
        <f>③職員名簿【中間実績】!BF92</f>
        <v/>
      </c>
      <c r="T82" s="363"/>
      <c r="U82" s="361" t="str">
        <f>③職員名簿【中間実績】!BW92</f>
        <v/>
      </c>
      <c r="V82" s="359" t="str">
        <f>③職員名簿【中間実績】!BG92</f>
        <v/>
      </c>
      <c r="W82" s="363"/>
      <c r="X82" s="361" t="str">
        <f>③職員名簿【中間実績】!BX92</f>
        <v/>
      </c>
      <c r="Y82" s="359" t="str">
        <f>③職員名簿【中間実績】!BH92</f>
        <v/>
      </c>
      <c r="Z82" s="363"/>
      <c r="AA82" s="361" t="str">
        <f>③職員名簿【中間実績】!BY92</f>
        <v/>
      </c>
      <c r="AB82" s="359" t="str">
        <f>③職員名簿【中間実績】!BI92</f>
        <v/>
      </c>
      <c r="AC82" s="363"/>
      <c r="AD82" s="361" t="str">
        <f>③職員名簿【中間実績】!BZ92</f>
        <v/>
      </c>
      <c r="AE82" s="359" t="str">
        <f>③職員名簿【中間実績】!BJ92</f>
        <v/>
      </c>
      <c r="AF82" s="363"/>
      <c r="AG82" s="361" t="str">
        <f>③職員名簿【中間実績】!CA92</f>
        <v/>
      </c>
      <c r="AH82" s="359" t="str">
        <f>③職員名簿【中間実績】!BK92</f>
        <v/>
      </c>
      <c r="AI82" s="363"/>
      <c r="AJ82" s="361" t="str">
        <f>③職員名簿【中間実績】!CB92</f>
        <v/>
      </c>
      <c r="AK82" s="359" t="str">
        <f>③職員名簿【中間実績】!BL92</f>
        <v/>
      </c>
      <c r="AL82" s="363"/>
    </row>
    <row r="83" spans="1:38" ht="30" customHeight="1">
      <c r="A83">
        <v>79</v>
      </c>
      <c r="B83" s="128" t="str">
        <f>③職員名簿【中間実績】!BP93</f>
        <v/>
      </c>
      <c r="C83" s="358" t="str">
        <f>③職員名簿【中間実績】!BQ93</f>
        <v/>
      </c>
      <c r="D83" s="359" t="str">
        <f>③職員名簿【中間実績】!BA93</f>
        <v/>
      </c>
      <c r="E83" s="363"/>
      <c r="F83" s="361" t="str">
        <f>③職員名簿【中間実績】!BR93</f>
        <v/>
      </c>
      <c r="G83" s="359" t="str">
        <f>③職員名簿【中間実績】!BB93</f>
        <v/>
      </c>
      <c r="H83" s="363"/>
      <c r="I83" s="361" t="str">
        <f>③職員名簿【中間実績】!BS93</f>
        <v/>
      </c>
      <c r="J83" s="359" t="str">
        <f>③職員名簿【中間実績】!BC93</f>
        <v/>
      </c>
      <c r="K83" s="363"/>
      <c r="L83" s="361" t="str">
        <f>③職員名簿【中間実績】!BT93</f>
        <v/>
      </c>
      <c r="M83" s="359" t="str">
        <f>③職員名簿【中間実績】!BD93</f>
        <v/>
      </c>
      <c r="N83" s="363"/>
      <c r="O83" s="361" t="str">
        <f>③職員名簿【中間実績】!BU93</f>
        <v/>
      </c>
      <c r="P83" s="359" t="str">
        <f>③職員名簿【中間実績】!BE93</f>
        <v/>
      </c>
      <c r="Q83" s="363"/>
      <c r="R83" s="361" t="str">
        <f>③職員名簿【中間実績】!BV93</f>
        <v/>
      </c>
      <c r="S83" s="359" t="str">
        <f>③職員名簿【中間実績】!BF93</f>
        <v/>
      </c>
      <c r="T83" s="363"/>
      <c r="U83" s="361" t="str">
        <f>③職員名簿【中間実績】!BW93</f>
        <v/>
      </c>
      <c r="V83" s="359" t="str">
        <f>③職員名簿【中間実績】!BG93</f>
        <v/>
      </c>
      <c r="W83" s="363"/>
      <c r="X83" s="361" t="str">
        <f>③職員名簿【中間実績】!BX93</f>
        <v/>
      </c>
      <c r="Y83" s="359" t="str">
        <f>③職員名簿【中間実績】!BH93</f>
        <v/>
      </c>
      <c r="Z83" s="363"/>
      <c r="AA83" s="361" t="str">
        <f>③職員名簿【中間実績】!BY93</f>
        <v/>
      </c>
      <c r="AB83" s="359" t="str">
        <f>③職員名簿【中間実績】!BI93</f>
        <v/>
      </c>
      <c r="AC83" s="363"/>
      <c r="AD83" s="361" t="str">
        <f>③職員名簿【中間実績】!BZ93</f>
        <v/>
      </c>
      <c r="AE83" s="359" t="str">
        <f>③職員名簿【中間実績】!BJ93</f>
        <v/>
      </c>
      <c r="AF83" s="363"/>
      <c r="AG83" s="361" t="str">
        <f>③職員名簿【中間実績】!CA93</f>
        <v/>
      </c>
      <c r="AH83" s="359" t="str">
        <f>③職員名簿【中間実績】!BK93</f>
        <v/>
      </c>
      <c r="AI83" s="363"/>
      <c r="AJ83" s="361" t="str">
        <f>③職員名簿【中間実績】!CB93</f>
        <v/>
      </c>
      <c r="AK83" s="359" t="str">
        <f>③職員名簿【中間実績】!BL93</f>
        <v/>
      </c>
      <c r="AL83" s="363"/>
    </row>
    <row r="84" spans="1:38" ht="30" customHeight="1">
      <c r="A84">
        <v>80</v>
      </c>
      <c r="B84" s="128" t="str">
        <f>③職員名簿【中間実績】!BP94</f>
        <v/>
      </c>
      <c r="C84" s="358" t="str">
        <f>③職員名簿【中間実績】!BQ94</f>
        <v/>
      </c>
      <c r="D84" s="359" t="str">
        <f>③職員名簿【中間実績】!BA94</f>
        <v/>
      </c>
      <c r="E84" s="363"/>
      <c r="F84" s="361" t="str">
        <f>③職員名簿【中間実績】!BR94</f>
        <v/>
      </c>
      <c r="G84" s="359" t="str">
        <f>③職員名簿【中間実績】!BB94</f>
        <v/>
      </c>
      <c r="H84" s="363"/>
      <c r="I84" s="361" t="str">
        <f>③職員名簿【中間実績】!BS94</f>
        <v/>
      </c>
      <c r="J84" s="359" t="str">
        <f>③職員名簿【中間実績】!BC94</f>
        <v/>
      </c>
      <c r="K84" s="363"/>
      <c r="L84" s="361" t="str">
        <f>③職員名簿【中間実績】!BT94</f>
        <v/>
      </c>
      <c r="M84" s="359" t="str">
        <f>③職員名簿【中間実績】!BD94</f>
        <v/>
      </c>
      <c r="N84" s="363"/>
      <c r="O84" s="361" t="str">
        <f>③職員名簿【中間実績】!BU94</f>
        <v/>
      </c>
      <c r="P84" s="359" t="str">
        <f>③職員名簿【中間実績】!BE94</f>
        <v/>
      </c>
      <c r="Q84" s="363"/>
      <c r="R84" s="361" t="str">
        <f>③職員名簿【中間実績】!BV94</f>
        <v/>
      </c>
      <c r="S84" s="359" t="str">
        <f>③職員名簿【中間実績】!BF94</f>
        <v/>
      </c>
      <c r="T84" s="363"/>
      <c r="U84" s="361" t="str">
        <f>③職員名簿【中間実績】!BW94</f>
        <v/>
      </c>
      <c r="V84" s="359" t="str">
        <f>③職員名簿【中間実績】!BG94</f>
        <v/>
      </c>
      <c r="W84" s="363"/>
      <c r="X84" s="361" t="str">
        <f>③職員名簿【中間実績】!BX94</f>
        <v/>
      </c>
      <c r="Y84" s="359" t="str">
        <f>③職員名簿【中間実績】!BH94</f>
        <v/>
      </c>
      <c r="Z84" s="363"/>
      <c r="AA84" s="361" t="str">
        <f>③職員名簿【中間実績】!BY94</f>
        <v/>
      </c>
      <c r="AB84" s="359" t="str">
        <f>③職員名簿【中間実績】!BI94</f>
        <v/>
      </c>
      <c r="AC84" s="363"/>
      <c r="AD84" s="361" t="str">
        <f>③職員名簿【中間実績】!BZ94</f>
        <v/>
      </c>
      <c r="AE84" s="359" t="str">
        <f>③職員名簿【中間実績】!BJ94</f>
        <v/>
      </c>
      <c r="AF84" s="363"/>
      <c r="AG84" s="361" t="str">
        <f>③職員名簿【中間実績】!CA94</f>
        <v/>
      </c>
      <c r="AH84" s="359" t="str">
        <f>③職員名簿【中間実績】!BK94</f>
        <v/>
      </c>
      <c r="AI84" s="363"/>
      <c r="AJ84" s="361" t="str">
        <f>③職員名簿【中間実績】!CB94</f>
        <v/>
      </c>
      <c r="AK84" s="359" t="str">
        <f>③職員名簿【中間実績】!BL94</f>
        <v/>
      </c>
      <c r="AL84" s="363"/>
    </row>
    <row r="85" spans="1:38" ht="30" customHeight="1">
      <c r="A85">
        <v>81</v>
      </c>
      <c r="B85" s="128" t="str">
        <f>③職員名簿【中間実績】!BP95</f>
        <v/>
      </c>
      <c r="C85" s="358" t="str">
        <f>③職員名簿【中間実績】!BQ95</f>
        <v/>
      </c>
      <c r="D85" s="359" t="str">
        <f>③職員名簿【中間実績】!BA95</f>
        <v/>
      </c>
      <c r="E85" s="363"/>
      <c r="F85" s="361" t="str">
        <f>③職員名簿【中間実績】!BR95</f>
        <v/>
      </c>
      <c r="G85" s="359" t="str">
        <f>③職員名簿【中間実績】!BB95</f>
        <v/>
      </c>
      <c r="H85" s="363"/>
      <c r="I85" s="361" t="str">
        <f>③職員名簿【中間実績】!BS95</f>
        <v/>
      </c>
      <c r="J85" s="359" t="str">
        <f>③職員名簿【中間実績】!BC95</f>
        <v/>
      </c>
      <c r="K85" s="363"/>
      <c r="L85" s="361" t="str">
        <f>③職員名簿【中間実績】!BT95</f>
        <v/>
      </c>
      <c r="M85" s="359" t="str">
        <f>③職員名簿【中間実績】!BD95</f>
        <v/>
      </c>
      <c r="N85" s="363"/>
      <c r="O85" s="361" t="str">
        <f>③職員名簿【中間実績】!BU95</f>
        <v/>
      </c>
      <c r="P85" s="359" t="str">
        <f>③職員名簿【中間実績】!BE95</f>
        <v/>
      </c>
      <c r="Q85" s="363"/>
      <c r="R85" s="361" t="str">
        <f>③職員名簿【中間実績】!BV95</f>
        <v/>
      </c>
      <c r="S85" s="359" t="str">
        <f>③職員名簿【中間実績】!BF95</f>
        <v/>
      </c>
      <c r="T85" s="363"/>
      <c r="U85" s="361" t="str">
        <f>③職員名簿【中間実績】!BW95</f>
        <v/>
      </c>
      <c r="V85" s="359" t="str">
        <f>③職員名簿【中間実績】!BG95</f>
        <v/>
      </c>
      <c r="W85" s="363"/>
      <c r="X85" s="361" t="str">
        <f>③職員名簿【中間実績】!BX95</f>
        <v/>
      </c>
      <c r="Y85" s="359" t="str">
        <f>③職員名簿【中間実績】!BH95</f>
        <v/>
      </c>
      <c r="Z85" s="363"/>
      <c r="AA85" s="361" t="str">
        <f>③職員名簿【中間実績】!BY95</f>
        <v/>
      </c>
      <c r="AB85" s="359" t="str">
        <f>③職員名簿【中間実績】!BI95</f>
        <v/>
      </c>
      <c r="AC85" s="363"/>
      <c r="AD85" s="361" t="str">
        <f>③職員名簿【中間実績】!BZ95</f>
        <v/>
      </c>
      <c r="AE85" s="359" t="str">
        <f>③職員名簿【中間実績】!BJ95</f>
        <v/>
      </c>
      <c r="AF85" s="363"/>
      <c r="AG85" s="361" t="str">
        <f>③職員名簿【中間実績】!CA95</f>
        <v/>
      </c>
      <c r="AH85" s="359" t="str">
        <f>③職員名簿【中間実績】!BK95</f>
        <v/>
      </c>
      <c r="AI85" s="363"/>
      <c r="AJ85" s="361" t="str">
        <f>③職員名簿【中間実績】!CB95</f>
        <v/>
      </c>
      <c r="AK85" s="359" t="str">
        <f>③職員名簿【中間実績】!BL95</f>
        <v/>
      </c>
      <c r="AL85" s="363"/>
    </row>
    <row r="86" spans="1:38" ht="30" customHeight="1">
      <c r="A86">
        <v>82</v>
      </c>
      <c r="B86" s="128" t="str">
        <f>③職員名簿【中間実績】!BP96</f>
        <v/>
      </c>
      <c r="C86" s="358" t="str">
        <f>③職員名簿【中間実績】!BQ96</f>
        <v/>
      </c>
      <c r="D86" s="359" t="str">
        <f>③職員名簿【中間実績】!BA96</f>
        <v/>
      </c>
      <c r="E86" s="363"/>
      <c r="F86" s="361" t="str">
        <f>③職員名簿【中間実績】!BR96</f>
        <v/>
      </c>
      <c r="G86" s="359" t="str">
        <f>③職員名簿【中間実績】!BB96</f>
        <v/>
      </c>
      <c r="H86" s="363"/>
      <c r="I86" s="361" t="str">
        <f>③職員名簿【中間実績】!BS96</f>
        <v/>
      </c>
      <c r="J86" s="359" t="str">
        <f>③職員名簿【中間実績】!BC96</f>
        <v/>
      </c>
      <c r="K86" s="363"/>
      <c r="L86" s="361" t="str">
        <f>③職員名簿【中間実績】!BT96</f>
        <v/>
      </c>
      <c r="M86" s="359" t="str">
        <f>③職員名簿【中間実績】!BD96</f>
        <v/>
      </c>
      <c r="N86" s="363"/>
      <c r="O86" s="361" t="str">
        <f>③職員名簿【中間実績】!BU96</f>
        <v/>
      </c>
      <c r="P86" s="359" t="str">
        <f>③職員名簿【中間実績】!BE96</f>
        <v/>
      </c>
      <c r="Q86" s="363"/>
      <c r="R86" s="361" t="str">
        <f>③職員名簿【中間実績】!BV96</f>
        <v/>
      </c>
      <c r="S86" s="359" t="str">
        <f>③職員名簿【中間実績】!BF96</f>
        <v/>
      </c>
      <c r="T86" s="363"/>
      <c r="U86" s="361" t="str">
        <f>③職員名簿【中間実績】!BW96</f>
        <v/>
      </c>
      <c r="V86" s="359" t="str">
        <f>③職員名簿【中間実績】!BG96</f>
        <v/>
      </c>
      <c r="W86" s="363"/>
      <c r="X86" s="361" t="str">
        <f>③職員名簿【中間実績】!BX96</f>
        <v/>
      </c>
      <c r="Y86" s="359" t="str">
        <f>③職員名簿【中間実績】!BH96</f>
        <v/>
      </c>
      <c r="Z86" s="363"/>
      <c r="AA86" s="361" t="str">
        <f>③職員名簿【中間実績】!BY96</f>
        <v/>
      </c>
      <c r="AB86" s="359" t="str">
        <f>③職員名簿【中間実績】!BI96</f>
        <v/>
      </c>
      <c r="AC86" s="363"/>
      <c r="AD86" s="361" t="str">
        <f>③職員名簿【中間実績】!BZ96</f>
        <v/>
      </c>
      <c r="AE86" s="359" t="str">
        <f>③職員名簿【中間実績】!BJ96</f>
        <v/>
      </c>
      <c r="AF86" s="363"/>
      <c r="AG86" s="361" t="str">
        <f>③職員名簿【中間実績】!CA96</f>
        <v/>
      </c>
      <c r="AH86" s="359" t="str">
        <f>③職員名簿【中間実績】!BK96</f>
        <v/>
      </c>
      <c r="AI86" s="363"/>
      <c r="AJ86" s="361" t="str">
        <f>③職員名簿【中間実績】!CB96</f>
        <v/>
      </c>
      <c r="AK86" s="359" t="str">
        <f>③職員名簿【中間実績】!BL96</f>
        <v/>
      </c>
      <c r="AL86" s="363"/>
    </row>
    <row r="87" spans="1:38" ht="30" customHeight="1">
      <c r="A87">
        <v>83</v>
      </c>
      <c r="B87" s="128" t="str">
        <f>③職員名簿【中間実績】!BP97</f>
        <v/>
      </c>
      <c r="C87" s="358" t="str">
        <f>③職員名簿【中間実績】!BQ97</f>
        <v/>
      </c>
      <c r="D87" s="359" t="str">
        <f>③職員名簿【中間実績】!BA97</f>
        <v/>
      </c>
      <c r="E87" s="363"/>
      <c r="F87" s="361" t="str">
        <f>③職員名簿【中間実績】!BR97</f>
        <v/>
      </c>
      <c r="G87" s="359" t="str">
        <f>③職員名簿【中間実績】!BB97</f>
        <v/>
      </c>
      <c r="H87" s="363"/>
      <c r="I87" s="361" t="str">
        <f>③職員名簿【中間実績】!BS97</f>
        <v/>
      </c>
      <c r="J87" s="359" t="str">
        <f>③職員名簿【中間実績】!BC97</f>
        <v/>
      </c>
      <c r="K87" s="363"/>
      <c r="L87" s="361" t="str">
        <f>③職員名簿【中間実績】!BT97</f>
        <v/>
      </c>
      <c r="M87" s="359" t="str">
        <f>③職員名簿【中間実績】!BD97</f>
        <v/>
      </c>
      <c r="N87" s="363"/>
      <c r="O87" s="361" t="str">
        <f>③職員名簿【中間実績】!BU97</f>
        <v/>
      </c>
      <c r="P87" s="359" t="str">
        <f>③職員名簿【中間実績】!BE97</f>
        <v/>
      </c>
      <c r="Q87" s="363"/>
      <c r="R87" s="361" t="str">
        <f>③職員名簿【中間実績】!BV97</f>
        <v/>
      </c>
      <c r="S87" s="359" t="str">
        <f>③職員名簿【中間実績】!BF97</f>
        <v/>
      </c>
      <c r="T87" s="363"/>
      <c r="U87" s="361" t="str">
        <f>③職員名簿【中間実績】!BW97</f>
        <v/>
      </c>
      <c r="V87" s="359" t="str">
        <f>③職員名簿【中間実績】!BG97</f>
        <v/>
      </c>
      <c r="W87" s="363"/>
      <c r="X87" s="361" t="str">
        <f>③職員名簿【中間実績】!BX97</f>
        <v/>
      </c>
      <c r="Y87" s="359" t="str">
        <f>③職員名簿【中間実績】!BH97</f>
        <v/>
      </c>
      <c r="Z87" s="363"/>
      <c r="AA87" s="361" t="str">
        <f>③職員名簿【中間実績】!BY97</f>
        <v/>
      </c>
      <c r="AB87" s="359" t="str">
        <f>③職員名簿【中間実績】!BI97</f>
        <v/>
      </c>
      <c r="AC87" s="363"/>
      <c r="AD87" s="361" t="str">
        <f>③職員名簿【中間実績】!BZ97</f>
        <v/>
      </c>
      <c r="AE87" s="359" t="str">
        <f>③職員名簿【中間実績】!BJ97</f>
        <v/>
      </c>
      <c r="AF87" s="363"/>
      <c r="AG87" s="361" t="str">
        <f>③職員名簿【中間実績】!CA97</f>
        <v/>
      </c>
      <c r="AH87" s="359" t="str">
        <f>③職員名簿【中間実績】!BK97</f>
        <v/>
      </c>
      <c r="AI87" s="363"/>
      <c r="AJ87" s="361" t="str">
        <f>③職員名簿【中間実績】!CB97</f>
        <v/>
      </c>
      <c r="AK87" s="359" t="str">
        <f>③職員名簿【中間実績】!BL97</f>
        <v/>
      </c>
      <c r="AL87" s="363"/>
    </row>
    <row r="88" spans="1:38" ht="30" customHeight="1">
      <c r="A88">
        <v>84</v>
      </c>
      <c r="B88" s="128" t="str">
        <f>③職員名簿【中間実績】!BP98</f>
        <v/>
      </c>
      <c r="C88" s="358" t="str">
        <f>③職員名簿【中間実績】!BQ98</f>
        <v/>
      </c>
      <c r="D88" s="359" t="str">
        <f>③職員名簿【中間実績】!BA98</f>
        <v/>
      </c>
      <c r="E88" s="363"/>
      <c r="F88" s="361" t="str">
        <f>③職員名簿【中間実績】!BR98</f>
        <v/>
      </c>
      <c r="G88" s="359" t="str">
        <f>③職員名簿【中間実績】!BB98</f>
        <v/>
      </c>
      <c r="H88" s="363"/>
      <c r="I88" s="361" t="str">
        <f>③職員名簿【中間実績】!BS98</f>
        <v/>
      </c>
      <c r="J88" s="359" t="str">
        <f>③職員名簿【中間実績】!BC98</f>
        <v/>
      </c>
      <c r="K88" s="363"/>
      <c r="L88" s="361" t="str">
        <f>③職員名簿【中間実績】!BT98</f>
        <v/>
      </c>
      <c r="M88" s="359" t="str">
        <f>③職員名簿【中間実績】!BD98</f>
        <v/>
      </c>
      <c r="N88" s="363"/>
      <c r="O88" s="361" t="str">
        <f>③職員名簿【中間実績】!BU98</f>
        <v/>
      </c>
      <c r="P88" s="359" t="str">
        <f>③職員名簿【中間実績】!BE98</f>
        <v/>
      </c>
      <c r="Q88" s="363"/>
      <c r="R88" s="361" t="str">
        <f>③職員名簿【中間実績】!BV98</f>
        <v/>
      </c>
      <c r="S88" s="359" t="str">
        <f>③職員名簿【中間実績】!BF98</f>
        <v/>
      </c>
      <c r="T88" s="363"/>
      <c r="U88" s="361" t="str">
        <f>③職員名簿【中間実績】!BW98</f>
        <v/>
      </c>
      <c r="V88" s="359" t="str">
        <f>③職員名簿【中間実績】!BG98</f>
        <v/>
      </c>
      <c r="W88" s="363"/>
      <c r="X88" s="361" t="str">
        <f>③職員名簿【中間実績】!BX98</f>
        <v/>
      </c>
      <c r="Y88" s="359" t="str">
        <f>③職員名簿【中間実績】!BH98</f>
        <v/>
      </c>
      <c r="Z88" s="363"/>
      <c r="AA88" s="361" t="str">
        <f>③職員名簿【中間実績】!BY98</f>
        <v/>
      </c>
      <c r="AB88" s="359" t="str">
        <f>③職員名簿【中間実績】!BI98</f>
        <v/>
      </c>
      <c r="AC88" s="363"/>
      <c r="AD88" s="361" t="str">
        <f>③職員名簿【中間実績】!BZ98</f>
        <v/>
      </c>
      <c r="AE88" s="359" t="str">
        <f>③職員名簿【中間実績】!BJ98</f>
        <v/>
      </c>
      <c r="AF88" s="363"/>
      <c r="AG88" s="361" t="str">
        <f>③職員名簿【中間実績】!CA98</f>
        <v/>
      </c>
      <c r="AH88" s="359" t="str">
        <f>③職員名簿【中間実績】!BK98</f>
        <v/>
      </c>
      <c r="AI88" s="363"/>
      <c r="AJ88" s="361" t="str">
        <f>③職員名簿【中間実績】!CB98</f>
        <v/>
      </c>
      <c r="AK88" s="359" t="str">
        <f>③職員名簿【中間実績】!BL98</f>
        <v/>
      </c>
      <c r="AL88" s="363"/>
    </row>
    <row r="89" spans="1:38" ht="30" customHeight="1">
      <c r="A89">
        <v>85</v>
      </c>
      <c r="B89" s="128" t="str">
        <f>③職員名簿【中間実績】!BP99</f>
        <v/>
      </c>
      <c r="C89" s="358" t="str">
        <f>③職員名簿【中間実績】!BQ99</f>
        <v/>
      </c>
      <c r="D89" s="359" t="str">
        <f>③職員名簿【中間実績】!BA99</f>
        <v/>
      </c>
      <c r="E89" s="363"/>
      <c r="F89" s="361" t="str">
        <f>③職員名簿【中間実績】!BR99</f>
        <v/>
      </c>
      <c r="G89" s="359" t="str">
        <f>③職員名簿【中間実績】!BB99</f>
        <v/>
      </c>
      <c r="H89" s="363"/>
      <c r="I89" s="361" t="str">
        <f>③職員名簿【中間実績】!BS99</f>
        <v/>
      </c>
      <c r="J89" s="359" t="str">
        <f>③職員名簿【中間実績】!BC99</f>
        <v/>
      </c>
      <c r="K89" s="363"/>
      <c r="L89" s="361" t="str">
        <f>③職員名簿【中間実績】!BT99</f>
        <v/>
      </c>
      <c r="M89" s="359" t="str">
        <f>③職員名簿【中間実績】!BD99</f>
        <v/>
      </c>
      <c r="N89" s="363"/>
      <c r="O89" s="361" t="str">
        <f>③職員名簿【中間実績】!BU99</f>
        <v/>
      </c>
      <c r="P89" s="359" t="str">
        <f>③職員名簿【中間実績】!BE99</f>
        <v/>
      </c>
      <c r="Q89" s="363"/>
      <c r="R89" s="361" t="str">
        <f>③職員名簿【中間実績】!BV99</f>
        <v/>
      </c>
      <c r="S89" s="359" t="str">
        <f>③職員名簿【中間実績】!BF99</f>
        <v/>
      </c>
      <c r="T89" s="363"/>
      <c r="U89" s="361" t="str">
        <f>③職員名簿【中間実績】!BW99</f>
        <v/>
      </c>
      <c r="V89" s="359" t="str">
        <f>③職員名簿【中間実績】!BG99</f>
        <v/>
      </c>
      <c r="W89" s="363"/>
      <c r="X89" s="361" t="str">
        <f>③職員名簿【中間実績】!BX99</f>
        <v/>
      </c>
      <c r="Y89" s="359" t="str">
        <f>③職員名簿【中間実績】!BH99</f>
        <v/>
      </c>
      <c r="Z89" s="363"/>
      <c r="AA89" s="361" t="str">
        <f>③職員名簿【中間実績】!BY99</f>
        <v/>
      </c>
      <c r="AB89" s="359" t="str">
        <f>③職員名簿【中間実績】!BI99</f>
        <v/>
      </c>
      <c r="AC89" s="363"/>
      <c r="AD89" s="361" t="str">
        <f>③職員名簿【中間実績】!BZ99</f>
        <v/>
      </c>
      <c r="AE89" s="359" t="str">
        <f>③職員名簿【中間実績】!BJ99</f>
        <v/>
      </c>
      <c r="AF89" s="363"/>
      <c r="AG89" s="361" t="str">
        <f>③職員名簿【中間実績】!CA99</f>
        <v/>
      </c>
      <c r="AH89" s="359" t="str">
        <f>③職員名簿【中間実績】!BK99</f>
        <v/>
      </c>
      <c r="AI89" s="363"/>
      <c r="AJ89" s="361" t="str">
        <f>③職員名簿【中間実績】!CB99</f>
        <v/>
      </c>
      <c r="AK89" s="359" t="str">
        <f>③職員名簿【中間実績】!BL99</f>
        <v/>
      </c>
      <c r="AL89" s="363"/>
    </row>
    <row r="90" spans="1:38" ht="30" customHeight="1">
      <c r="A90">
        <v>86</v>
      </c>
      <c r="B90" s="128" t="str">
        <f>③職員名簿【中間実績】!BP100</f>
        <v/>
      </c>
      <c r="C90" s="358" t="str">
        <f>③職員名簿【中間実績】!BQ100</f>
        <v/>
      </c>
      <c r="D90" s="359" t="str">
        <f>③職員名簿【中間実績】!BA100</f>
        <v/>
      </c>
      <c r="E90" s="363"/>
      <c r="F90" s="361" t="str">
        <f>③職員名簿【中間実績】!BR100</f>
        <v/>
      </c>
      <c r="G90" s="359" t="str">
        <f>③職員名簿【中間実績】!BB100</f>
        <v/>
      </c>
      <c r="H90" s="363"/>
      <c r="I90" s="361" t="str">
        <f>③職員名簿【中間実績】!BS100</f>
        <v/>
      </c>
      <c r="J90" s="359" t="str">
        <f>③職員名簿【中間実績】!BC100</f>
        <v/>
      </c>
      <c r="K90" s="363"/>
      <c r="L90" s="361" t="str">
        <f>③職員名簿【中間実績】!BT100</f>
        <v/>
      </c>
      <c r="M90" s="359" t="str">
        <f>③職員名簿【中間実績】!BD100</f>
        <v/>
      </c>
      <c r="N90" s="363"/>
      <c r="O90" s="361" t="str">
        <f>③職員名簿【中間実績】!BU100</f>
        <v/>
      </c>
      <c r="P90" s="359" t="str">
        <f>③職員名簿【中間実績】!BE100</f>
        <v/>
      </c>
      <c r="Q90" s="363"/>
      <c r="R90" s="361" t="str">
        <f>③職員名簿【中間実績】!BV100</f>
        <v/>
      </c>
      <c r="S90" s="359" t="str">
        <f>③職員名簿【中間実績】!BF100</f>
        <v/>
      </c>
      <c r="T90" s="363"/>
      <c r="U90" s="361" t="str">
        <f>③職員名簿【中間実績】!BW100</f>
        <v/>
      </c>
      <c r="V90" s="359" t="str">
        <f>③職員名簿【中間実績】!BG100</f>
        <v/>
      </c>
      <c r="W90" s="363"/>
      <c r="X90" s="361" t="str">
        <f>③職員名簿【中間実績】!BX100</f>
        <v/>
      </c>
      <c r="Y90" s="359" t="str">
        <f>③職員名簿【中間実績】!BH100</f>
        <v/>
      </c>
      <c r="Z90" s="363"/>
      <c r="AA90" s="361" t="str">
        <f>③職員名簿【中間実績】!BY100</f>
        <v/>
      </c>
      <c r="AB90" s="359" t="str">
        <f>③職員名簿【中間実績】!BI100</f>
        <v/>
      </c>
      <c r="AC90" s="363"/>
      <c r="AD90" s="361" t="str">
        <f>③職員名簿【中間実績】!BZ100</f>
        <v/>
      </c>
      <c r="AE90" s="359" t="str">
        <f>③職員名簿【中間実績】!BJ100</f>
        <v/>
      </c>
      <c r="AF90" s="363"/>
      <c r="AG90" s="361" t="str">
        <f>③職員名簿【中間実績】!CA100</f>
        <v/>
      </c>
      <c r="AH90" s="359" t="str">
        <f>③職員名簿【中間実績】!BK100</f>
        <v/>
      </c>
      <c r="AI90" s="363"/>
      <c r="AJ90" s="361" t="str">
        <f>③職員名簿【中間実績】!CB100</f>
        <v/>
      </c>
      <c r="AK90" s="359" t="str">
        <f>③職員名簿【中間実績】!BL100</f>
        <v/>
      </c>
      <c r="AL90" s="363"/>
    </row>
    <row r="91" spans="1:38" ht="30" customHeight="1">
      <c r="A91">
        <v>87</v>
      </c>
      <c r="B91" s="128" t="str">
        <f>③職員名簿【中間実績】!BP101</f>
        <v/>
      </c>
      <c r="C91" s="358" t="str">
        <f>③職員名簿【中間実績】!BQ101</f>
        <v/>
      </c>
      <c r="D91" s="359" t="str">
        <f>③職員名簿【中間実績】!BA101</f>
        <v/>
      </c>
      <c r="E91" s="363"/>
      <c r="F91" s="361" t="str">
        <f>③職員名簿【中間実績】!BR101</f>
        <v/>
      </c>
      <c r="G91" s="359" t="str">
        <f>③職員名簿【中間実績】!BB101</f>
        <v/>
      </c>
      <c r="H91" s="363"/>
      <c r="I91" s="361" t="str">
        <f>③職員名簿【中間実績】!BS101</f>
        <v/>
      </c>
      <c r="J91" s="359" t="str">
        <f>③職員名簿【中間実績】!BC101</f>
        <v/>
      </c>
      <c r="K91" s="363"/>
      <c r="L91" s="361" t="str">
        <f>③職員名簿【中間実績】!BT101</f>
        <v/>
      </c>
      <c r="M91" s="359" t="str">
        <f>③職員名簿【中間実績】!BD101</f>
        <v/>
      </c>
      <c r="N91" s="363"/>
      <c r="O91" s="361" t="str">
        <f>③職員名簿【中間実績】!BU101</f>
        <v/>
      </c>
      <c r="P91" s="359" t="str">
        <f>③職員名簿【中間実績】!BE101</f>
        <v/>
      </c>
      <c r="Q91" s="363"/>
      <c r="R91" s="361" t="str">
        <f>③職員名簿【中間実績】!BV101</f>
        <v/>
      </c>
      <c r="S91" s="359" t="str">
        <f>③職員名簿【中間実績】!BF101</f>
        <v/>
      </c>
      <c r="T91" s="363"/>
      <c r="U91" s="361" t="str">
        <f>③職員名簿【中間実績】!BW101</f>
        <v/>
      </c>
      <c r="V91" s="359" t="str">
        <f>③職員名簿【中間実績】!BG101</f>
        <v/>
      </c>
      <c r="W91" s="363"/>
      <c r="X91" s="361" t="str">
        <f>③職員名簿【中間実績】!BX101</f>
        <v/>
      </c>
      <c r="Y91" s="359" t="str">
        <f>③職員名簿【中間実績】!BH101</f>
        <v/>
      </c>
      <c r="Z91" s="363"/>
      <c r="AA91" s="361" t="str">
        <f>③職員名簿【中間実績】!BY101</f>
        <v/>
      </c>
      <c r="AB91" s="359" t="str">
        <f>③職員名簿【中間実績】!BI101</f>
        <v/>
      </c>
      <c r="AC91" s="363"/>
      <c r="AD91" s="361" t="str">
        <f>③職員名簿【中間実績】!BZ101</f>
        <v/>
      </c>
      <c r="AE91" s="359" t="str">
        <f>③職員名簿【中間実績】!BJ101</f>
        <v/>
      </c>
      <c r="AF91" s="363"/>
      <c r="AG91" s="361" t="str">
        <f>③職員名簿【中間実績】!CA101</f>
        <v/>
      </c>
      <c r="AH91" s="359" t="str">
        <f>③職員名簿【中間実績】!BK101</f>
        <v/>
      </c>
      <c r="AI91" s="363"/>
      <c r="AJ91" s="361" t="str">
        <f>③職員名簿【中間実績】!CB101</f>
        <v/>
      </c>
      <c r="AK91" s="359" t="str">
        <f>③職員名簿【中間実績】!BL101</f>
        <v/>
      </c>
      <c r="AL91" s="363"/>
    </row>
    <row r="92" spans="1:38" ht="30" customHeight="1">
      <c r="A92">
        <v>88</v>
      </c>
      <c r="B92" s="128" t="str">
        <f>③職員名簿【中間実績】!BP102</f>
        <v/>
      </c>
      <c r="C92" s="358" t="str">
        <f>③職員名簿【中間実績】!BQ102</f>
        <v/>
      </c>
      <c r="D92" s="359" t="str">
        <f>③職員名簿【中間実績】!BA102</f>
        <v/>
      </c>
      <c r="E92" s="363"/>
      <c r="F92" s="361" t="str">
        <f>③職員名簿【中間実績】!BR102</f>
        <v/>
      </c>
      <c r="G92" s="359" t="str">
        <f>③職員名簿【中間実績】!BB102</f>
        <v/>
      </c>
      <c r="H92" s="363"/>
      <c r="I92" s="361" t="str">
        <f>③職員名簿【中間実績】!BS102</f>
        <v/>
      </c>
      <c r="J92" s="359" t="str">
        <f>③職員名簿【中間実績】!BC102</f>
        <v/>
      </c>
      <c r="K92" s="363"/>
      <c r="L92" s="361" t="str">
        <f>③職員名簿【中間実績】!BT102</f>
        <v/>
      </c>
      <c r="M92" s="359" t="str">
        <f>③職員名簿【中間実績】!BD102</f>
        <v/>
      </c>
      <c r="N92" s="363"/>
      <c r="O92" s="361" t="str">
        <f>③職員名簿【中間実績】!BU102</f>
        <v/>
      </c>
      <c r="P92" s="359" t="str">
        <f>③職員名簿【中間実績】!BE102</f>
        <v/>
      </c>
      <c r="Q92" s="363"/>
      <c r="R92" s="361" t="str">
        <f>③職員名簿【中間実績】!BV102</f>
        <v/>
      </c>
      <c r="S92" s="359" t="str">
        <f>③職員名簿【中間実績】!BF102</f>
        <v/>
      </c>
      <c r="T92" s="363"/>
      <c r="U92" s="361" t="str">
        <f>③職員名簿【中間実績】!BW102</f>
        <v/>
      </c>
      <c r="V92" s="359" t="str">
        <f>③職員名簿【中間実績】!BG102</f>
        <v/>
      </c>
      <c r="W92" s="363"/>
      <c r="X92" s="361" t="str">
        <f>③職員名簿【中間実績】!BX102</f>
        <v/>
      </c>
      <c r="Y92" s="359" t="str">
        <f>③職員名簿【中間実績】!BH102</f>
        <v/>
      </c>
      <c r="Z92" s="363"/>
      <c r="AA92" s="361" t="str">
        <f>③職員名簿【中間実績】!BY102</f>
        <v/>
      </c>
      <c r="AB92" s="359" t="str">
        <f>③職員名簿【中間実績】!BI102</f>
        <v/>
      </c>
      <c r="AC92" s="363"/>
      <c r="AD92" s="361" t="str">
        <f>③職員名簿【中間実績】!BZ102</f>
        <v/>
      </c>
      <c r="AE92" s="359" t="str">
        <f>③職員名簿【中間実績】!BJ102</f>
        <v/>
      </c>
      <c r="AF92" s="363"/>
      <c r="AG92" s="361" t="str">
        <f>③職員名簿【中間実績】!CA102</f>
        <v/>
      </c>
      <c r="AH92" s="359" t="str">
        <f>③職員名簿【中間実績】!BK102</f>
        <v/>
      </c>
      <c r="AI92" s="363"/>
      <c r="AJ92" s="361" t="str">
        <f>③職員名簿【中間実績】!CB102</f>
        <v/>
      </c>
      <c r="AK92" s="359" t="str">
        <f>③職員名簿【中間実績】!BL102</f>
        <v/>
      </c>
      <c r="AL92" s="363"/>
    </row>
    <row r="93" spans="1:38" ht="30" customHeight="1">
      <c r="A93">
        <v>89</v>
      </c>
      <c r="B93" s="128" t="str">
        <f>③職員名簿【中間実績】!BP103</f>
        <v/>
      </c>
      <c r="C93" s="358" t="str">
        <f>③職員名簿【中間実績】!BQ103</f>
        <v/>
      </c>
      <c r="D93" s="359" t="str">
        <f>③職員名簿【中間実績】!BA103</f>
        <v/>
      </c>
      <c r="E93" s="363"/>
      <c r="F93" s="361" t="str">
        <f>③職員名簿【中間実績】!BR103</f>
        <v/>
      </c>
      <c r="G93" s="359" t="str">
        <f>③職員名簿【中間実績】!BB103</f>
        <v/>
      </c>
      <c r="H93" s="363"/>
      <c r="I93" s="361" t="str">
        <f>③職員名簿【中間実績】!BS103</f>
        <v/>
      </c>
      <c r="J93" s="359" t="str">
        <f>③職員名簿【中間実績】!BC103</f>
        <v/>
      </c>
      <c r="K93" s="363"/>
      <c r="L93" s="361" t="str">
        <f>③職員名簿【中間実績】!BT103</f>
        <v/>
      </c>
      <c r="M93" s="359" t="str">
        <f>③職員名簿【中間実績】!BD103</f>
        <v/>
      </c>
      <c r="N93" s="363"/>
      <c r="O93" s="361" t="str">
        <f>③職員名簿【中間実績】!BU103</f>
        <v/>
      </c>
      <c r="P93" s="359" t="str">
        <f>③職員名簿【中間実績】!BE103</f>
        <v/>
      </c>
      <c r="Q93" s="363"/>
      <c r="R93" s="361" t="str">
        <f>③職員名簿【中間実績】!BV103</f>
        <v/>
      </c>
      <c r="S93" s="359" t="str">
        <f>③職員名簿【中間実績】!BF103</f>
        <v/>
      </c>
      <c r="T93" s="363"/>
      <c r="U93" s="361" t="str">
        <f>③職員名簿【中間実績】!BW103</f>
        <v/>
      </c>
      <c r="V93" s="359" t="str">
        <f>③職員名簿【中間実績】!BG103</f>
        <v/>
      </c>
      <c r="W93" s="363"/>
      <c r="X93" s="361" t="str">
        <f>③職員名簿【中間実績】!BX103</f>
        <v/>
      </c>
      <c r="Y93" s="359" t="str">
        <f>③職員名簿【中間実績】!BH103</f>
        <v/>
      </c>
      <c r="Z93" s="363"/>
      <c r="AA93" s="361" t="str">
        <f>③職員名簿【中間実績】!BY103</f>
        <v/>
      </c>
      <c r="AB93" s="359" t="str">
        <f>③職員名簿【中間実績】!BI103</f>
        <v/>
      </c>
      <c r="AC93" s="363"/>
      <c r="AD93" s="361" t="str">
        <f>③職員名簿【中間実績】!BZ103</f>
        <v/>
      </c>
      <c r="AE93" s="359" t="str">
        <f>③職員名簿【中間実績】!BJ103</f>
        <v/>
      </c>
      <c r="AF93" s="363"/>
      <c r="AG93" s="361" t="str">
        <f>③職員名簿【中間実績】!CA103</f>
        <v/>
      </c>
      <c r="AH93" s="359" t="str">
        <f>③職員名簿【中間実績】!BK103</f>
        <v/>
      </c>
      <c r="AI93" s="363"/>
      <c r="AJ93" s="361" t="str">
        <f>③職員名簿【中間実績】!CB103</f>
        <v/>
      </c>
      <c r="AK93" s="359" t="str">
        <f>③職員名簿【中間実績】!BL103</f>
        <v/>
      </c>
      <c r="AL93" s="363"/>
    </row>
    <row r="94" spans="1:38" ht="30" customHeight="1">
      <c r="A94">
        <v>90</v>
      </c>
      <c r="B94" s="128" t="str">
        <f>③職員名簿【中間実績】!BP104</f>
        <v/>
      </c>
      <c r="C94" s="358" t="str">
        <f>③職員名簿【中間実績】!BQ104</f>
        <v/>
      </c>
      <c r="D94" s="359" t="str">
        <f>③職員名簿【中間実績】!BA104</f>
        <v/>
      </c>
      <c r="E94" s="363"/>
      <c r="F94" s="361" t="str">
        <f>③職員名簿【中間実績】!BR104</f>
        <v/>
      </c>
      <c r="G94" s="359" t="str">
        <f>③職員名簿【中間実績】!BB104</f>
        <v/>
      </c>
      <c r="H94" s="363"/>
      <c r="I94" s="361" t="str">
        <f>③職員名簿【中間実績】!BS104</f>
        <v/>
      </c>
      <c r="J94" s="359" t="str">
        <f>③職員名簿【中間実績】!BC104</f>
        <v/>
      </c>
      <c r="K94" s="363"/>
      <c r="L94" s="361" t="str">
        <f>③職員名簿【中間実績】!BT104</f>
        <v/>
      </c>
      <c r="M94" s="359" t="str">
        <f>③職員名簿【中間実績】!BD104</f>
        <v/>
      </c>
      <c r="N94" s="363"/>
      <c r="O94" s="361" t="str">
        <f>③職員名簿【中間実績】!BU104</f>
        <v/>
      </c>
      <c r="P94" s="359" t="str">
        <f>③職員名簿【中間実績】!BE104</f>
        <v/>
      </c>
      <c r="Q94" s="363"/>
      <c r="R94" s="361" t="str">
        <f>③職員名簿【中間実績】!BV104</f>
        <v/>
      </c>
      <c r="S94" s="359" t="str">
        <f>③職員名簿【中間実績】!BF104</f>
        <v/>
      </c>
      <c r="T94" s="363"/>
      <c r="U94" s="361" t="str">
        <f>③職員名簿【中間実績】!BW104</f>
        <v/>
      </c>
      <c r="V94" s="359" t="str">
        <f>③職員名簿【中間実績】!BG104</f>
        <v/>
      </c>
      <c r="W94" s="363"/>
      <c r="X94" s="361" t="str">
        <f>③職員名簿【中間実績】!BX104</f>
        <v/>
      </c>
      <c r="Y94" s="359" t="str">
        <f>③職員名簿【中間実績】!BH104</f>
        <v/>
      </c>
      <c r="Z94" s="363"/>
      <c r="AA94" s="361" t="str">
        <f>③職員名簿【中間実績】!BY104</f>
        <v/>
      </c>
      <c r="AB94" s="359" t="str">
        <f>③職員名簿【中間実績】!BI104</f>
        <v/>
      </c>
      <c r="AC94" s="363"/>
      <c r="AD94" s="361" t="str">
        <f>③職員名簿【中間実績】!BZ104</f>
        <v/>
      </c>
      <c r="AE94" s="359" t="str">
        <f>③職員名簿【中間実績】!BJ104</f>
        <v/>
      </c>
      <c r="AF94" s="363"/>
      <c r="AG94" s="361" t="str">
        <f>③職員名簿【中間実績】!CA104</f>
        <v/>
      </c>
      <c r="AH94" s="359" t="str">
        <f>③職員名簿【中間実績】!BK104</f>
        <v/>
      </c>
      <c r="AI94" s="363"/>
      <c r="AJ94" s="361" t="str">
        <f>③職員名簿【中間実績】!CB104</f>
        <v/>
      </c>
      <c r="AK94" s="359" t="str">
        <f>③職員名簿【中間実績】!BL104</f>
        <v/>
      </c>
      <c r="AL94" s="363"/>
    </row>
    <row r="95" spans="1:38" ht="30" customHeight="1">
      <c r="A95">
        <v>91</v>
      </c>
      <c r="B95" s="128" t="str">
        <f>③職員名簿【中間実績】!BP105</f>
        <v/>
      </c>
      <c r="C95" s="358" t="str">
        <f>③職員名簿【中間実績】!BQ105</f>
        <v/>
      </c>
      <c r="D95" s="359" t="str">
        <f>③職員名簿【中間実績】!BA105</f>
        <v/>
      </c>
      <c r="E95" s="363"/>
      <c r="F95" s="361" t="str">
        <f>③職員名簿【中間実績】!BR105</f>
        <v/>
      </c>
      <c r="G95" s="359" t="str">
        <f>③職員名簿【中間実績】!BB105</f>
        <v/>
      </c>
      <c r="H95" s="363"/>
      <c r="I95" s="361" t="str">
        <f>③職員名簿【中間実績】!BS105</f>
        <v/>
      </c>
      <c r="J95" s="359" t="str">
        <f>③職員名簿【中間実績】!BC105</f>
        <v/>
      </c>
      <c r="K95" s="363"/>
      <c r="L95" s="361" t="str">
        <f>③職員名簿【中間実績】!BT105</f>
        <v/>
      </c>
      <c r="M95" s="359" t="str">
        <f>③職員名簿【中間実績】!BD105</f>
        <v/>
      </c>
      <c r="N95" s="363"/>
      <c r="O95" s="361" t="str">
        <f>③職員名簿【中間実績】!BU105</f>
        <v/>
      </c>
      <c r="P95" s="359" t="str">
        <f>③職員名簿【中間実績】!BE105</f>
        <v/>
      </c>
      <c r="Q95" s="363"/>
      <c r="R95" s="361" t="str">
        <f>③職員名簿【中間実績】!BV105</f>
        <v/>
      </c>
      <c r="S95" s="359" t="str">
        <f>③職員名簿【中間実績】!BF105</f>
        <v/>
      </c>
      <c r="T95" s="363"/>
      <c r="U95" s="361" t="str">
        <f>③職員名簿【中間実績】!BW105</f>
        <v/>
      </c>
      <c r="V95" s="359" t="str">
        <f>③職員名簿【中間実績】!BG105</f>
        <v/>
      </c>
      <c r="W95" s="363"/>
      <c r="X95" s="361" t="str">
        <f>③職員名簿【中間実績】!BX105</f>
        <v/>
      </c>
      <c r="Y95" s="359" t="str">
        <f>③職員名簿【中間実績】!BH105</f>
        <v/>
      </c>
      <c r="Z95" s="363"/>
      <c r="AA95" s="361" t="str">
        <f>③職員名簿【中間実績】!BY105</f>
        <v/>
      </c>
      <c r="AB95" s="359" t="str">
        <f>③職員名簿【中間実績】!BI105</f>
        <v/>
      </c>
      <c r="AC95" s="363"/>
      <c r="AD95" s="361" t="str">
        <f>③職員名簿【中間実績】!BZ105</f>
        <v/>
      </c>
      <c r="AE95" s="359" t="str">
        <f>③職員名簿【中間実績】!BJ105</f>
        <v/>
      </c>
      <c r="AF95" s="363"/>
      <c r="AG95" s="361" t="str">
        <f>③職員名簿【中間実績】!CA105</f>
        <v/>
      </c>
      <c r="AH95" s="359" t="str">
        <f>③職員名簿【中間実績】!BK105</f>
        <v/>
      </c>
      <c r="AI95" s="363"/>
      <c r="AJ95" s="361" t="str">
        <f>③職員名簿【中間実績】!CB105</f>
        <v/>
      </c>
      <c r="AK95" s="359" t="str">
        <f>③職員名簿【中間実績】!BL105</f>
        <v/>
      </c>
      <c r="AL95" s="363"/>
    </row>
    <row r="96" spans="1:38" ht="30" customHeight="1">
      <c r="A96">
        <v>92</v>
      </c>
      <c r="B96" s="128" t="str">
        <f>③職員名簿【中間実績】!BP106</f>
        <v/>
      </c>
      <c r="C96" s="358" t="str">
        <f>③職員名簿【中間実績】!BQ106</f>
        <v/>
      </c>
      <c r="D96" s="359" t="str">
        <f>③職員名簿【中間実績】!BA106</f>
        <v/>
      </c>
      <c r="E96" s="363"/>
      <c r="F96" s="361" t="str">
        <f>③職員名簿【中間実績】!BR106</f>
        <v/>
      </c>
      <c r="G96" s="359" t="str">
        <f>③職員名簿【中間実績】!BB106</f>
        <v/>
      </c>
      <c r="H96" s="363"/>
      <c r="I96" s="361" t="str">
        <f>③職員名簿【中間実績】!BS106</f>
        <v/>
      </c>
      <c r="J96" s="359" t="str">
        <f>③職員名簿【中間実績】!BC106</f>
        <v/>
      </c>
      <c r="K96" s="363"/>
      <c r="L96" s="361" t="str">
        <f>③職員名簿【中間実績】!BT106</f>
        <v/>
      </c>
      <c r="M96" s="359" t="str">
        <f>③職員名簿【中間実績】!BD106</f>
        <v/>
      </c>
      <c r="N96" s="363"/>
      <c r="O96" s="361" t="str">
        <f>③職員名簿【中間実績】!BU106</f>
        <v/>
      </c>
      <c r="P96" s="359" t="str">
        <f>③職員名簿【中間実績】!BE106</f>
        <v/>
      </c>
      <c r="Q96" s="363"/>
      <c r="R96" s="361" t="str">
        <f>③職員名簿【中間実績】!BV106</f>
        <v/>
      </c>
      <c r="S96" s="359" t="str">
        <f>③職員名簿【中間実績】!BF106</f>
        <v/>
      </c>
      <c r="T96" s="363"/>
      <c r="U96" s="361" t="str">
        <f>③職員名簿【中間実績】!BW106</f>
        <v/>
      </c>
      <c r="V96" s="359" t="str">
        <f>③職員名簿【中間実績】!BG106</f>
        <v/>
      </c>
      <c r="W96" s="363"/>
      <c r="X96" s="361" t="str">
        <f>③職員名簿【中間実績】!BX106</f>
        <v/>
      </c>
      <c r="Y96" s="359" t="str">
        <f>③職員名簿【中間実績】!BH106</f>
        <v/>
      </c>
      <c r="Z96" s="363"/>
      <c r="AA96" s="361" t="str">
        <f>③職員名簿【中間実績】!BY106</f>
        <v/>
      </c>
      <c r="AB96" s="359" t="str">
        <f>③職員名簿【中間実績】!BI106</f>
        <v/>
      </c>
      <c r="AC96" s="363"/>
      <c r="AD96" s="361" t="str">
        <f>③職員名簿【中間実績】!BZ106</f>
        <v/>
      </c>
      <c r="AE96" s="359" t="str">
        <f>③職員名簿【中間実績】!BJ106</f>
        <v/>
      </c>
      <c r="AF96" s="363"/>
      <c r="AG96" s="361" t="str">
        <f>③職員名簿【中間実績】!CA106</f>
        <v/>
      </c>
      <c r="AH96" s="359" t="str">
        <f>③職員名簿【中間実績】!BK106</f>
        <v/>
      </c>
      <c r="AI96" s="363"/>
      <c r="AJ96" s="361" t="str">
        <f>③職員名簿【中間実績】!CB106</f>
        <v/>
      </c>
      <c r="AK96" s="359" t="str">
        <f>③職員名簿【中間実績】!BL106</f>
        <v/>
      </c>
      <c r="AL96" s="363"/>
    </row>
    <row r="97" spans="1:38" ht="30" customHeight="1">
      <c r="A97">
        <v>93</v>
      </c>
      <c r="B97" s="128" t="str">
        <f>③職員名簿【中間実績】!BP107</f>
        <v/>
      </c>
      <c r="C97" s="358" t="str">
        <f>③職員名簿【中間実績】!BQ107</f>
        <v/>
      </c>
      <c r="D97" s="359" t="str">
        <f>③職員名簿【中間実績】!BA107</f>
        <v/>
      </c>
      <c r="E97" s="363"/>
      <c r="F97" s="361" t="str">
        <f>③職員名簿【中間実績】!BR107</f>
        <v/>
      </c>
      <c r="G97" s="359" t="str">
        <f>③職員名簿【中間実績】!BB107</f>
        <v/>
      </c>
      <c r="H97" s="363"/>
      <c r="I97" s="361" t="str">
        <f>③職員名簿【中間実績】!BS107</f>
        <v/>
      </c>
      <c r="J97" s="359" t="str">
        <f>③職員名簿【中間実績】!BC107</f>
        <v/>
      </c>
      <c r="K97" s="363"/>
      <c r="L97" s="361" t="str">
        <f>③職員名簿【中間実績】!BT107</f>
        <v/>
      </c>
      <c r="M97" s="359" t="str">
        <f>③職員名簿【中間実績】!BD107</f>
        <v/>
      </c>
      <c r="N97" s="363"/>
      <c r="O97" s="361" t="str">
        <f>③職員名簿【中間実績】!BU107</f>
        <v/>
      </c>
      <c r="P97" s="359" t="str">
        <f>③職員名簿【中間実績】!BE107</f>
        <v/>
      </c>
      <c r="Q97" s="363"/>
      <c r="R97" s="361" t="str">
        <f>③職員名簿【中間実績】!BV107</f>
        <v/>
      </c>
      <c r="S97" s="359" t="str">
        <f>③職員名簿【中間実績】!BF107</f>
        <v/>
      </c>
      <c r="T97" s="363"/>
      <c r="U97" s="361" t="str">
        <f>③職員名簿【中間実績】!BW107</f>
        <v/>
      </c>
      <c r="V97" s="359" t="str">
        <f>③職員名簿【中間実績】!BG107</f>
        <v/>
      </c>
      <c r="W97" s="363"/>
      <c r="X97" s="361" t="str">
        <f>③職員名簿【中間実績】!BX107</f>
        <v/>
      </c>
      <c r="Y97" s="359" t="str">
        <f>③職員名簿【中間実績】!BH107</f>
        <v/>
      </c>
      <c r="Z97" s="363"/>
      <c r="AA97" s="361" t="str">
        <f>③職員名簿【中間実績】!BY107</f>
        <v/>
      </c>
      <c r="AB97" s="359" t="str">
        <f>③職員名簿【中間実績】!BI107</f>
        <v/>
      </c>
      <c r="AC97" s="363"/>
      <c r="AD97" s="361" t="str">
        <f>③職員名簿【中間実績】!BZ107</f>
        <v/>
      </c>
      <c r="AE97" s="359" t="str">
        <f>③職員名簿【中間実績】!BJ107</f>
        <v/>
      </c>
      <c r="AF97" s="363"/>
      <c r="AG97" s="361" t="str">
        <f>③職員名簿【中間実績】!CA107</f>
        <v/>
      </c>
      <c r="AH97" s="359" t="str">
        <f>③職員名簿【中間実績】!BK107</f>
        <v/>
      </c>
      <c r="AI97" s="363"/>
      <c r="AJ97" s="361" t="str">
        <f>③職員名簿【中間実績】!CB107</f>
        <v/>
      </c>
      <c r="AK97" s="359" t="str">
        <f>③職員名簿【中間実績】!BL107</f>
        <v/>
      </c>
      <c r="AL97" s="363"/>
    </row>
    <row r="98" spans="1:38" ht="30" customHeight="1">
      <c r="A98">
        <v>94</v>
      </c>
      <c r="B98" s="128" t="str">
        <f>③職員名簿【中間実績】!BP108</f>
        <v/>
      </c>
      <c r="C98" s="358" t="str">
        <f>③職員名簿【中間実績】!BQ108</f>
        <v/>
      </c>
      <c r="D98" s="359" t="str">
        <f>③職員名簿【中間実績】!BA108</f>
        <v/>
      </c>
      <c r="E98" s="363"/>
      <c r="F98" s="361" t="str">
        <f>③職員名簿【中間実績】!BR108</f>
        <v/>
      </c>
      <c r="G98" s="359" t="str">
        <f>③職員名簿【中間実績】!BB108</f>
        <v/>
      </c>
      <c r="H98" s="363"/>
      <c r="I98" s="361" t="str">
        <f>③職員名簿【中間実績】!BS108</f>
        <v/>
      </c>
      <c r="J98" s="359" t="str">
        <f>③職員名簿【中間実績】!BC108</f>
        <v/>
      </c>
      <c r="K98" s="363"/>
      <c r="L98" s="361" t="str">
        <f>③職員名簿【中間実績】!BT108</f>
        <v/>
      </c>
      <c r="M98" s="359" t="str">
        <f>③職員名簿【中間実績】!BD108</f>
        <v/>
      </c>
      <c r="N98" s="363"/>
      <c r="O98" s="361" t="str">
        <f>③職員名簿【中間実績】!BU108</f>
        <v/>
      </c>
      <c r="P98" s="359" t="str">
        <f>③職員名簿【中間実績】!BE108</f>
        <v/>
      </c>
      <c r="Q98" s="363"/>
      <c r="R98" s="361" t="str">
        <f>③職員名簿【中間実績】!BV108</f>
        <v/>
      </c>
      <c r="S98" s="359" t="str">
        <f>③職員名簿【中間実績】!BF108</f>
        <v/>
      </c>
      <c r="T98" s="363"/>
      <c r="U98" s="361" t="str">
        <f>③職員名簿【中間実績】!BW108</f>
        <v/>
      </c>
      <c r="V98" s="359" t="str">
        <f>③職員名簿【中間実績】!BG108</f>
        <v/>
      </c>
      <c r="W98" s="363"/>
      <c r="X98" s="361" t="str">
        <f>③職員名簿【中間実績】!BX108</f>
        <v/>
      </c>
      <c r="Y98" s="359" t="str">
        <f>③職員名簿【中間実績】!BH108</f>
        <v/>
      </c>
      <c r="Z98" s="363"/>
      <c r="AA98" s="361" t="str">
        <f>③職員名簿【中間実績】!BY108</f>
        <v/>
      </c>
      <c r="AB98" s="359" t="str">
        <f>③職員名簿【中間実績】!BI108</f>
        <v/>
      </c>
      <c r="AC98" s="363"/>
      <c r="AD98" s="361" t="str">
        <f>③職員名簿【中間実績】!BZ108</f>
        <v/>
      </c>
      <c r="AE98" s="359" t="str">
        <f>③職員名簿【中間実績】!BJ108</f>
        <v/>
      </c>
      <c r="AF98" s="363"/>
      <c r="AG98" s="361" t="str">
        <f>③職員名簿【中間実績】!CA108</f>
        <v/>
      </c>
      <c r="AH98" s="359" t="str">
        <f>③職員名簿【中間実績】!BK108</f>
        <v/>
      </c>
      <c r="AI98" s="363"/>
      <c r="AJ98" s="361" t="str">
        <f>③職員名簿【中間実績】!CB108</f>
        <v/>
      </c>
      <c r="AK98" s="359" t="str">
        <f>③職員名簿【中間実績】!BL108</f>
        <v/>
      </c>
      <c r="AL98" s="363"/>
    </row>
    <row r="99" spans="1:38" ht="30" customHeight="1">
      <c r="A99">
        <v>95</v>
      </c>
      <c r="B99" s="128" t="str">
        <f>③職員名簿【中間実績】!BP109</f>
        <v/>
      </c>
      <c r="C99" s="358" t="str">
        <f>③職員名簿【中間実績】!BQ109</f>
        <v/>
      </c>
      <c r="D99" s="359" t="str">
        <f>③職員名簿【中間実績】!BA109</f>
        <v/>
      </c>
      <c r="E99" s="363"/>
      <c r="F99" s="361" t="str">
        <f>③職員名簿【中間実績】!BR109</f>
        <v/>
      </c>
      <c r="G99" s="359" t="str">
        <f>③職員名簿【中間実績】!BB109</f>
        <v/>
      </c>
      <c r="H99" s="363"/>
      <c r="I99" s="361" t="str">
        <f>③職員名簿【中間実績】!BS109</f>
        <v/>
      </c>
      <c r="J99" s="359" t="str">
        <f>③職員名簿【中間実績】!BC109</f>
        <v/>
      </c>
      <c r="K99" s="363"/>
      <c r="L99" s="361" t="str">
        <f>③職員名簿【中間実績】!BT109</f>
        <v/>
      </c>
      <c r="M99" s="359" t="str">
        <f>③職員名簿【中間実績】!BD109</f>
        <v/>
      </c>
      <c r="N99" s="363"/>
      <c r="O99" s="361" t="str">
        <f>③職員名簿【中間実績】!BU109</f>
        <v/>
      </c>
      <c r="P99" s="359" t="str">
        <f>③職員名簿【中間実績】!BE109</f>
        <v/>
      </c>
      <c r="Q99" s="363"/>
      <c r="R99" s="361" t="str">
        <f>③職員名簿【中間実績】!BV109</f>
        <v/>
      </c>
      <c r="S99" s="359" t="str">
        <f>③職員名簿【中間実績】!BF109</f>
        <v/>
      </c>
      <c r="T99" s="363"/>
      <c r="U99" s="361" t="str">
        <f>③職員名簿【中間実績】!BW109</f>
        <v/>
      </c>
      <c r="V99" s="359" t="str">
        <f>③職員名簿【中間実績】!BG109</f>
        <v/>
      </c>
      <c r="W99" s="363"/>
      <c r="X99" s="361" t="str">
        <f>③職員名簿【中間実績】!BX109</f>
        <v/>
      </c>
      <c r="Y99" s="359" t="str">
        <f>③職員名簿【中間実績】!BH109</f>
        <v/>
      </c>
      <c r="Z99" s="363"/>
      <c r="AA99" s="361" t="str">
        <f>③職員名簿【中間実績】!BY109</f>
        <v/>
      </c>
      <c r="AB99" s="359" t="str">
        <f>③職員名簿【中間実績】!BI109</f>
        <v/>
      </c>
      <c r="AC99" s="363"/>
      <c r="AD99" s="361" t="str">
        <f>③職員名簿【中間実績】!BZ109</f>
        <v/>
      </c>
      <c r="AE99" s="359" t="str">
        <f>③職員名簿【中間実績】!BJ109</f>
        <v/>
      </c>
      <c r="AF99" s="363"/>
      <c r="AG99" s="361" t="str">
        <f>③職員名簿【中間実績】!CA109</f>
        <v/>
      </c>
      <c r="AH99" s="359" t="str">
        <f>③職員名簿【中間実績】!BK109</f>
        <v/>
      </c>
      <c r="AI99" s="363"/>
      <c r="AJ99" s="361" t="str">
        <f>③職員名簿【中間実績】!CB109</f>
        <v/>
      </c>
      <c r="AK99" s="359" t="str">
        <f>③職員名簿【中間実績】!BL109</f>
        <v/>
      </c>
      <c r="AL99" s="363"/>
    </row>
    <row r="100" spans="1:38" ht="30" customHeight="1">
      <c r="A100">
        <v>96</v>
      </c>
      <c r="B100" s="128" t="str">
        <f>③職員名簿【中間実績】!BP110</f>
        <v/>
      </c>
      <c r="C100" s="358" t="str">
        <f>③職員名簿【中間実績】!BQ110</f>
        <v/>
      </c>
      <c r="D100" s="359" t="str">
        <f>③職員名簿【中間実績】!BA110</f>
        <v/>
      </c>
      <c r="E100" s="363"/>
      <c r="F100" s="361" t="str">
        <f>③職員名簿【中間実績】!BR110</f>
        <v/>
      </c>
      <c r="G100" s="359" t="str">
        <f>③職員名簿【中間実績】!BB110</f>
        <v/>
      </c>
      <c r="H100" s="363"/>
      <c r="I100" s="361" t="str">
        <f>③職員名簿【中間実績】!BS110</f>
        <v/>
      </c>
      <c r="J100" s="359" t="str">
        <f>③職員名簿【中間実績】!BC110</f>
        <v/>
      </c>
      <c r="K100" s="363"/>
      <c r="L100" s="361" t="str">
        <f>③職員名簿【中間実績】!BT110</f>
        <v/>
      </c>
      <c r="M100" s="359" t="str">
        <f>③職員名簿【中間実績】!BD110</f>
        <v/>
      </c>
      <c r="N100" s="363"/>
      <c r="O100" s="361" t="str">
        <f>③職員名簿【中間実績】!BU110</f>
        <v/>
      </c>
      <c r="P100" s="359" t="str">
        <f>③職員名簿【中間実績】!BE110</f>
        <v/>
      </c>
      <c r="Q100" s="363"/>
      <c r="R100" s="361" t="str">
        <f>③職員名簿【中間実績】!BV110</f>
        <v/>
      </c>
      <c r="S100" s="359" t="str">
        <f>③職員名簿【中間実績】!BF110</f>
        <v/>
      </c>
      <c r="T100" s="363"/>
      <c r="U100" s="361" t="str">
        <f>③職員名簿【中間実績】!BW110</f>
        <v/>
      </c>
      <c r="V100" s="359" t="str">
        <f>③職員名簿【中間実績】!BG110</f>
        <v/>
      </c>
      <c r="W100" s="363"/>
      <c r="X100" s="361" t="str">
        <f>③職員名簿【中間実績】!BX110</f>
        <v/>
      </c>
      <c r="Y100" s="359" t="str">
        <f>③職員名簿【中間実績】!BH110</f>
        <v/>
      </c>
      <c r="Z100" s="363"/>
      <c r="AA100" s="361" t="str">
        <f>③職員名簿【中間実績】!BY110</f>
        <v/>
      </c>
      <c r="AB100" s="359" t="str">
        <f>③職員名簿【中間実績】!BI110</f>
        <v/>
      </c>
      <c r="AC100" s="363"/>
      <c r="AD100" s="361" t="str">
        <f>③職員名簿【中間実績】!BZ110</f>
        <v/>
      </c>
      <c r="AE100" s="359" t="str">
        <f>③職員名簿【中間実績】!BJ110</f>
        <v/>
      </c>
      <c r="AF100" s="363"/>
      <c r="AG100" s="361" t="str">
        <f>③職員名簿【中間実績】!CA110</f>
        <v/>
      </c>
      <c r="AH100" s="359" t="str">
        <f>③職員名簿【中間実績】!BK110</f>
        <v/>
      </c>
      <c r="AI100" s="363"/>
      <c r="AJ100" s="361" t="str">
        <f>③職員名簿【中間実績】!CB110</f>
        <v/>
      </c>
      <c r="AK100" s="359" t="str">
        <f>③職員名簿【中間実績】!BL110</f>
        <v/>
      </c>
      <c r="AL100" s="363"/>
    </row>
    <row r="101" spans="1:38" ht="30" customHeight="1">
      <c r="A101">
        <v>97</v>
      </c>
      <c r="B101" s="128" t="str">
        <f>③職員名簿【中間実績】!BP111</f>
        <v/>
      </c>
      <c r="C101" s="358" t="str">
        <f>③職員名簿【中間実績】!BQ111</f>
        <v/>
      </c>
      <c r="D101" s="359" t="str">
        <f>③職員名簿【中間実績】!BA111</f>
        <v/>
      </c>
      <c r="E101" s="363"/>
      <c r="F101" s="361" t="str">
        <f>③職員名簿【中間実績】!BR111</f>
        <v/>
      </c>
      <c r="G101" s="359" t="str">
        <f>③職員名簿【中間実績】!BB111</f>
        <v/>
      </c>
      <c r="H101" s="363"/>
      <c r="I101" s="361" t="str">
        <f>③職員名簿【中間実績】!BS111</f>
        <v/>
      </c>
      <c r="J101" s="359" t="str">
        <f>③職員名簿【中間実績】!BC111</f>
        <v/>
      </c>
      <c r="K101" s="363"/>
      <c r="L101" s="361" t="str">
        <f>③職員名簿【中間実績】!BT111</f>
        <v/>
      </c>
      <c r="M101" s="359" t="str">
        <f>③職員名簿【中間実績】!BD111</f>
        <v/>
      </c>
      <c r="N101" s="363"/>
      <c r="O101" s="361" t="str">
        <f>③職員名簿【中間実績】!BU111</f>
        <v/>
      </c>
      <c r="P101" s="359" t="str">
        <f>③職員名簿【中間実績】!BE111</f>
        <v/>
      </c>
      <c r="Q101" s="363"/>
      <c r="R101" s="361" t="str">
        <f>③職員名簿【中間実績】!BV111</f>
        <v/>
      </c>
      <c r="S101" s="359" t="str">
        <f>③職員名簿【中間実績】!BF111</f>
        <v/>
      </c>
      <c r="T101" s="363"/>
      <c r="U101" s="361" t="str">
        <f>③職員名簿【中間実績】!BW111</f>
        <v/>
      </c>
      <c r="V101" s="359" t="str">
        <f>③職員名簿【中間実績】!BG111</f>
        <v/>
      </c>
      <c r="W101" s="363"/>
      <c r="X101" s="361" t="str">
        <f>③職員名簿【中間実績】!BX111</f>
        <v/>
      </c>
      <c r="Y101" s="359" t="str">
        <f>③職員名簿【中間実績】!BH111</f>
        <v/>
      </c>
      <c r="Z101" s="363"/>
      <c r="AA101" s="361" t="str">
        <f>③職員名簿【中間実績】!BY111</f>
        <v/>
      </c>
      <c r="AB101" s="359" t="str">
        <f>③職員名簿【中間実績】!BI111</f>
        <v/>
      </c>
      <c r="AC101" s="363"/>
      <c r="AD101" s="361" t="str">
        <f>③職員名簿【中間実績】!BZ111</f>
        <v/>
      </c>
      <c r="AE101" s="359" t="str">
        <f>③職員名簿【中間実績】!BJ111</f>
        <v/>
      </c>
      <c r="AF101" s="363"/>
      <c r="AG101" s="361" t="str">
        <f>③職員名簿【中間実績】!CA111</f>
        <v/>
      </c>
      <c r="AH101" s="359" t="str">
        <f>③職員名簿【中間実績】!BK111</f>
        <v/>
      </c>
      <c r="AI101" s="363"/>
      <c r="AJ101" s="361" t="str">
        <f>③職員名簿【中間実績】!CB111</f>
        <v/>
      </c>
      <c r="AK101" s="359" t="str">
        <f>③職員名簿【中間実績】!BL111</f>
        <v/>
      </c>
      <c r="AL101" s="363"/>
    </row>
    <row r="102" spans="1:38" ht="30" customHeight="1">
      <c r="A102">
        <v>98</v>
      </c>
      <c r="B102" s="128" t="str">
        <f>③職員名簿【中間実績】!BP112</f>
        <v/>
      </c>
      <c r="C102" s="358" t="str">
        <f>③職員名簿【中間実績】!BQ112</f>
        <v/>
      </c>
      <c r="D102" s="359" t="str">
        <f>③職員名簿【中間実績】!BA112</f>
        <v/>
      </c>
      <c r="E102" s="363"/>
      <c r="F102" s="361" t="str">
        <f>③職員名簿【中間実績】!BR112</f>
        <v/>
      </c>
      <c r="G102" s="359" t="str">
        <f>③職員名簿【中間実績】!BB112</f>
        <v/>
      </c>
      <c r="H102" s="363"/>
      <c r="I102" s="361" t="str">
        <f>③職員名簿【中間実績】!BS112</f>
        <v/>
      </c>
      <c r="J102" s="359" t="str">
        <f>③職員名簿【中間実績】!BC112</f>
        <v/>
      </c>
      <c r="K102" s="363"/>
      <c r="L102" s="361" t="str">
        <f>③職員名簿【中間実績】!BT112</f>
        <v/>
      </c>
      <c r="M102" s="359" t="str">
        <f>③職員名簿【中間実績】!BD112</f>
        <v/>
      </c>
      <c r="N102" s="363"/>
      <c r="O102" s="361" t="str">
        <f>③職員名簿【中間実績】!BU112</f>
        <v/>
      </c>
      <c r="P102" s="359" t="str">
        <f>③職員名簿【中間実績】!BE112</f>
        <v/>
      </c>
      <c r="Q102" s="363"/>
      <c r="R102" s="361" t="str">
        <f>③職員名簿【中間実績】!BV112</f>
        <v/>
      </c>
      <c r="S102" s="359" t="str">
        <f>③職員名簿【中間実績】!BF112</f>
        <v/>
      </c>
      <c r="T102" s="363"/>
      <c r="U102" s="361" t="str">
        <f>③職員名簿【中間実績】!BW112</f>
        <v/>
      </c>
      <c r="V102" s="359" t="str">
        <f>③職員名簿【中間実績】!BG112</f>
        <v/>
      </c>
      <c r="W102" s="363"/>
      <c r="X102" s="361" t="str">
        <f>③職員名簿【中間実績】!BX112</f>
        <v/>
      </c>
      <c r="Y102" s="359" t="str">
        <f>③職員名簿【中間実績】!BH112</f>
        <v/>
      </c>
      <c r="Z102" s="363"/>
      <c r="AA102" s="361" t="str">
        <f>③職員名簿【中間実績】!BY112</f>
        <v/>
      </c>
      <c r="AB102" s="359" t="str">
        <f>③職員名簿【中間実績】!BI112</f>
        <v/>
      </c>
      <c r="AC102" s="363"/>
      <c r="AD102" s="361" t="str">
        <f>③職員名簿【中間実績】!BZ112</f>
        <v/>
      </c>
      <c r="AE102" s="359" t="str">
        <f>③職員名簿【中間実績】!BJ112</f>
        <v/>
      </c>
      <c r="AF102" s="363"/>
      <c r="AG102" s="361" t="str">
        <f>③職員名簿【中間実績】!CA112</f>
        <v/>
      </c>
      <c r="AH102" s="359" t="str">
        <f>③職員名簿【中間実績】!BK112</f>
        <v/>
      </c>
      <c r="AI102" s="363"/>
      <c r="AJ102" s="361" t="str">
        <f>③職員名簿【中間実績】!CB112</f>
        <v/>
      </c>
      <c r="AK102" s="359" t="str">
        <f>③職員名簿【中間実績】!BL112</f>
        <v/>
      </c>
      <c r="AL102" s="363"/>
    </row>
    <row r="103" spans="1:38" ht="30" customHeight="1">
      <c r="A103">
        <v>99</v>
      </c>
      <c r="B103" s="128" t="str">
        <f>③職員名簿【中間実績】!BP113</f>
        <v/>
      </c>
      <c r="C103" s="358" t="str">
        <f>③職員名簿【中間実績】!BQ113</f>
        <v/>
      </c>
      <c r="D103" s="359" t="str">
        <f>③職員名簿【中間実績】!BA113</f>
        <v/>
      </c>
      <c r="E103" s="363"/>
      <c r="F103" s="361" t="str">
        <f>③職員名簿【中間実績】!BR113</f>
        <v/>
      </c>
      <c r="G103" s="359" t="str">
        <f>③職員名簿【中間実績】!BB113</f>
        <v/>
      </c>
      <c r="H103" s="363"/>
      <c r="I103" s="361" t="str">
        <f>③職員名簿【中間実績】!BS113</f>
        <v/>
      </c>
      <c r="J103" s="359" t="str">
        <f>③職員名簿【中間実績】!BC113</f>
        <v/>
      </c>
      <c r="K103" s="363"/>
      <c r="L103" s="361" t="str">
        <f>③職員名簿【中間実績】!BT113</f>
        <v/>
      </c>
      <c r="M103" s="359" t="str">
        <f>③職員名簿【中間実績】!BD113</f>
        <v/>
      </c>
      <c r="N103" s="363"/>
      <c r="O103" s="361" t="str">
        <f>③職員名簿【中間実績】!BU113</f>
        <v/>
      </c>
      <c r="P103" s="359" t="str">
        <f>③職員名簿【中間実績】!BE113</f>
        <v/>
      </c>
      <c r="Q103" s="363"/>
      <c r="R103" s="361" t="str">
        <f>③職員名簿【中間実績】!BV113</f>
        <v/>
      </c>
      <c r="S103" s="359" t="str">
        <f>③職員名簿【中間実績】!BF113</f>
        <v/>
      </c>
      <c r="T103" s="363"/>
      <c r="U103" s="361" t="str">
        <f>③職員名簿【中間実績】!BW113</f>
        <v/>
      </c>
      <c r="V103" s="359" t="str">
        <f>③職員名簿【中間実績】!BG113</f>
        <v/>
      </c>
      <c r="W103" s="363"/>
      <c r="X103" s="361" t="str">
        <f>③職員名簿【中間実績】!BX113</f>
        <v/>
      </c>
      <c r="Y103" s="359" t="str">
        <f>③職員名簿【中間実績】!BH113</f>
        <v/>
      </c>
      <c r="Z103" s="363"/>
      <c r="AA103" s="361" t="str">
        <f>③職員名簿【中間実績】!BY113</f>
        <v/>
      </c>
      <c r="AB103" s="359" t="str">
        <f>③職員名簿【中間実績】!BI113</f>
        <v/>
      </c>
      <c r="AC103" s="363"/>
      <c r="AD103" s="361" t="str">
        <f>③職員名簿【中間実績】!BZ113</f>
        <v/>
      </c>
      <c r="AE103" s="359" t="str">
        <f>③職員名簿【中間実績】!BJ113</f>
        <v/>
      </c>
      <c r="AF103" s="363"/>
      <c r="AG103" s="361" t="str">
        <f>③職員名簿【中間実績】!CA113</f>
        <v/>
      </c>
      <c r="AH103" s="359" t="str">
        <f>③職員名簿【中間実績】!BK113</f>
        <v/>
      </c>
      <c r="AI103" s="363"/>
      <c r="AJ103" s="361" t="str">
        <f>③職員名簿【中間実績】!CB113</f>
        <v/>
      </c>
      <c r="AK103" s="359" t="str">
        <f>③職員名簿【中間実績】!BL113</f>
        <v/>
      </c>
      <c r="AL103" s="363"/>
    </row>
    <row r="104" spans="1:38" ht="30" customHeight="1">
      <c r="A104">
        <v>100</v>
      </c>
      <c r="B104" s="128" t="str">
        <f>③職員名簿【中間実績】!BP114</f>
        <v/>
      </c>
      <c r="C104" s="358" t="str">
        <f>③職員名簿【中間実績】!BQ114</f>
        <v/>
      </c>
      <c r="D104" s="359" t="str">
        <f>③職員名簿【中間実績】!BA114</f>
        <v/>
      </c>
      <c r="E104" s="363"/>
      <c r="F104" s="361" t="str">
        <f>③職員名簿【中間実績】!BR114</f>
        <v/>
      </c>
      <c r="G104" s="359" t="str">
        <f>③職員名簿【中間実績】!BB114</f>
        <v/>
      </c>
      <c r="H104" s="363"/>
      <c r="I104" s="361" t="str">
        <f>③職員名簿【中間実績】!BS114</f>
        <v/>
      </c>
      <c r="J104" s="359" t="str">
        <f>③職員名簿【中間実績】!BC114</f>
        <v/>
      </c>
      <c r="K104" s="363"/>
      <c r="L104" s="361" t="str">
        <f>③職員名簿【中間実績】!BT114</f>
        <v/>
      </c>
      <c r="M104" s="359" t="str">
        <f>③職員名簿【中間実績】!BD114</f>
        <v/>
      </c>
      <c r="N104" s="363"/>
      <c r="O104" s="361" t="str">
        <f>③職員名簿【中間実績】!BU114</f>
        <v/>
      </c>
      <c r="P104" s="359" t="str">
        <f>③職員名簿【中間実績】!BE114</f>
        <v/>
      </c>
      <c r="Q104" s="363"/>
      <c r="R104" s="361" t="str">
        <f>③職員名簿【中間実績】!BV114</f>
        <v/>
      </c>
      <c r="S104" s="359" t="str">
        <f>③職員名簿【中間実績】!BF114</f>
        <v/>
      </c>
      <c r="T104" s="363"/>
      <c r="U104" s="361" t="str">
        <f>③職員名簿【中間実績】!BW114</f>
        <v/>
      </c>
      <c r="V104" s="359" t="str">
        <f>③職員名簿【中間実績】!BG114</f>
        <v/>
      </c>
      <c r="W104" s="363"/>
      <c r="X104" s="361" t="str">
        <f>③職員名簿【中間実績】!BX114</f>
        <v/>
      </c>
      <c r="Y104" s="359" t="str">
        <f>③職員名簿【中間実績】!BH114</f>
        <v/>
      </c>
      <c r="Z104" s="363"/>
      <c r="AA104" s="361" t="str">
        <f>③職員名簿【中間実績】!BY114</f>
        <v/>
      </c>
      <c r="AB104" s="359" t="str">
        <f>③職員名簿【中間実績】!BI114</f>
        <v/>
      </c>
      <c r="AC104" s="363"/>
      <c r="AD104" s="361" t="str">
        <f>③職員名簿【中間実績】!BZ114</f>
        <v/>
      </c>
      <c r="AE104" s="359" t="str">
        <f>③職員名簿【中間実績】!BJ114</f>
        <v/>
      </c>
      <c r="AF104" s="363"/>
      <c r="AG104" s="361" t="str">
        <f>③職員名簿【中間実績】!CA114</f>
        <v/>
      </c>
      <c r="AH104" s="359" t="str">
        <f>③職員名簿【中間実績】!BK114</f>
        <v/>
      </c>
      <c r="AI104" s="363"/>
      <c r="AJ104" s="361" t="str">
        <f>③職員名簿【中間実績】!CB114</f>
        <v/>
      </c>
      <c r="AK104" s="359" t="str">
        <f>③職員名簿【中間実績】!BL114</f>
        <v/>
      </c>
      <c r="AL104" s="363"/>
    </row>
    <row r="105" spans="1:38" ht="30" customHeight="1">
      <c r="B105" t="s">
        <v>450</v>
      </c>
      <c r="C105" s="133">
        <v>1</v>
      </c>
      <c r="E105" s="134">
        <f>SUMIF($D$5:$D$104,C105,$E$5:$E$104)</f>
        <v>0</v>
      </c>
      <c r="F105" s="135">
        <v>1</v>
      </c>
      <c r="G105" s="135" t="s">
        <v>450</v>
      </c>
      <c r="H105" s="136">
        <f>SUMIF($G$5:$G$104,F105,$H$5:$H$104)</f>
        <v>0</v>
      </c>
      <c r="I105" s="135">
        <v>1</v>
      </c>
      <c r="J105" s="135" t="s">
        <v>450</v>
      </c>
      <c r="K105" s="136">
        <f>SUMIF($J$5:$J$104,I105,$K$5:$K$104)</f>
        <v>0</v>
      </c>
      <c r="L105" s="135">
        <v>1</v>
      </c>
      <c r="M105" s="135" t="s">
        <v>450</v>
      </c>
      <c r="N105" s="136">
        <f>SUMIF($M$5:$M$104,L105,$N$5:$N$104)</f>
        <v>0</v>
      </c>
      <c r="O105" s="135">
        <v>1</v>
      </c>
      <c r="P105" s="135" t="s">
        <v>450</v>
      </c>
      <c r="Q105" s="136">
        <f>SUMIF($P$5:$P$104,O105,$Q$5:$Q$104)</f>
        <v>0</v>
      </c>
      <c r="R105" s="135">
        <v>1</v>
      </c>
      <c r="S105" s="135" t="s">
        <v>450</v>
      </c>
      <c r="T105" s="136">
        <f>SUMIF($S$5:$S$104,R105,$T$5:$T$104)</f>
        <v>0</v>
      </c>
      <c r="U105" s="135">
        <v>1</v>
      </c>
      <c r="V105" s="135" t="s">
        <v>450</v>
      </c>
      <c r="W105" s="136">
        <f>SUMIF($V$5:$V$104,U105,$W$5:$W$104)</f>
        <v>0</v>
      </c>
      <c r="X105" s="135">
        <v>1</v>
      </c>
      <c r="Y105" s="135" t="s">
        <v>450</v>
      </c>
      <c r="Z105" s="136">
        <f>SUMIF($Y$5:$Y$104,X105,$Z$5:$Z$104)</f>
        <v>0</v>
      </c>
      <c r="AA105" s="135">
        <v>1</v>
      </c>
      <c r="AB105" s="135" t="s">
        <v>450</v>
      </c>
      <c r="AC105" s="136">
        <f>SUMIF($AB$5:$AB$104,AA105,$AC$5:$AC$104)</f>
        <v>0</v>
      </c>
      <c r="AD105" s="135">
        <v>1</v>
      </c>
      <c r="AE105" s="135" t="s">
        <v>450</v>
      </c>
      <c r="AF105" s="136">
        <f>SUMIF($AE$5:$AE$104,AD105,$AF$5:$AF$104)</f>
        <v>0</v>
      </c>
      <c r="AG105" s="135">
        <v>1</v>
      </c>
      <c r="AH105" s="135" t="s">
        <v>450</v>
      </c>
      <c r="AI105" s="136">
        <f>SUMIF($AH$5:$AH$104,AG105,$AI$5:$AI$104)</f>
        <v>0</v>
      </c>
      <c r="AJ105" s="135">
        <v>1</v>
      </c>
      <c r="AK105" s="135" t="s">
        <v>450</v>
      </c>
      <c r="AL105" s="136">
        <f>SUMIF($AK$5:$AK$104,AJ105,$AL$5:$AL$104)</f>
        <v>0</v>
      </c>
    </row>
    <row r="106" spans="1:38" ht="30" customHeight="1">
      <c r="B106" t="s">
        <v>451</v>
      </c>
      <c r="C106" s="137">
        <v>2</v>
      </c>
      <c r="E106" s="134">
        <f>SUMIF($D$5:$D$104,C106,$E$5:$E$104)</f>
        <v>0</v>
      </c>
      <c r="F106" s="138">
        <v>2</v>
      </c>
      <c r="G106" s="138" t="s">
        <v>451</v>
      </c>
      <c r="H106" s="136">
        <f>SUMIF($G$5:$G$104,F106,$H$5:$H$104)</f>
        <v>0</v>
      </c>
      <c r="I106" s="138">
        <v>2</v>
      </c>
      <c r="J106" s="138" t="s">
        <v>451</v>
      </c>
      <c r="K106" s="136">
        <f>SUMIF($J$5:$J$104,I106,$K$5:$K$104)</f>
        <v>0</v>
      </c>
      <c r="L106" s="138">
        <v>2</v>
      </c>
      <c r="M106" s="138" t="s">
        <v>451</v>
      </c>
      <c r="N106" s="136">
        <f>SUMIF($M$5:$M$104,L106,$N$5:$N$104)</f>
        <v>0</v>
      </c>
      <c r="O106" s="138">
        <v>2</v>
      </c>
      <c r="P106" s="138" t="s">
        <v>451</v>
      </c>
      <c r="Q106" s="136">
        <f>SUMIF($P$5:$P$104,O106,$Q$5:$Q$104)</f>
        <v>0</v>
      </c>
      <c r="R106" s="138">
        <v>2</v>
      </c>
      <c r="S106" s="138" t="s">
        <v>451</v>
      </c>
      <c r="T106" s="136">
        <f>SUMIF($S$5:$S$104,R106,$T$5:$T$104)</f>
        <v>0</v>
      </c>
      <c r="U106" s="138">
        <v>2</v>
      </c>
      <c r="V106" s="138" t="s">
        <v>451</v>
      </c>
      <c r="W106" s="136">
        <f>SUMIF($V$5:$V$104,U106,$W$5:$W$104)</f>
        <v>0</v>
      </c>
      <c r="X106" s="138">
        <v>2</v>
      </c>
      <c r="Y106" s="138" t="s">
        <v>451</v>
      </c>
      <c r="Z106" s="136">
        <f>SUMIF($Y$5:$Y$104,X106,$Z$5:$Z$104)</f>
        <v>0</v>
      </c>
      <c r="AA106" s="138">
        <v>2</v>
      </c>
      <c r="AB106" s="138" t="s">
        <v>451</v>
      </c>
      <c r="AC106" s="136">
        <f t="shared" ref="AC106:AC109" si="0">SUMIF($AB$5:$AB$104,AA106,$AC$5:$AC$104)</f>
        <v>0</v>
      </c>
      <c r="AD106" s="138">
        <v>2</v>
      </c>
      <c r="AE106" s="138" t="s">
        <v>451</v>
      </c>
      <c r="AF106" s="136">
        <f t="shared" ref="AF106:AF109" si="1">SUMIF($AE$5:$AE$104,AD106,$AF$5:$AF$104)</f>
        <v>0</v>
      </c>
      <c r="AG106" s="138">
        <v>2</v>
      </c>
      <c r="AH106" s="138" t="s">
        <v>451</v>
      </c>
      <c r="AI106" s="136">
        <f>SUMIF($AH$5:$AH$104,AG106,$AI$5:$AI$104)</f>
        <v>0</v>
      </c>
      <c r="AJ106" s="138">
        <v>2</v>
      </c>
      <c r="AK106" s="138" t="s">
        <v>451</v>
      </c>
      <c r="AL106" s="136">
        <f t="shared" ref="AL106:AL107" si="2">SUMIF($AK$5:$AK$104,AJ106,$AL$5:$AL$104)</f>
        <v>0</v>
      </c>
    </row>
    <row r="107" spans="1:38" ht="30" customHeight="1">
      <c r="B107" t="s">
        <v>452</v>
      </c>
      <c r="C107" s="137">
        <v>3</v>
      </c>
      <c r="E107" s="134">
        <f>SUMIF($D$5:$D$104,C107,$E$5:$E$104)</f>
        <v>0</v>
      </c>
      <c r="F107" s="138">
        <v>3</v>
      </c>
      <c r="G107" s="138" t="s">
        <v>452</v>
      </c>
      <c r="H107" s="136">
        <f>SUMIF($G$5:$G$104,F107,$H$5:$H$104)</f>
        <v>0</v>
      </c>
      <c r="I107" s="138">
        <v>3</v>
      </c>
      <c r="J107" s="138" t="s">
        <v>452</v>
      </c>
      <c r="K107" s="136">
        <f t="shared" ref="K107:K109" si="3">SUMIF($J$5:$J$104,I107,$K$5:$K$104)</f>
        <v>0</v>
      </c>
      <c r="L107" s="138">
        <v>3</v>
      </c>
      <c r="M107" s="138" t="s">
        <v>452</v>
      </c>
      <c r="N107" s="136">
        <f t="shared" ref="N107:N109" si="4">SUMIF($M$5:$M$104,L107,$N$5:$N$104)</f>
        <v>0</v>
      </c>
      <c r="O107" s="138">
        <v>3</v>
      </c>
      <c r="P107" s="138" t="s">
        <v>452</v>
      </c>
      <c r="Q107" s="136">
        <f t="shared" ref="Q107:Q109" si="5">SUMIF($P$5:$P$104,O107,$Q$5:$Q$104)</f>
        <v>0</v>
      </c>
      <c r="R107" s="138">
        <v>3</v>
      </c>
      <c r="S107" s="138" t="s">
        <v>452</v>
      </c>
      <c r="T107" s="136">
        <f t="shared" ref="T107:T109" si="6">SUMIF($S$5:$S$104,R107,$T$5:$T$104)</f>
        <v>0</v>
      </c>
      <c r="U107" s="138">
        <v>3</v>
      </c>
      <c r="V107" s="138" t="s">
        <v>452</v>
      </c>
      <c r="W107" s="136">
        <f t="shared" ref="W107:W109" si="7">SUMIF($V$5:$V$104,U107,$W$5:$W$104)</f>
        <v>0</v>
      </c>
      <c r="X107" s="138">
        <v>3</v>
      </c>
      <c r="Y107" s="138" t="s">
        <v>452</v>
      </c>
      <c r="Z107" s="136">
        <f t="shared" ref="Z107:Z109" si="8">SUMIF($Y$5:$Y$104,X107,$Z$5:$Z$104)</f>
        <v>0</v>
      </c>
      <c r="AA107" s="138">
        <v>3</v>
      </c>
      <c r="AB107" s="138" t="s">
        <v>452</v>
      </c>
      <c r="AC107" s="136">
        <f t="shared" si="0"/>
        <v>0</v>
      </c>
      <c r="AD107" s="138">
        <v>3</v>
      </c>
      <c r="AE107" s="138" t="s">
        <v>452</v>
      </c>
      <c r="AF107" s="136">
        <f t="shared" si="1"/>
        <v>0</v>
      </c>
      <c r="AG107" s="138">
        <v>3</v>
      </c>
      <c r="AH107" s="138" t="s">
        <v>452</v>
      </c>
      <c r="AI107" s="136">
        <f>SUMIF($AH$5:$AH$104,AG107,$AI$5:$AI$104)</f>
        <v>0</v>
      </c>
      <c r="AJ107" s="138">
        <v>3</v>
      </c>
      <c r="AK107" s="138" t="s">
        <v>452</v>
      </c>
      <c r="AL107" s="136">
        <f t="shared" si="2"/>
        <v>0</v>
      </c>
    </row>
    <row r="108" spans="1:38" ht="30" customHeight="1">
      <c r="B108" t="s">
        <v>453</v>
      </c>
      <c r="C108" s="137">
        <v>4</v>
      </c>
      <c r="E108" s="134">
        <f>SUMIF($D$5:$D$104,C108,$E$5:$E$104)</f>
        <v>0</v>
      </c>
      <c r="F108" s="138">
        <v>4</v>
      </c>
      <c r="G108" s="138" t="s">
        <v>453</v>
      </c>
      <c r="H108" s="136">
        <f>SUMIF($G$5:$G$104,F108,$H$5:$H$104)</f>
        <v>0</v>
      </c>
      <c r="I108" s="138">
        <v>4</v>
      </c>
      <c r="J108" s="138" t="s">
        <v>453</v>
      </c>
      <c r="K108" s="136">
        <f t="shared" si="3"/>
        <v>0</v>
      </c>
      <c r="L108" s="138">
        <v>4</v>
      </c>
      <c r="M108" s="138" t="s">
        <v>453</v>
      </c>
      <c r="N108" s="136">
        <f t="shared" si="4"/>
        <v>0</v>
      </c>
      <c r="O108" s="138">
        <v>4</v>
      </c>
      <c r="P108" s="138" t="s">
        <v>453</v>
      </c>
      <c r="Q108" s="136">
        <f t="shared" si="5"/>
        <v>0</v>
      </c>
      <c r="R108" s="138">
        <v>4</v>
      </c>
      <c r="S108" s="138" t="s">
        <v>453</v>
      </c>
      <c r="T108" s="136">
        <f t="shared" si="6"/>
        <v>0</v>
      </c>
      <c r="U108" s="138">
        <v>4</v>
      </c>
      <c r="V108" s="138" t="s">
        <v>453</v>
      </c>
      <c r="W108" s="136">
        <f t="shared" si="7"/>
        <v>0</v>
      </c>
      <c r="X108" s="138">
        <v>4</v>
      </c>
      <c r="Y108" s="138" t="s">
        <v>453</v>
      </c>
      <c r="Z108" s="136">
        <f t="shared" si="8"/>
        <v>0</v>
      </c>
      <c r="AA108" s="138">
        <v>4</v>
      </c>
      <c r="AB108" s="138" t="s">
        <v>453</v>
      </c>
      <c r="AC108" s="136">
        <f t="shared" si="0"/>
        <v>0</v>
      </c>
      <c r="AD108" s="138">
        <v>4</v>
      </c>
      <c r="AE108" s="138" t="s">
        <v>453</v>
      </c>
      <c r="AF108" s="136">
        <f t="shared" si="1"/>
        <v>0</v>
      </c>
      <c r="AG108" s="138">
        <v>4</v>
      </c>
      <c r="AH108" s="138" t="s">
        <v>453</v>
      </c>
      <c r="AI108" s="136">
        <f t="shared" ref="AI108:AI109" si="9">SUMIF($AH$5:$AH$104,AG108,$AI$5:$AI$104)</f>
        <v>0</v>
      </c>
      <c r="AJ108" s="138">
        <v>4</v>
      </c>
      <c r="AK108" s="138" t="s">
        <v>453</v>
      </c>
      <c r="AL108" s="136">
        <f>SUMIF($AK$5:$AK$104,AJ108,$AL$5:$AL$104)</f>
        <v>0</v>
      </c>
    </row>
    <row r="109" spans="1:38" ht="33.75" customHeight="1">
      <c r="B109" s="274" t="s">
        <v>1172</v>
      </c>
      <c r="C109" s="275">
        <v>5</v>
      </c>
      <c r="D109" s="275" t="s">
        <v>1172</v>
      </c>
      <c r="E109" s="134">
        <f>SUMIF($D$5:$D$104,C109,$E$5:$E$104)</f>
        <v>0</v>
      </c>
      <c r="F109" s="275">
        <v>5</v>
      </c>
      <c r="G109" s="275" t="s">
        <v>1172</v>
      </c>
      <c r="H109" s="136">
        <f>SUMIF($G$5:$G$104,F109,$H$5:$H$104)</f>
        <v>0</v>
      </c>
      <c r="I109" s="275">
        <v>5</v>
      </c>
      <c r="J109" s="275" t="s">
        <v>1172</v>
      </c>
      <c r="K109" s="136">
        <f t="shared" si="3"/>
        <v>0</v>
      </c>
      <c r="L109" s="275">
        <v>5</v>
      </c>
      <c r="M109" s="275" t="s">
        <v>1172</v>
      </c>
      <c r="N109" s="136">
        <f t="shared" si="4"/>
        <v>0</v>
      </c>
      <c r="O109" s="275">
        <v>5</v>
      </c>
      <c r="P109" s="275" t="s">
        <v>1172</v>
      </c>
      <c r="Q109" s="136">
        <f t="shared" si="5"/>
        <v>0</v>
      </c>
      <c r="R109" s="275">
        <v>5</v>
      </c>
      <c r="S109" s="275" t="s">
        <v>1172</v>
      </c>
      <c r="T109" s="136">
        <f t="shared" si="6"/>
        <v>0</v>
      </c>
      <c r="U109" s="275">
        <v>5</v>
      </c>
      <c r="V109" s="275" t="s">
        <v>1172</v>
      </c>
      <c r="W109" s="136">
        <f t="shared" si="7"/>
        <v>0</v>
      </c>
      <c r="X109" s="275">
        <v>5</v>
      </c>
      <c r="Y109" s="275" t="s">
        <v>1172</v>
      </c>
      <c r="Z109" s="136">
        <f t="shared" si="8"/>
        <v>0</v>
      </c>
      <c r="AA109" s="275">
        <v>5</v>
      </c>
      <c r="AB109" s="275" t="s">
        <v>1172</v>
      </c>
      <c r="AC109" s="136">
        <f t="shared" si="0"/>
        <v>0</v>
      </c>
      <c r="AD109" s="275">
        <v>5</v>
      </c>
      <c r="AE109" s="275" t="s">
        <v>1172</v>
      </c>
      <c r="AF109" s="136">
        <f t="shared" si="1"/>
        <v>0</v>
      </c>
      <c r="AG109" s="275">
        <v>5</v>
      </c>
      <c r="AH109" s="275" t="s">
        <v>1172</v>
      </c>
      <c r="AI109" s="136">
        <f t="shared" si="9"/>
        <v>0</v>
      </c>
      <c r="AJ109" s="275">
        <v>5</v>
      </c>
      <c r="AK109" s="275" t="s">
        <v>1172</v>
      </c>
      <c r="AL109" s="136">
        <f>SUMIF($AK$5:$AK$104,AJ109,$AL$5:$AL$104)</f>
        <v>0</v>
      </c>
    </row>
    <row r="110" spans="1:38" ht="33.75" customHeight="1"/>
  </sheetData>
  <sheetProtection password="CCCF" sheet="1" objects="1" scenarios="1" selectLockedCells="1"/>
  <mergeCells count="28">
    <mergeCell ref="L2:N2"/>
    <mergeCell ref="O2:Q2"/>
    <mergeCell ref="AJ1:AL1"/>
    <mergeCell ref="AJ3:AK4"/>
    <mergeCell ref="AG3:AH4"/>
    <mergeCell ref="AD3:AE4"/>
    <mergeCell ref="AA3:AB4"/>
    <mergeCell ref="AD2:AF2"/>
    <mergeCell ref="AG2:AI2"/>
    <mergeCell ref="AJ2:AL2"/>
    <mergeCell ref="AA2:AC2"/>
    <mergeCell ref="R2:T2"/>
    <mergeCell ref="C1:F1"/>
    <mergeCell ref="G1:T1"/>
    <mergeCell ref="B3:B4"/>
    <mergeCell ref="U2:W2"/>
    <mergeCell ref="X2:Z2"/>
    <mergeCell ref="F3:G4"/>
    <mergeCell ref="C3:D4"/>
    <mergeCell ref="U3:V4"/>
    <mergeCell ref="R3:S4"/>
    <mergeCell ref="O3:P4"/>
    <mergeCell ref="L3:M4"/>
    <mergeCell ref="I3:J4"/>
    <mergeCell ref="X3:Y4"/>
    <mergeCell ref="C2:E2"/>
    <mergeCell ref="F2:H2"/>
    <mergeCell ref="I2:K2"/>
  </mergeCells>
  <phoneticPr fontId="1"/>
  <conditionalFormatting sqref="E3 H3 K3 N3 Q3 T3 W3 Z3 AC3 AF3 AI3 AL3">
    <cfRule type="expression" dxfId="4" priority="8">
      <formula>E3="エラー"</formula>
    </cfRule>
  </conditionalFormatting>
  <pageMargins left="0.7" right="0.7" top="0.75" bottom="0.75" header="0.3" footer="0.3"/>
  <pageSetup paperSize="9" scale="41"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3" id="{39730718-A090-49D7-B3BF-690F3D50DDAF}">
            <xm:f>①基本情報【名簿入力前に必須入力】!$S$11=1</xm:f>
            <x14:dxf>
              <fill>
                <patternFill>
                  <bgColor theme="2" tint="-0.499984740745262"/>
                </patternFill>
              </fill>
            </x14:dxf>
          </x14:cfRule>
          <x14:cfRule type="expression" priority="4" id="{0E3EEE8C-FE0C-4F67-B4F7-0301621ED6E9}">
            <xm:f>①基本情報【名簿入力前に必須入力】!$S$11=0</xm:f>
            <x14:dxf>
              <fill>
                <patternFill>
                  <bgColor theme="2" tint="-0.499984740745262"/>
                </patternFill>
              </fill>
            </x14:dxf>
          </x14:cfRule>
          <xm:sqref>A1:F1 U1:AL1 A2:AL109</xm:sqref>
        </x14:conditionalFormatting>
        <x14:conditionalFormatting xmlns:xm="http://schemas.microsoft.com/office/excel/2006/main">
          <x14:cfRule type="expression" priority="1" id="{00796D60-72A6-450A-A1CD-6F85558601BB}">
            <xm:f>①基本情報【名簿入力前に必須入力】!$S$11=0</xm:f>
            <x14:dxf>
              <fill>
                <patternFill>
                  <bgColor theme="2" tint="-0.499984740745262"/>
                </patternFill>
              </fill>
            </x14:dxf>
          </x14:cfRule>
          <x14:cfRule type="expression" priority="2" id="{289E12A3-5C22-4B1F-A0AA-D6554E992330}">
            <xm:f>①基本情報【名簿入力前に必須入力】!$S$11=2</xm:f>
            <x14:dxf>
              <fill>
                <patternFill>
                  <bgColor theme="2" tint="-0.499984740745262"/>
                </patternFill>
              </fill>
            </x14:dxf>
          </x14:cfRule>
          <xm:sqref>E109 H109 K109 N109 Q109 T109 W109 Z109 AC109 AF109 AI109 AL109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sheetPr>
  <dimension ref="B1:L41"/>
  <sheetViews>
    <sheetView view="pageBreakPreview" zoomScale="80" zoomScaleNormal="100" zoomScaleSheetLayoutView="80" workbookViewId="0">
      <selection activeCell="B2" sqref="B2:F2"/>
    </sheetView>
  </sheetViews>
  <sheetFormatPr defaultColWidth="9" defaultRowHeight="13"/>
  <cols>
    <col min="1" max="1" width="9" style="7"/>
    <col min="2" max="2" width="5.453125" style="10" customWidth="1"/>
    <col min="3" max="3" width="31.6328125" style="7" customWidth="1"/>
    <col min="4" max="4" width="4.90625" style="7" customWidth="1"/>
    <col min="5" max="5" width="20.08984375" style="7" customWidth="1"/>
    <col min="6" max="6" width="17.36328125" style="7" bestFit="1" customWidth="1"/>
    <col min="7" max="7" width="5.6328125" style="7" customWidth="1"/>
    <col min="8" max="8" width="28.7265625" style="10" customWidth="1"/>
    <col min="9" max="9" width="8.36328125" style="7" customWidth="1"/>
    <col min="10" max="10" width="20.08984375" style="7" customWidth="1"/>
    <col min="11" max="11" width="17.36328125" style="7" bestFit="1" customWidth="1"/>
    <col min="12" max="12" width="18" style="7" customWidth="1"/>
    <col min="13" max="13" width="2.7265625" style="7" customWidth="1"/>
    <col min="14" max="15" width="9" style="7"/>
    <col min="16" max="16" width="11.90625" style="7" bestFit="1" customWidth="1"/>
    <col min="17" max="17" width="11.26953125" style="7" customWidth="1"/>
    <col min="18" max="16384" width="9" style="7"/>
  </cols>
  <sheetData>
    <row r="1" spans="2:12" ht="101.25" customHeight="1"/>
    <row r="2" spans="2:12" ht="30.75" customHeight="1">
      <c r="B2" s="658" t="s">
        <v>121</v>
      </c>
      <c r="C2" s="658"/>
      <c r="D2" s="658"/>
      <c r="E2" s="658"/>
      <c r="F2" s="658"/>
      <c r="G2" s="658" t="s">
        <v>121</v>
      </c>
      <c r="H2" s="658"/>
      <c r="I2" s="658"/>
      <c r="J2" s="658"/>
      <c r="K2" s="658"/>
      <c r="L2" s="213"/>
    </row>
    <row r="3" spans="2:12" ht="27" customHeight="1">
      <c r="B3" s="161" t="s">
        <v>1033</v>
      </c>
      <c r="C3" s="163">
        <f>IF(③職員名簿【中間実績】!L5="","",③職員名簿【中間実績】!L5)</f>
        <v>0</v>
      </c>
      <c r="D3" s="9"/>
      <c r="G3" s="161" t="s">
        <v>1033</v>
      </c>
      <c r="H3" s="163">
        <f>IF(③職員名簿【中間実績】!L5="","",③職員名簿【中間実績】!L5)</f>
        <v>0</v>
      </c>
      <c r="I3" s="9"/>
      <c r="J3" s="9"/>
      <c r="K3" s="661"/>
      <c r="L3" s="661"/>
    </row>
    <row r="4" spans="2:12" ht="17.25" customHeight="1">
      <c r="B4" s="8"/>
      <c r="C4" s="9"/>
      <c r="D4" s="9"/>
      <c r="E4" s="9"/>
      <c r="F4" s="9"/>
      <c r="G4" s="9"/>
      <c r="H4" s="8"/>
      <c r="I4" s="9"/>
      <c r="J4" s="9"/>
      <c r="K4" s="9"/>
      <c r="L4" s="9"/>
    </row>
    <row r="5" spans="2:12" ht="17.25" customHeight="1">
      <c r="B5" s="656" t="s">
        <v>61</v>
      </c>
      <c r="C5" s="656" t="s">
        <v>62</v>
      </c>
      <c r="D5" s="293" t="s">
        <v>57</v>
      </c>
      <c r="E5" s="659" t="s">
        <v>112</v>
      </c>
      <c r="F5" s="654" t="s">
        <v>113</v>
      </c>
      <c r="G5" s="656" t="s">
        <v>61</v>
      </c>
      <c r="H5" s="656" t="s">
        <v>62</v>
      </c>
      <c r="I5" s="293" t="s">
        <v>57</v>
      </c>
      <c r="J5" s="659" t="s">
        <v>112</v>
      </c>
      <c r="K5" s="654" t="s">
        <v>113</v>
      </c>
    </row>
    <row r="6" spans="2:12" ht="17.25" customHeight="1" thickBot="1">
      <c r="B6" s="657"/>
      <c r="C6" s="657"/>
      <c r="D6" s="294" t="s">
        <v>59</v>
      </c>
      <c r="E6" s="660"/>
      <c r="F6" s="655"/>
      <c r="G6" s="657"/>
      <c r="H6" s="657"/>
      <c r="I6" s="294" t="s">
        <v>59</v>
      </c>
      <c r="J6" s="660"/>
      <c r="K6" s="655"/>
    </row>
    <row r="7" spans="2:12" ht="25" customHeight="1">
      <c r="B7" s="647">
        <v>4</v>
      </c>
      <c r="C7" s="13" t="s">
        <v>1154</v>
      </c>
      <c r="D7" s="276">
        <f>③職員名簿【中間実績】!V5</f>
        <v>0</v>
      </c>
      <c r="E7" s="665" t="str">
        <f>IF(①基本情報【名簿入力前に必須入力】!$S$11=1,①基本情報【名簿入力前に必須入力】!E15,"賃金台帳参照")</f>
        <v>賃金台帳参照</v>
      </c>
      <c r="F7" s="278">
        <f>IF(①基本情報【名簿入力前に必須入力】!$S$11=1,D7*①基本情報【名簿入力前に必須入力】!$E$15,'④-2【変動】金額確認用シート'!E105)</f>
        <v>0</v>
      </c>
      <c r="G7" s="647">
        <v>10</v>
      </c>
      <c r="H7" s="13" t="s">
        <v>1154</v>
      </c>
      <c r="I7" s="276">
        <f>③職員名簿【中間実績】!AB5</f>
        <v>0</v>
      </c>
      <c r="J7" s="662" t="str">
        <f>E7</f>
        <v>賃金台帳参照</v>
      </c>
      <c r="K7" s="162">
        <f>IF(①基本情報【名簿入力前に必須入力】!$S$11=1,I7*①基本情報【名簿入力前に必須入力】!$E$15,'④-2【変動】金額確認用シート'!W105)</f>
        <v>0</v>
      </c>
    </row>
    <row r="8" spans="2:12" ht="25" customHeight="1">
      <c r="B8" s="647"/>
      <c r="C8" s="37" t="s">
        <v>2336</v>
      </c>
      <c r="D8" s="276">
        <f>③職員名簿【中間実績】!V6</f>
        <v>0</v>
      </c>
      <c r="E8" s="666"/>
      <c r="F8" s="278">
        <f>IF(①基本情報【名簿入力前に必須入力】!$S$11=1,D8*①基本情報【名簿入力前に必須入力】!$E$15,'④-2【変動】金額確認用シート'!E106)</f>
        <v>0</v>
      </c>
      <c r="G8" s="647"/>
      <c r="H8" s="37" t="s">
        <v>2336</v>
      </c>
      <c r="I8" s="276">
        <f>③職員名簿【中間実績】!AB6</f>
        <v>0</v>
      </c>
      <c r="J8" s="663"/>
      <c r="K8" s="162">
        <f>IF(①基本情報【名簿入力前に必須入力】!$S$11=1,I8*①基本情報【名簿入力前に必須入力】!$E$15,'④-2【変動】金額確認用シート'!W106)</f>
        <v>0</v>
      </c>
    </row>
    <row r="9" spans="2:12" ht="25" customHeight="1">
      <c r="B9" s="647"/>
      <c r="C9" s="38" t="s">
        <v>2337</v>
      </c>
      <c r="D9" s="276">
        <f>③職員名簿【中間実績】!V7</f>
        <v>0</v>
      </c>
      <c r="E9" s="666"/>
      <c r="F9" s="278">
        <f>IF(①基本情報【名簿入力前に必須入力】!$S$11=1,D9*①基本情報【名簿入力前に必須入力】!$E$15,'④-2【変動】金額確認用シート'!E107)</f>
        <v>0</v>
      </c>
      <c r="G9" s="647"/>
      <c r="H9" s="38" t="s">
        <v>2337</v>
      </c>
      <c r="I9" s="276">
        <f>③職員名簿【中間実績】!AB7</f>
        <v>0</v>
      </c>
      <c r="J9" s="663"/>
      <c r="K9" s="162">
        <f>IF(①基本情報【名簿入力前に必須入力】!$S$11=1,I9*①基本情報【名簿入力前に必須入力】!$E$15,'④-2【変動】金額確認用シート'!W107)</f>
        <v>0</v>
      </c>
    </row>
    <row r="10" spans="2:12" ht="25" customHeight="1">
      <c r="B10" s="647"/>
      <c r="C10" s="39" t="s">
        <v>2338</v>
      </c>
      <c r="D10" s="276">
        <f>③職員名簿【中間実績】!V8</f>
        <v>0</v>
      </c>
      <c r="E10" s="666"/>
      <c r="F10" s="278">
        <f>IF(①基本情報【名簿入力前に必須入力】!$S$11=1,D10*①基本情報【名簿入力前に必須入力】!$E$15,'④-2【変動】金額確認用シート'!E108)</f>
        <v>0</v>
      </c>
      <c r="G10" s="647"/>
      <c r="H10" s="39" t="s">
        <v>2338</v>
      </c>
      <c r="I10" s="276">
        <f>③職員名簿【中間実績】!AB8</f>
        <v>0</v>
      </c>
      <c r="J10" s="663"/>
      <c r="K10" s="162">
        <f>IF(①基本情報【名簿入力前に必須入力】!$S$11=1,I10*①基本情報【名簿入力前に必須入力】!$E$15,'④-2【変動】金額確認用シート'!W108)</f>
        <v>0</v>
      </c>
    </row>
    <row r="11" spans="2:12" ht="25" customHeight="1">
      <c r="B11" s="647"/>
      <c r="C11" s="39" t="s">
        <v>2339</v>
      </c>
      <c r="D11" s="276">
        <f>③職員名簿【中間実績】!V9</f>
        <v>0</v>
      </c>
      <c r="E11" s="666"/>
      <c r="F11" s="278">
        <f>IF(①基本情報【名簿入力前に必須入力】!$S$11=1,D11*①基本情報【名簿入力前に必須入力】!$E$15,'④-2【変動】金額確認用シート'!E109)</f>
        <v>0</v>
      </c>
      <c r="G11" s="647"/>
      <c r="H11" s="39" t="s">
        <v>2339</v>
      </c>
      <c r="I11" s="276">
        <f>③職員名簿【中間実績】!AB9</f>
        <v>0</v>
      </c>
      <c r="J11" s="663"/>
      <c r="K11" s="162">
        <f>IF(①基本情報【名簿入力前に必須入力】!$S$11=1,I11*①基本情報【名簿入力前に必須入力】!$E$15,'④-2【変動】金額確認用シート'!W109)</f>
        <v>0</v>
      </c>
    </row>
    <row r="12" spans="2:12" ht="25" customHeight="1">
      <c r="B12" s="650">
        <v>5</v>
      </c>
      <c r="C12" s="13" t="s">
        <v>1154</v>
      </c>
      <c r="D12" s="276">
        <f>③職員名簿【中間実績】!W5</f>
        <v>0</v>
      </c>
      <c r="E12" s="666"/>
      <c r="F12" s="278">
        <f>IF(①基本情報【名簿入力前に必須入力】!$S$11=1,D12*①基本情報【名簿入力前に必須入力】!$E$15,'④-2【変動】金額確認用シート'!H105)</f>
        <v>0</v>
      </c>
      <c r="G12" s="650">
        <v>11</v>
      </c>
      <c r="H12" s="13" t="s">
        <v>1154</v>
      </c>
      <c r="I12" s="276">
        <f>③職員名簿【中間実績】!AC5</f>
        <v>0</v>
      </c>
      <c r="J12" s="663"/>
      <c r="K12" s="162">
        <f>IF(①基本情報【名簿入力前に必須入力】!$S$11=1,I12*①基本情報【名簿入力前に必須入力】!$E$15,'④-2【変動】金額確認用シート'!Z105)</f>
        <v>0</v>
      </c>
    </row>
    <row r="13" spans="2:12" ht="25" customHeight="1">
      <c r="B13" s="651"/>
      <c r="C13" s="37" t="s">
        <v>2336</v>
      </c>
      <c r="D13" s="276">
        <f>③職員名簿【中間実績】!W6</f>
        <v>0</v>
      </c>
      <c r="E13" s="666"/>
      <c r="F13" s="278">
        <f>IF(①基本情報【名簿入力前に必須入力】!$S$11=1,D13*①基本情報【名簿入力前に必須入力】!$E$15,'④-2【変動】金額確認用シート'!H106)</f>
        <v>0</v>
      </c>
      <c r="G13" s="651"/>
      <c r="H13" s="37" t="s">
        <v>2336</v>
      </c>
      <c r="I13" s="276">
        <f>③職員名簿【中間実績】!AC6</f>
        <v>0</v>
      </c>
      <c r="J13" s="663"/>
      <c r="K13" s="162">
        <f>IF(①基本情報【名簿入力前に必須入力】!$S$11=1,I13*①基本情報【名簿入力前に必須入力】!$E$15,'④-2【変動】金額確認用シート'!Z106)</f>
        <v>0</v>
      </c>
    </row>
    <row r="14" spans="2:12" ht="25" customHeight="1">
      <c r="B14" s="651"/>
      <c r="C14" s="38" t="s">
        <v>2337</v>
      </c>
      <c r="D14" s="276">
        <f>③職員名簿【中間実績】!W7</f>
        <v>0</v>
      </c>
      <c r="E14" s="666"/>
      <c r="F14" s="278">
        <f>IF(①基本情報【名簿入力前に必須入力】!$S$11=1,D14*①基本情報【名簿入力前に必須入力】!$E$15,'④-2【変動】金額確認用シート'!H107)</f>
        <v>0</v>
      </c>
      <c r="G14" s="651"/>
      <c r="H14" s="38" t="s">
        <v>2337</v>
      </c>
      <c r="I14" s="276">
        <f>③職員名簿【中間実績】!AC7</f>
        <v>0</v>
      </c>
      <c r="J14" s="663"/>
      <c r="K14" s="162">
        <f>IF(①基本情報【名簿入力前に必須入力】!$S$11=1,I14*①基本情報【名簿入力前に必須入力】!$E$15,'④-2【変動】金額確認用シート'!Z107)</f>
        <v>0</v>
      </c>
    </row>
    <row r="15" spans="2:12" ht="25" customHeight="1">
      <c r="B15" s="651"/>
      <c r="C15" s="39" t="s">
        <v>2338</v>
      </c>
      <c r="D15" s="276">
        <f>③職員名簿【中間実績】!W8</f>
        <v>0</v>
      </c>
      <c r="E15" s="666"/>
      <c r="F15" s="278">
        <f>IF(①基本情報【名簿入力前に必須入力】!$S$11=1,D15*①基本情報【名簿入力前に必須入力】!$E$15,'④-2【変動】金額確認用シート'!H108)</f>
        <v>0</v>
      </c>
      <c r="G15" s="651"/>
      <c r="H15" s="39" t="s">
        <v>2338</v>
      </c>
      <c r="I15" s="276">
        <f>③職員名簿【中間実績】!AC8</f>
        <v>0</v>
      </c>
      <c r="J15" s="663"/>
      <c r="K15" s="162">
        <f>IF(①基本情報【名簿入力前に必須入力】!$S$11=1,I15*①基本情報【名簿入力前に必須入力】!$E$15,'④-2【変動】金額確認用シート'!Z108)</f>
        <v>0</v>
      </c>
    </row>
    <row r="16" spans="2:12" ht="25" customHeight="1">
      <c r="B16" s="652"/>
      <c r="C16" s="39" t="s">
        <v>2339</v>
      </c>
      <c r="D16" s="276">
        <f>③職員名簿【中間実績】!W9</f>
        <v>0</v>
      </c>
      <c r="E16" s="666"/>
      <c r="F16" s="278">
        <f>IF(①基本情報【名簿入力前に必須入力】!$S$11=1,D16*①基本情報【名簿入力前に必須入力】!$E$15,'④-2【変動】金額確認用シート'!H109)</f>
        <v>0</v>
      </c>
      <c r="G16" s="652"/>
      <c r="H16" s="39" t="s">
        <v>2339</v>
      </c>
      <c r="I16" s="276">
        <f>③職員名簿【中間実績】!AC9</f>
        <v>0</v>
      </c>
      <c r="J16" s="663"/>
      <c r="K16" s="162">
        <f>IF(①基本情報【名簿入力前に必須入力】!$S$11=1,I16*①基本情報【名簿入力前に必須入力】!$E$15,'④-2【変動】金額確認用シート'!Z109)</f>
        <v>0</v>
      </c>
    </row>
    <row r="17" spans="2:11" ht="25" customHeight="1">
      <c r="B17" s="650">
        <v>6</v>
      </c>
      <c r="C17" s="13" t="s">
        <v>1154</v>
      </c>
      <c r="D17" s="276">
        <f>③職員名簿【中間実績】!X5</f>
        <v>0</v>
      </c>
      <c r="E17" s="666"/>
      <c r="F17" s="278">
        <f>IF(①基本情報【名簿入力前に必須入力】!$S$11=1,D17*①基本情報【名簿入力前に必須入力】!$E$15,'④-2【変動】金額確認用シート'!K105)</f>
        <v>0</v>
      </c>
      <c r="G17" s="650">
        <v>12</v>
      </c>
      <c r="H17" s="13" t="s">
        <v>1154</v>
      </c>
      <c r="I17" s="276">
        <f>③職員名簿【中間実績】!AD5</f>
        <v>0</v>
      </c>
      <c r="J17" s="663"/>
      <c r="K17" s="162">
        <f>IF(①基本情報【名簿入力前に必須入力】!$S$11=1,I17*①基本情報【名簿入力前に必須入力】!$E$15,'④-2【変動】金額確認用シート'!AC105)</f>
        <v>0</v>
      </c>
    </row>
    <row r="18" spans="2:11" ht="25" customHeight="1">
      <c r="B18" s="651"/>
      <c r="C18" s="37" t="s">
        <v>2336</v>
      </c>
      <c r="D18" s="276">
        <f>③職員名簿【中間実績】!X6</f>
        <v>0</v>
      </c>
      <c r="E18" s="666"/>
      <c r="F18" s="278">
        <f>IF(①基本情報【名簿入力前に必須入力】!$S$11=1,D18*①基本情報【名簿入力前に必須入力】!$E$15,'④-2【変動】金額確認用シート'!K106)</f>
        <v>0</v>
      </c>
      <c r="G18" s="651"/>
      <c r="H18" s="37" t="s">
        <v>2336</v>
      </c>
      <c r="I18" s="276">
        <f>③職員名簿【中間実績】!AD6</f>
        <v>0</v>
      </c>
      <c r="J18" s="663"/>
      <c r="K18" s="162">
        <f>IF(①基本情報【名簿入力前に必須入力】!$S$11=1,I18*①基本情報【名簿入力前に必須入力】!$E$15,'④-2【変動】金額確認用シート'!AC106)</f>
        <v>0</v>
      </c>
    </row>
    <row r="19" spans="2:11" ht="25" customHeight="1">
      <c r="B19" s="651"/>
      <c r="C19" s="38" t="s">
        <v>2337</v>
      </c>
      <c r="D19" s="276">
        <f>③職員名簿【中間実績】!X7</f>
        <v>0</v>
      </c>
      <c r="E19" s="666"/>
      <c r="F19" s="278">
        <f>IF(①基本情報【名簿入力前に必須入力】!$S$11=1,D19*①基本情報【名簿入力前に必須入力】!$E$15,'④-2【変動】金額確認用シート'!K107)</f>
        <v>0</v>
      </c>
      <c r="G19" s="651"/>
      <c r="H19" s="38" t="s">
        <v>2337</v>
      </c>
      <c r="I19" s="276">
        <f>③職員名簿【中間実績】!AD7</f>
        <v>0</v>
      </c>
      <c r="J19" s="663"/>
      <c r="K19" s="162">
        <f>IF(①基本情報【名簿入力前に必須入力】!$S$11=1,I19*①基本情報【名簿入力前に必須入力】!$E$15,'④-2【変動】金額確認用シート'!AC107)</f>
        <v>0</v>
      </c>
    </row>
    <row r="20" spans="2:11" ht="25" customHeight="1">
      <c r="B20" s="651"/>
      <c r="C20" s="39" t="s">
        <v>2338</v>
      </c>
      <c r="D20" s="276">
        <f>③職員名簿【中間実績】!X8</f>
        <v>0</v>
      </c>
      <c r="E20" s="666"/>
      <c r="F20" s="278">
        <f>IF(①基本情報【名簿入力前に必須入力】!$S$11=1,D20*①基本情報【名簿入力前に必須入力】!$E$15,'④-2【変動】金額確認用シート'!K108)</f>
        <v>0</v>
      </c>
      <c r="G20" s="651"/>
      <c r="H20" s="39" t="s">
        <v>2338</v>
      </c>
      <c r="I20" s="276">
        <f>③職員名簿【中間実績】!AD8</f>
        <v>0</v>
      </c>
      <c r="J20" s="663"/>
      <c r="K20" s="162">
        <f>IF(①基本情報【名簿入力前に必須入力】!$S$11=1,I20*①基本情報【名簿入力前に必須入力】!$E$15,'④-2【変動】金額確認用シート'!AC108)</f>
        <v>0</v>
      </c>
    </row>
    <row r="21" spans="2:11" ht="25" customHeight="1">
      <c r="B21" s="652"/>
      <c r="C21" s="39" t="s">
        <v>2339</v>
      </c>
      <c r="D21" s="276">
        <f>③職員名簿【中間実績】!X9</f>
        <v>0</v>
      </c>
      <c r="E21" s="666"/>
      <c r="F21" s="278">
        <f>IF(①基本情報【名簿入力前に必須入力】!$S$11=1,D21*①基本情報【名簿入力前に必須入力】!$E$15,'④-2【変動】金額確認用シート'!K109)</f>
        <v>0</v>
      </c>
      <c r="G21" s="652"/>
      <c r="H21" s="39" t="s">
        <v>2339</v>
      </c>
      <c r="I21" s="276">
        <f>③職員名簿【中間実績】!AD9</f>
        <v>0</v>
      </c>
      <c r="J21" s="663"/>
      <c r="K21" s="162">
        <f>IF(①基本情報【名簿入力前に必須入力】!$S$11=1,I21*①基本情報【名簿入力前に必須入力】!$E$15,'④-2【変動】金額確認用シート'!AC109)</f>
        <v>0</v>
      </c>
    </row>
    <row r="22" spans="2:11" ht="25" customHeight="1">
      <c r="B22" s="650">
        <v>7</v>
      </c>
      <c r="C22" s="13" t="s">
        <v>1154</v>
      </c>
      <c r="D22" s="276">
        <f>③職員名簿【中間実績】!Y5</f>
        <v>0</v>
      </c>
      <c r="E22" s="666"/>
      <c r="F22" s="278">
        <f>IF(①基本情報【名簿入力前に必須入力】!$S$11=1,D22*①基本情報【名簿入力前に必須入力】!$E$15,'④-2【変動】金額確認用シート'!N105)</f>
        <v>0</v>
      </c>
      <c r="G22" s="650">
        <v>1</v>
      </c>
      <c r="H22" s="13" t="s">
        <v>1154</v>
      </c>
      <c r="I22" s="276">
        <f>③職員名簿【中間実績】!AE5</f>
        <v>0</v>
      </c>
      <c r="J22" s="663"/>
      <c r="K22" s="162">
        <f>IF(①基本情報【名簿入力前に必須入力】!$S$11=1,I22*①基本情報【名簿入力前に必須入力】!$E$15,'④-2【変動】金額確認用シート'!AF105)</f>
        <v>0</v>
      </c>
    </row>
    <row r="23" spans="2:11" ht="25" customHeight="1">
      <c r="B23" s="651"/>
      <c r="C23" s="37" t="s">
        <v>2336</v>
      </c>
      <c r="D23" s="276">
        <f>③職員名簿【中間実績】!Y6</f>
        <v>0</v>
      </c>
      <c r="E23" s="666"/>
      <c r="F23" s="278">
        <f>IF(①基本情報【名簿入力前に必須入力】!$S$11=1,D23*①基本情報【名簿入力前に必須入力】!$E$15,'④-2【変動】金額確認用シート'!N106)</f>
        <v>0</v>
      </c>
      <c r="G23" s="651"/>
      <c r="H23" s="37" t="s">
        <v>2336</v>
      </c>
      <c r="I23" s="276">
        <f>③職員名簿【中間実績】!AE6</f>
        <v>0</v>
      </c>
      <c r="J23" s="663"/>
      <c r="K23" s="162">
        <f>IF(①基本情報【名簿入力前に必須入力】!$S$11=1,I23*①基本情報【名簿入力前に必須入力】!$E$15,'④-2【変動】金額確認用シート'!AF106)</f>
        <v>0</v>
      </c>
    </row>
    <row r="24" spans="2:11" ht="25" customHeight="1">
      <c r="B24" s="651"/>
      <c r="C24" s="38" t="s">
        <v>2337</v>
      </c>
      <c r="D24" s="276">
        <f>③職員名簿【中間実績】!Y7</f>
        <v>0</v>
      </c>
      <c r="E24" s="666"/>
      <c r="F24" s="278">
        <f>IF(①基本情報【名簿入力前に必須入力】!$S$11=1,D24*①基本情報【名簿入力前に必須入力】!$E$15,'④-2【変動】金額確認用シート'!N107)</f>
        <v>0</v>
      </c>
      <c r="G24" s="651"/>
      <c r="H24" s="38" t="s">
        <v>2337</v>
      </c>
      <c r="I24" s="276">
        <f>③職員名簿【中間実績】!AE7</f>
        <v>0</v>
      </c>
      <c r="J24" s="663"/>
      <c r="K24" s="162">
        <f>IF(①基本情報【名簿入力前に必須入力】!$S$11=1,I24*①基本情報【名簿入力前に必須入力】!$E$15,'④-2【変動】金額確認用シート'!AF107)</f>
        <v>0</v>
      </c>
    </row>
    <row r="25" spans="2:11" ht="25" customHeight="1">
      <c r="B25" s="651"/>
      <c r="C25" s="39" t="s">
        <v>2338</v>
      </c>
      <c r="D25" s="276">
        <f>③職員名簿【中間実績】!Y8</f>
        <v>0</v>
      </c>
      <c r="E25" s="666"/>
      <c r="F25" s="278">
        <f>IF(①基本情報【名簿入力前に必須入力】!$S$11=1,D25*①基本情報【名簿入力前に必須入力】!$E$15,'④-2【変動】金額確認用シート'!N108)</f>
        <v>0</v>
      </c>
      <c r="G25" s="651"/>
      <c r="H25" s="39" t="s">
        <v>2338</v>
      </c>
      <c r="I25" s="276">
        <f>③職員名簿【中間実績】!AE8</f>
        <v>0</v>
      </c>
      <c r="J25" s="663"/>
      <c r="K25" s="162">
        <f>IF(①基本情報【名簿入力前に必須入力】!$S$11=1,I25*①基本情報【名簿入力前に必須入力】!$E$15,'④-2【変動】金額確認用シート'!AF108)</f>
        <v>0</v>
      </c>
    </row>
    <row r="26" spans="2:11" ht="25" customHeight="1">
      <c r="B26" s="652"/>
      <c r="C26" s="39" t="s">
        <v>2339</v>
      </c>
      <c r="D26" s="276">
        <f>③職員名簿【中間実績】!Y9</f>
        <v>0</v>
      </c>
      <c r="E26" s="666"/>
      <c r="F26" s="278">
        <f>IF(①基本情報【名簿入力前に必須入力】!$S$11=1,D26*①基本情報【名簿入力前に必須入力】!$E$15,'④-2【変動】金額確認用シート'!N109)</f>
        <v>0</v>
      </c>
      <c r="G26" s="652"/>
      <c r="H26" s="39" t="s">
        <v>2339</v>
      </c>
      <c r="I26" s="276">
        <f>③職員名簿【中間実績】!AE9</f>
        <v>0</v>
      </c>
      <c r="J26" s="663"/>
      <c r="K26" s="162">
        <f>IF(①基本情報【名簿入力前に必須入力】!$S$11=1,I26*①基本情報【名簿入力前に必須入力】!$E$15,'④-2【変動】金額確認用シート'!AF109)</f>
        <v>0</v>
      </c>
    </row>
    <row r="27" spans="2:11" ht="25" customHeight="1">
      <c r="B27" s="650">
        <v>8</v>
      </c>
      <c r="C27" s="13" t="s">
        <v>1154</v>
      </c>
      <c r="D27" s="276">
        <f>③職員名簿【中間実績】!Z5</f>
        <v>0</v>
      </c>
      <c r="E27" s="666"/>
      <c r="F27" s="278">
        <f>IF(①基本情報【名簿入力前に必須入力】!$S$11=1,D27*①基本情報【名簿入力前に必須入力】!$E$15,'④-2【変動】金額確認用シート'!Q105)</f>
        <v>0</v>
      </c>
      <c r="G27" s="650">
        <v>2</v>
      </c>
      <c r="H27" s="13" t="s">
        <v>1154</v>
      </c>
      <c r="I27" s="276">
        <f>③職員名簿【中間実績】!AF5</f>
        <v>0</v>
      </c>
      <c r="J27" s="663"/>
      <c r="K27" s="162">
        <f>IF(①基本情報【名簿入力前に必須入力】!$S$11=1,I27*①基本情報【名簿入力前に必須入力】!$E$15,'④-2【変動】金額確認用シート'!AI105)</f>
        <v>0</v>
      </c>
    </row>
    <row r="28" spans="2:11" ht="25" customHeight="1">
      <c r="B28" s="651"/>
      <c r="C28" s="37" t="s">
        <v>2336</v>
      </c>
      <c r="D28" s="276">
        <f>③職員名簿【中間実績】!Z6</f>
        <v>0</v>
      </c>
      <c r="E28" s="666"/>
      <c r="F28" s="278">
        <f>IF(①基本情報【名簿入力前に必須入力】!$S$11=1,D28*①基本情報【名簿入力前に必須入力】!$E$15,'④-2【変動】金額確認用シート'!Q106)</f>
        <v>0</v>
      </c>
      <c r="G28" s="651"/>
      <c r="H28" s="37" t="s">
        <v>2336</v>
      </c>
      <c r="I28" s="276">
        <f>③職員名簿【中間実績】!AF6</f>
        <v>0</v>
      </c>
      <c r="J28" s="663"/>
      <c r="K28" s="162">
        <f>IF(①基本情報【名簿入力前に必須入力】!$S$11=1,I28*①基本情報【名簿入力前に必須入力】!$E$15,'④-2【変動】金額確認用シート'!AI106)</f>
        <v>0</v>
      </c>
    </row>
    <row r="29" spans="2:11" ht="25" customHeight="1">
      <c r="B29" s="651"/>
      <c r="C29" s="38" t="s">
        <v>2337</v>
      </c>
      <c r="D29" s="276">
        <f>③職員名簿【中間実績】!Z7</f>
        <v>0</v>
      </c>
      <c r="E29" s="666"/>
      <c r="F29" s="278">
        <f>IF(①基本情報【名簿入力前に必須入力】!$S$11=1,D29*①基本情報【名簿入力前に必須入力】!$E$15,'④-2【変動】金額確認用シート'!Q107)</f>
        <v>0</v>
      </c>
      <c r="G29" s="651"/>
      <c r="H29" s="38" t="s">
        <v>2337</v>
      </c>
      <c r="I29" s="276">
        <f>③職員名簿【中間実績】!AF7</f>
        <v>0</v>
      </c>
      <c r="J29" s="663"/>
      <c r="K29" s="162">
        <f>IF(①基本情報【名簿入力前に必須入力】!$S$11=1,I29*①基本情報【名簿入力前に必須入力】!$E$15,'④-2【変動】金額確認用シート'!AI107)</f>
        <v>0</v>
      </c>
    </row>
    <row r="30" spans="2:11" ht="25" customHeight="1">
      <c r="B30" s="651"/>
      <c r="C30" s="39" t="s">
        <v>2338</v>
      </c>
      <c r="D30" s="276">
        <f>③職員名簿【中間実績】!Z8</f>
        <v>0</v>
      </c>
      <c r="E30" s="666"/>
      <c r="F30" s="278">
        <f>IF(①基本情報【名簿入力前に必須入力】!$S$11=1,D30*①基本情報【名簿入力前に必須入力】!$E$15,'④-2【変動】金額確認用シート'!Q108)</f>
        <v>0</v>
      </c>
      <c r="G30" s="651"/>
      <c r="H30" s="39" t="s">
        <v>2338</v>
      </c>
      <c r="I30" s="276">
        <f>③職員名簿【中間実績】!AF8</f>
        <v>0</v>
      </c>
      <c r="J30" s="663"/>
      <c r="K30" s="162">
        <f>IF(①基本情報【名簿入力前に必須入力】!$S$11=1,I30*①基本情報【名簿入力前に必須入力】!$E$15,'④-2【変動】金額確認用シート'!AI108)</f>
        <v>0</v>
      </c>
    </row>
    <row r="31" spans="2:11" ht="25" customHeight="1">
      <c r="B31" s="652"/>
      <c r="C31" s="39" t="s">
        <v>2339</v>
      </c>
      <c r="D31" s="276">
        <f>③職員名簿【中間実績】!Z9</f>
        <v>0</v>
      </c>
      <c r="E31" s="666"/>
      <c r="F31" s="278">
        <f>IF(①基本情報【名簿入力前に必須入力】!$S$11=1,D31*①基本情報【名簿入力前に必須入力】!$E$15,'④-2【変動】金額確認用シート'!Q109)</f>
        <v>0</v>
      </c>
      <c r="G31" s="652"/>
      <c r="H31" s="39" t="s">
        <v>2339</v>
      </c>
      <c r="I31" s="276">
        <f>③職員名簿【中間実績】!AF9</f>
        <v>0</v>
      </c>
      <c r="J31" s="663"/>
      <c r="K31" s="162">
        <f>IF(①基本情報【名簿入力前に必須入力】!$S$11=1,I31*①基本情報【名簿入力前に必須入力】!$E$15,'④-2【変動】金額確認用シート'!AI109)</f>
        <v>0</v>
      </c>
    </row>
    <row r="32" spans="2:11" ht="25" customHeight="1">
      <c r="B32" s="650">
        <v>9</v>
      </c>
      <c r="C32" s="13" t="s">
        <v>1154</v>
      </c>
      <c r="D32" s="276">
        <f>③職員名簿【中間実績】!AA5</f>
        <v>0</v>
      </c>
      <c r="E32" s="666"/>
      <c r="F32" s="278">
        <f>IF(①基本情報【名簿入力前に必須入力】!$S$11=1,D32*①基本情報【名簿入力前に必須入力】!$E$15,'④-2【変動】金額確認用シート'!T105)</f>
        <v>0</v>
      </c>
      <c r="G32" s="650">
        <v>3</v>
      </c>
      <c r="H32" s="13" t="s">
        <v>1154</v>
      </c>
      <c r="I32" s="276">
        <f>③職員名簿【中間実績】!AG5</f>
        <v>0</v>
      </c>
      <c r="J32" s="663"/>
      <c r="K32" s="162">
        <f>IF(①基本情報【名簿入力前に必須入力】!$S$11=1,I32*①基本情報【名簿入力前に必須入力】!$E$15,'④-2【変動】金額確認用シート'!AL105)</f>
        <v>0</v>
      </c>
    </row>
    <row r="33" spans="2:12" ht="25" customHeight="1">
      <c r="B33" s="651"/>
      <c r="C33" s="37" t="s">
        <v>2336</v>
      </c>
      <c r="D33" s="276">
        <f>③職員名簿【中間実績】!AA6</f>
        <v>0</v>
      </c>
      <c r="E33" s="666"/>
      <c r="F33" s="278">
        <f>IF(①基本情報【名簿入力前に必須入力】!$S$11=1,D33*①基本情報【名簿入力前に必須入力】!$E$15,'④-2【変動】金額確認用シート'!T106)</f>
        <v>0</v>
      </c>
      <c r="G33" s="651"/>
      <c r="H33" s="37" t="s">
        <v>2336</v>
      </c>
      <c r="I33" s="276">
        <f>③職員名簿【中間実績】!AG6</f>
        <v>0</v>
      </c>
      <c r="J33" s="663"/>
      <c r="K33" s="162">
        <f>IF(①基本情報【名簿入力前に必須入力】!$S$11=1,I33*①基本情報【名簿入力前に必須入力】!$E$15,'④-2【変動】金額確認用シート'!AL106)</f>
        <v>0</v>
      </c>
    </row>
    <row r="34" spans="2:12" ht="25" customHeight="1">
      <c r="B34" s="651"/>
      <c r="C34" s="38" t="s">
        <v>2337</v>
      </c>
      <c r="D34" s="276">
        <f>③職員名簿【中間実績】!AA7</f>
        <v>0</v>
      </c>
      <c r="E34" s="666"/>
      <c r="F34" s="278">
        <f>IF(①基本情報【名簿入力前に必須入力】!$S$11=1,D34*①基本情報【名簿入力前に必須入力】!$E$15,'④-2【変動】金額確認用シート'!T107)</f>
        <v>0</v>
      </c>
      <c r="G34" s="651"/>
      <c r="H34" s="38" t="s">
        <v>2337</v>
      </c>
      <c r="I34" s="276">
        <f>③職員名簿【中間実績】!AG7</f>
        <v>0</v>
      </c>
      <c r="J34" s="663"/>
      <c r="K34" s="162">
        <f>IF(①基本情報【名簿入力前に必須入力】!$S$11=1,I34*①基本情報【名簿入力前に必須入力】!$E$15,'④-2【変動】金額確認用シート'!AL107)</f>
        <v>0</v>
      </c>
    </row>
    <row r="35" spans="2:12" ht="25" customHeight="1">
      <c r="B35" s="651"/>
      <c r="C35" s="39" t="s">
        <v>2338</v>
      </c>
      <c r="D35" s="276">
        <f>③職員名簿【中間実績】!AA8</f>
        <v>0</v>
      </c>
      <c r="E35" s="666"/>
      <c r="F35" s="278">
        <f>IF(①基本情報【名簿入力前に必須入力】!$S$11=1,D35*①基本情報【名簿入力前に必須入力】!$E$15,'④-2【変動】金額確認用シート'!T108)</f>
        <v>0</v>
      </c>
      <c r="G35" s="651"/>
      <c r="H35" s="39" t="s">
        <v>2338</v>
      </c>
      <c r="I35" s="276">
        <f>③職員名簿【中間実績】!AG8</f>
        <v>0</v>
      </c>
      <c r="J35" s="663"/>
      <c r="K35" s="162">
        <f>IF(①基本情報【名簿入力前に必須入力】!$S$11=1,I35*①基本情報【名簿入力前に必須入力】!$E$15,'④-2【変動】金額確認用シート'!AL108)</f>
        <v>0</v>
      </c>
    </row>
    <row r="36" spans="2:12" ht="25" customHeight="1" thickBot="1">
      <c r="B36" s="652"/>
      <c r="C36" s="39" t="s">
        <v>2339</v>
      </c>
      <c r="D36" s="277">
        <f>③職員名簿【中間実績】!AA9</f>
        <v>0</v>
      </c>
      <c r="E36" s="667"/>
      <c r="F36" s="278">
        <f>IF(①基本情報【名簿入力前に必須入力】!$S$11=1,D36*①基本情報【名簿入力前に必須入力】!$E$15,'④-2【変動】金額確認用シート'!T109)</f>
        <v>0</v>
      </c>
      <c r="G36" s="653"/>
      <c r="H36" s="39" t="s">
        <v>2339</v>
      </c>
      <c r="I36" s="276">
        <f>③職員名簿【中間実績】!AG9</f>
        <v>0</v>
      </c>
      <c r="J36" s="664"/>
      <c r="K36" s="162">
        <f>IF(①基本情報【名簿入力前に必須入力】!$S$11=1,I36*①基本情報【名簿入力前に必須入力】!$E$15,'④-2【変動】金額確認用シート'!AL109)</f>
        <v>0</v>
      </c>
    </row>
    <row r="37" spans="2:12" ht="25.5" customHeight="1" thickTop="1">
      <c r="B37" s="645"/>
      <c r="C37" s="646"/>
      <c r="D37" s="646"/>
      <c r="E37" s="93"/>
      <c r="F37" s="92"/>
      <c r="G37" s="648" t="s">
        <v>58</v>
      </c>
      <c r="H37" s="649"/>
      <c r="I37" s="14">
        <f>SUM(D7:D36,I7:I36)</f>
        <v>0</v>
      </c>
      <c r="J37" s="40"/>
      <c r="K37" s="94">
        <f>SUM(F7:F36,K7:K36)</f>
        <v>0</v>
      </c>
    </row>
    <row r="38" spans="2:12" ht="23.25" customHeight="1"/>
    <row r="39" spans="2:12" ht="20.25" customHeight="1">
      <c r="B39" s="11"/>
      <c r="C39" s="9"/>
      <c r="D39" s="12"/>
      <c r="E39" s="12"/>
      <c r="F39" s="9"/>
      <c r="G39" s="9"/>
      <c r="H39" s="11"/>
      <c r="I39" s="9"/>
      <c r="J39" s="12"/>
      <c r="K39" s="9"/>
      <c r="L39" s="9"/>
    </row>
    <row r="40" spans="2:12" ht="20.25" customHeight="1">
      <c r="B40" s="9"/>
      <c r="C40" s="9"/>
      <c r="D40" s="9"/>
      <c r="E40" s="9"/>
      <c r="F40" s="9"/>
      <c r="G40" s="9"/>
      <c r="H40" s="9"/>
      <c r="I40" s="9"/>
      <c r="J40" s="9"/>
      <c r="K40" s="9"/>
      <c r="L40" s="9"/>
    </row>
    <row r="41" spans="2:12" ht="12.75" customHeight="1">
      <c r="B41" s="9"/>
      <c r="C41" s="9"/>
      <c r="D41" s="9"/>
      <c r="E41" s="9"/>
      <c r="F41" s="9"/>
      <c r="G41" s="9"/>
      <c r="H41" s="9"/>
      <c r="I41" s="9"/>
      <c r="J41" s="9"/>
      <c r="K41" s="9"/>
      <c r="L41" s="9"/>
    </row>
  </sheetData>
  <sheetProtection algorithmName="SHA-512" hashValue="q/IzBqNcu72hVm6ZPQJpmVNPcFjqkw3tXnGeSHp8H1NL2e7aKYpaJz3wiqgNjUrd1VoYqWnjRsoB/buNipxWQQ==" saltValue="Etlmmaal+wpmAIOj+w5Eag==" spinCount="100000" sheet="1" selectLockedCells="1" selectUnlockedCells="1"/>
  <mergeCells count="27">
    <mergeCell ref="J7:J36"/>
    <mergeCell ref="B32:B36"/>
    <mergeCell ref="G27:G31"/>
    <mergeCell ref="B27:B31"/>
    <mergeCell ref="B22:B26"/>
    <mergeCell ref="G22:G26"/>
    <mergeCell ref="E7:E36"/>
    <mergeCell ref="G17:G21"/>
    <mergeCell ref="B17:B21"/>
    <mergeCell ref="F5:F6"/>
    <mergeCell ref="C5:C6"/>
    <mergeCell ref="B2:F2"/>
    <mergeCell ref="G2:K2"/>
    <mergeCell ref="B5:B6"/>
    <mergeCell ref="E5:E6"/>
    <mergeCell ref="K3:L3"/>
    <mergeCell ref="G5:G6"/>
    <mergeCell ref="H5:H6"/>
    <mergeCell ref="J5:J6"/>
    <mergeCell ref="K5:K6"/>
    <mergeCell ref="B37:D37"/>
    <mergeCell ref="G7:G11"/>
    <mergeCell ref="B7:B11"/>
    <mergeCell ref="G37:H37"/>
    <mergeCell ref="G12:G16"/>
    <mergeCell ref="B12:B16"/>
    <mergeCell ref="G32:G36"/>
  </mergeCells>
  <phoneticPr fontId="1"/>
  <pageMargins left="0.78740157480314965" right="0.35433070866141736" top="0.98425196850393704" bottom="0.98425196850393704" header="0.51181102362204722" footer="0.51181102362204722"/>
  <pageSetup paperSize="9" scale="4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B1:P63"/>
  <sheetViews>
    <sheetView view="pageBreakPreview" zoomScale="85" zoomScaleNormal="100" zoomScaleSheetLayoutView="85" workbookViewId="0">
      <selection activeCell="F8" sqref="F8"/>
    </sheetView>
  </sheetViews>
  <sheetFormatPr defaultColWidth="9" defaultRowHeight="13"/>
  <cols>
    <col min="1" max="1" width="0.7265625" customWidth="1"/>
    <col min="2" max="2" width="4.6328125" style="21" customWidth="1"/>
    <col min="3" max="3" width="12.36328125" style="21" customWidth="1"/>
    <col min="4" max="4" width="5.6328125" style="21" customWidth="1"/>
    <col min="5" max="6" width="12.6328125" customWidth="1"/>
    <col min="7" max="7" width="12.453125" customWidth="1"/>
    <col min="8" max="8" width="12.6328125" customWidth="1"/>
    <col min="9" max="9" width="13.6328125" customWidth="1"/>
    <col min="10" max="10" width="11.6328125" customWidth="1"/>
    <col min="12" max="15" width="10.6328125" customWidth="1"/>
    <col min="16" max="16" width="12.08984375" customWidth="1"/>
  </cols>
  <sheetData>
    <row r="1" spans="2:10" ht="105" customHeight="1"/>
    <row r="2" spans="2:10" ht="35.25" customHeight="1">
      <c r="B2" s="669" t="s">
        <v>122</v>
      </c>
      <c r="C2" s="669"/>
      <c r="D2" s="669"/>
      <c r="E2" s="669"/>
      <c r="F2" s="669"/>
      <c r="G2" s="669"/>
      <c r="H2" s="669"/>
      <c r="I2" s="669"/>
      <c r="J2" s="669"/>
    </row>
    <row r="3" spans="2:10" ht="27" customHeight="1">
      <c r="B3" s="139"/>
      <c r="C3" s="676"/>
      <c r="D3" s="676"/>
      <c r="E3" s="676"/>
      <c r="F3" s="676"/>
      <c r="G3" s="140" t="s">
        <v>1032</v>
      </c>
      <c r="H3" s="675">
        <f>'⑤算出内訳表(1)【自動】'!H3</f>
        <v>0</v>
      </c>
      <c r="I3" s="675"/>
      <c r="J3" s="675"/>
    </row>
    <row r="4" spans="2:10" ht="36.75" customHeight="1">
      <c r="B4" s="139"/>
      <c r="C4" s="676"/>
      <c r="D4" s="676"/>
      <c r="E4" s="676"/>
      <c r="F4" s="676"/>
      <c r="G4" s="139"/>
      <c r="H4" s="139"/>
      <c r="I4" s="139"/>
      <c r="J4" s="139"/>
    </row>
    <row r="5" spans="2:10" ht="27" customHeight="1">
      <c r="B5" s="26"/>
      <c r="C5" s="676"/>
      <c r="D5" s="676"/>
      <c r="E5" s="676"/>
      <c r="F5" s="676"/>
      <c r="G5" s="672" t="s">
        <v>138</v>
      </c>
      <c r="H5" s="672"/>
      <c r="I5" s="668" t="str">
        <f>'⑤算出内訳表(1)【自動】'!J7</f>
        <v>賃金台帳参照</v>
      </c>
      <c r="J5" s="668"/>
    </row>
    <row r="6" spans="2:10" ht="15" customHeight="1">
      <c r="B6" s="27"/>
      <c r="C6" s="27"/>
      <c r="D6" s="27"/>
      <c r="E6" s="27"/>
      <c r="F6" s="27"/>
      <c r="G6" s="28"/>
      <c r="H6" s="673"/>
      <c r="I6" s="674"/>
      <c r="J6" s="25"/>
    </row>
    <row r="7" spans="2:10" ht="39">
      <c r="B7" s="87"/>
      <c r="C7" s="678" t="s">
        <v>106</v>
      </c>
      <c r="D7" s="679"/>
      <c r="E7" s="88" t="s">
        <v>107</v>
      </c>
      <c r="F7" s="107" t="s">
        <v>108</v>
      </c>
      <c r="G7" s="89" t="s">
        <v>109</v>
      </c>
      <c r="H7" s="89" t="s">
        <v>2341</v>
      </c>
      <c r="I7" s="88" t="s">
        <v>110</v>
      </c>
      <c r="J7" s="89" t="s">
        <v>111</v>
      </c>
    </row>
    <row r="8" spans="2:10" ht="20.149999999999999" customHeight="1">
      <c r="B8" s="680">
        <v>4</v>
      </c>
      <c r="C8" s="390" t="s">
        <v>140</v>
      </c>
      <c r="D8" s="32">
        <f>SUM('⑤算出内訳表(1)【自動】'!D7:D8)</f>
        <v>0</v>
      </c>
      <c r="E8" s="33">
        <f>SUM('⑤算出内訳表(1)【自動】'!F7:F8)</f>
        <v>0</v>
      </c>
      <c r="F8" s="46"/>
      <c r="G8" s="33">
        <f>ROUND(SUM(E8:F8),0)</f>
        <v>0</v>
      </c>
      <c r="H8" s="34">
        <f t="shared" ref="H8:H55" si="0">40000*D8</f>
        <v>0</v>
      </c>
      <c r="I8" s="34">
        <f t="shared" ref="I8:I31" si="1">MIN(G8,H8)</f>
        <v>0</v>
      </c>
      <c r="J8" s="35" t="str">
        <f>IFERROR(F8/E8,"")</f>
        <v/>
      </c>
    </row>
    <row r="9" spans="2:10" ht="20.149999999999999" customHeight="1">
      <c r="B9" s="681"/>
      <c r="C9" s="45" t="s">
        <v>452</v>
      </c>
      <c r="D9" s="41">
        <f>'⑤算出内訳表(1)【自動】'!D9</f>
        <v>0</v>
      </c>
      <c r="E9" s="42">
        <f>'⑤算出内訳表(1)【自動】'!F9</f>
        <v>0</v>
      </c>
      <c r="F9" s="47"/>
      <c r="G9" s="42">
        <f t="shared" ref="G9:G55" si="2">ROUND(SUM(E9:F9),0)</f>
        <v>0</v>
      </c>
      <c r="H9" s="43">
        <f t="shared" si="0"/>
        <v>0</v>
      </c>
      <c r="I9" s="43">
        <f t="shared" si="1"/>
        <v>0</v>
      </c>
      <c r="J9" s="44" t="str">
        <f t="shared" ref="J9:J31" si="3">IFERROR(F9/E9,"")</f>
        <v/>
      </c>
    </row>
    <row r="10" spans="2:10" ht="20.149999999999999" customHeight="1">
      <c r="B10" s="681"/>
      <c r="C10" s="45" t="s">
        <v>453</v>
      </c>
      <c r="D10" s="41">
        <f>'⑤算出内訳表(1)【自動】'!D10</f>
        <v>0</v>
      </c>
      <c r="E10" s="42">
        <f>'⑤算出内訳表(1)【自動】'!F10</f>
        <v>0</v>
      </c>
      <c r="F10" s="47"/>
      <c r="G10" s="42">
        <f t="shared" ref="G10" si="4">ROUND(SUM(E10:F10),0)</f>
        <v>0</v>
      </c>
      <c r="H10" s="43">
        <f t="shared" si="0"/>
        <v>0</v>
      </c>
      <c r="I10" s="43">
        <f t="shared" ref="I10" si="5">MIN(G10,H10)</f>
        <v>0</v>
      </c>
      <c r="J10" s="44" t="str">
        <f t="shared" ref="J10" si="6">IFERROR(F10/E10,"")</f>
        <v/>
      </c>
    </row>
    <row r="11" spans="2:10" ht="20.149999999999999" customHeight="1">
      <c r="B11" s="682"/>
      <c r="C11" s="391" t="s">
        <v>2340</v>
      </c>
      <c r="D11" s="279">
        <f>'⑤算出内訳表(1)【自動】'!D11</f>
        <v>0</v>
      </c>
      <c r="E11" s="280">
        <f>'⑤算出内訳表(1)【自動】'!F11</f>
        <v>0</v>
      </c>
      <c r="F11" s="281"/>
      <c r="G11" s="280">
        <f t="shared" si="2"/>
        <v>0</v>
      </c>
      <c r="H11" s="282">
        <f t="shared" si="0"/>
        <v>0</v>
      </c>
      <c r="I11" s="282">
        <f t="shared" si="1"/>
        <v>0</v>
      </c>
      <c r="J11" s="283" t="str">
        <f t="shared" si="3"/>
        <v/>
      </c>
    </row>
    <row r="12" spans="2:10" ht="20.149999999999999" customHeight="1">
      <c r="B12" s="680">
        <v>5</v>
      </c>
      <c r="C12" s="390" t="s">
        <v>140</v>
      </c>
      <c r="D12" s="32">
        <f>SUM('⑤算出内訳表(1)【自動】'!D12:D13)</f>
        <v>0</v>
      </c>
      <c r="E12" s="33">
        <f>SUM('⑤算出内訳表(1)【自動】'!F12:F13)</f>
        <v>0</v>
      </c>
      <c r="F12" s="46"/>
      <c r="G12" s="33">
        <f t="shared" si="2"/>
        <v>0</v>
      </c>
      <c r="H12" s="34">
        <f t="shared" si="0"/>
        <v>0</v>
      </c>
      <c r="I12" s="34">
        <f t="shared" si="1"/>
        <v>0</v>
      </c>
      <c r="J12" s="35" t="str">
        <f t="shared" si="3"/>
        <v/>
      </c>
    </row>
    <row r="13" spans="2:10" ht="20.149999999999999" customHeight="1">
      <c r="B13" s="681"/>
      <c r="C13" s="45" t="s">
        <v>452</v>
      </c>
      <c r="D13" s="41">
        <f>'⑤算出内訳表(1)【自動】'!D14</f>
        <v>0</v>
      </c>
      <c r="E13" s="42">
        <f>'⑤算出内訳表(1)【自動】'!F14</f>
        <v>0</v>
      </c>
      <c r="F13" s="47"/>
      <c r="G13" s="42">
        <f t="shared" si="2"/>
        <v>0</v>
      </c>
      <c r="H13" s="43">
        <f t="shared" si="0"/>
        <v>0</v>
      </c>
      <c r="I13" s="43">
        <f t="shared" si="1"/>
        <v>0</v>
      </c>
      <c r="J13" s="44" t="str">
        <f t="shared" si="3"/>
        <v/>
      </c>
    </row>
    <row r="14" spans="2:10" ht="20.149999999999999" customHeight="1">
      <c r="B14" s="681"/>
      <c r="C14" s="45" t="s">
        <v>453</v>
      </c>
      <c r="D14" s="41">
        <f>'⑤算出内訳表(1)【自動】'!D15</f>
        <v>0</v>
      </c>
      <c r="E14" s="42">
        <f>'⑤算出内訳表(1)【自動】'!F15</f>
        <v>0</v>
      </c>
      <c r="F14" s="47"/>
      <c r="G14" s="42">
        <f t="shared" ref="G14" si="7">ROUND(SUM(E14:F14),0)</f>
        <v>0</v>
      </c>
      <c r="H14" s="43">
        <f t="shared" si="0"/>
        <v>0</v>
      </c>
      <c r="I14" s="43">
        <f t="shared" ref="I14" si="8">MIN(G14,H14)</f>
        <v>0</v>
      </c>
      <c r="J14" s="44" t="str">
        <f t="shared" ref="J14" si="9">IFERROR(F14/E14,"")</f>
        <v/>
      </c>
    </row>
    <row r="15" spans="2:10" ht="20.149999999999999" customHeight="1">
      <c r="B15" s="682"/>
      <c r="C15" s="391" t="s">
        <v>2340</v>
      </c>
      <c r="D15" s="279">
        <f>'⑤算出内訳表(1)【自動】'!D16</f>
        <v>0</v>
      </c>
      <c r="E15" s="280">
        <f>'⑤算出内訳表(1)【自動】'!F16</f>
        <v>0</v>
      </c>
      <c r="F15" s="281"/>
      <c r="G15" s="280">
        <f t="shared" si="2"/>
        <v>0</v>
      </c>
      <c r="H15" s="282">
        <f t="shared" si="0"/>
        <v>0</v>
      </c>
      <c r="I15" s="282">
        <f t="shared" si="1"/>
        <v>0</v>
      </c>
      <c r="J15" s="283" t="str">
        <f t="shared" si="3"/>
        <v/>
      </c>
    </row>
    <row r="16" spans="2:10" ht="20.149999999999999" customHeight="1">
      <c r="B16" s="680">
        <v>6</v>
      </c>
      <c r="C16" s="390" t="s">
        <v>140</v>
      </c>
      <c r="D16" s="32">
        <f>SUM('⑤算出内訳表(1)【自動】'!D17:D18)</f>
        <v>0</v>
      </c>
      <c r="E16" s="33">
        <f>SUM('⑤算出内訳表(1)【自動】'!F17:F18)</f>
        <v>0</v>
      </c>
      <c r="F16" s="46"/>
      <c r="G16" s="33">
        <f t="shared" si="2"/>
        <v>0</v>
      </c>
      <c r="H16" s="34">
        <f t="shared" si="0"/>
        <v>0</v>
      </c>
      <c r="I16" s="34">
        <f t="shared" si="1"/>
        <v>0</v>
      </c>
      <c r="J16" s="35" t="str">
        <f t="shared" si="3"/>
        <v/>
      </c>
    </row>
    <row r="17" spans="2:15" ht="20.149999999999999" customHeight="1">
      <c r="B17" s="681"/>
      <c r="C17" s="45" t="s">
        <v>452</v>
      </c>
      <c r="D17" s="41">
        <f>'⑤算出内訳表(1)【自動】'!D19</f>
        <v>0</v>
      </c>
      <c r="E17" s="42">
        <f>'⑤算出内訳表(1)【自動】'!F19</f>
        <v>0</v>
      </c>
      <c r="F17" s="47"/>
      <c r="G17" s="42">
        <f t="shared" si="2"/>
        <v>0</v>
      </c>
      <c r="H17" s="43">
        <f t="shared" si="0"/>
        <v>0</v>
      </c>
      <c r="I17" s="43">
        <f t="shared" si="1"/>
        <v>0</v>
      </c>
      <c r="J17" s="44" t="str">
        <f t="shared" si="3"/>
        <v/>
      </c>
    </row>
    <row r="18" spans="2:15" ht="20.149999999999999" customHeight="1">
      <c r="B18" s="681"/>
      <c r="C18" s="45" t="s">
        <v>453</v>
      </c>
      <c r="D18" s="41">
        <f>'⑤算出内訳表(1)【自動】'!D20</f>
        <v>0</v>
      </c>
      <c r="E18" s="42">
        <f>'⑤算出内訳表(1)【自動】'!F20</f>
        <v>0</v>
      </c>
      <c r="F18" s="47"/>
      <c r="G18" s="42">
        <f t="shared" ref="G18" si="10">ROUND(SUM(E18:F18),0)</f>
        <v>0</v>
      </c>
      <c r="H18" s="43">
        <f t="shared" si="0"/>
        <v>0</v>
      </c>
      <c r="I18" s="43">
        <f t="shared" ref="I18" si="11">MIN(G18,H18)</f>
        <v>0</v>
      </c>
      <c r="J18" s="44" t="str">
        <f t="shared" ref="J18" si="12">IFERROR(F18/E18,"")</f>
        <v/>
      </c>
    </row>
    <row r="19" spans="2:15" ht="20.149999999999999" customHeight="1">
      <c r="B19" s="682"/>
      <c r="C19" s="391" t="s">
        <v>2340</v>
      </c>
      <c r="D19" s="279">
        <f>'⑤算出内訳表(1)【自動】'!D21</f>
        <v>0</v>
      </c>
      <c r="E19" s="280">
        <f>'⑤算出内訳表(1)【自動】'!F21</f>
        <v>0</v>
      </c>
      <c r="F19" s="281"/>
      <c r="G19" s="280">
        <f t="shared" si="2"/>
        <v>0</v>
      </c>
      <c r="H19" s="282">
        <f t="shared" si="0"/>
        <v>0</v>
      </c>
      <c r="I19" s="282">
        <f t="shared" si="1"/>
        <v>0</v>
      </c>
      <c r="J19" s="283" t="str">
        <f t="shared" si="3"/>
        <v/>
      </c>
    </row>
    <row r="20" spans="2:15" ht="20.149999999999999" customHeight="1">
      <c r="B20" s="680">
        <v>7</v>
      </c>
      <c r="C20" s="390" t="s">
        <v>140</v>
      </c>
      <c r="D20" s="32">
        <f>SUM('⑤算出内訳表(1)【自動】'!D22:D23)</f>
        <v>0</v>
      </c>
      <c r="E20" s="33">
        <f>SUM('⑤算出内訳表(1)【自動】'!F22:F23)</f>
        <v>0</v>
      </c>
      <c r="F20" s="46"/>
      <c r="G20" s="33">
        <f t="shared" si="2"/>
        <v>0</v>
      </c>
      <c r="H20" s="34">
        <f t="shared" si="0"/>
        <v>0</v>
      </c>
      <c r="I20" s="34">
        <f t="shared" si="1"/>
        <v>0</v>
      </c>
      <c r="J20" s="35" t="str">
        <f t="shared" si="3"/>
        <v/>
      </c>
    </row>
    <row r="21" spans="2:15" ht="20.149999999999999" customHeight="1">
      <c r="B21" s="681"/>
      <c r="C21" s="45" t="s">
        <v>452</v>
      </c>
      <c r="D21" s="41">
        <f>'⑤算出内訳表(1)【自動】'!D24</f>
        <v>0</v>
      </c>
      <c r="E21" s="42">
        <f>'⑤算出内訳表(1)【自動】'!F24</f>
        <v>0</v>
      </c>
      <c r="F21" s="47"/>
      <c r="G21" s="42">
        <f t="shared" si="2"/>
        <v>0</v>
      </c>
      <c r="H21" s="43">
        <f t="shared" si="0"/>
        <v>0</v>
      </c>
      <c r="I21" s="43">
        <f t="shared" si="1"/>
        <v>0</v>
      </c>
      <c r="J21" s="44" t="str">
        <f t="shared" si="3"/>
        <v/>
      </c>
    </row>
    <row r="22" spans="2:15" ht="20.149999999999999" customHeight="1">
      <c r="B22" s="681"/>
      <c r="C22" s="45" t="s">
        <v>453</v>
      </c>
      <c r="D22" s="41">
        <f>'⑤算出内訳表(1)【自動】'!D25</f>
        <v>0</v>
      </c>
      <c r="E22" s="42">
        <f>'⑤算出内訳表(1)【自動】'!F25</f>
        <v>0</v>
      </c>
      <c r="F22" s="47"/>
      <c r="G22" s="42">
        <f t="shared" ref="G22" si="13">ROUND(SUM(E22:F22),0)</f>
        <v>0</v>
      </c>
      <c r="H22" s="43">
        <f t="shared" si="0"/>
        <v>0</v>
      </c>
      <c r="I22" s="43">
        <f t="shared" ref="I22" si="14">MIN(G22,H22)</f>
        <v>0</v>
      </c>
      <c r="J22" s="44" t="str">
        <f t="shared" ref="J22" si="15">IFERROR(F22/E22,"")</f>
        <v/>
      </c>
    </row>
    <row r="23" spans="2:15" ht="20.149999999999999" customHeight="1">
      <c r="B23" s="682"/>
      <c r="C23" s="391" t="s">
        <v>2340</v>
      </c>
      <c r="D23" s="279">
        <f>'⑤算出内訳表(1)【自動】'!D26</f>
        <v>0</v>
      </c>
      <c r="E23" s="280">
        <f>'⑤算出内訳表(1)【自動】'!F26</f>
        <v>0</v>
      </c>
      <c r="F23" s="281"/>
      <c r="G23" s="280">
        <f t="shared" si="2"/>
        <v>0</v>
      </c>
      <c r="H23" s="282">
        <f t="shared" si="0"/>
        <v>0</v>
      </c>
      <c r="I23" s="282">
        <f t="shared" si="1"/>
        <v>0</v>
      </c>
      <c r="J23" s="283" t="str">
        <f t="shared" si="3"/>
        <v/>
      </c>
    </row>
    <row r="24" spans="2:15" ht="20.149999999999999" customHeight="1">
      <c r="B24" s="680">
        <v>8</v>
      </c>
      <c r="C24" s="390" t="s">
        <v>140</v>
      </c>
      <c r="D24" s="32">
        <f>SUM('⑤算出内訳表(1)【自動】'!D27:D28)</f>
        <v>0</v>
      </c>
      <c r="E24" s="33">
        <f>SUM('⑤算出内訳表(1)【自動】'!F27:F28)</f>
        <v>0</v>
      </c>
      <c r="F24" s="46"/>
      <c r="G24" s="33">
        <f t="shared" si="2"/>
        <v>0</v>
      </c>
      <c r="H24" s="34">
        <f t="shared" si="0"/>
        <v>0</v>
      </c>
      <c r="I24" s="34">
        <f t="shared" si="1"/>
        <v>0</v>
      </c>
      <c r="J24" s="35" t="str">
        <f t="shared" si="3"/>
        <v/>
      </c>
    </row>
    <row r="25" spans="2:15" ht="20.149999999999999" customHeight="1">
      <c r="B25" s="681"/>
      <c r="C25" s="45" t="s">
        <v>452</v>
      </c>
      <c r="D25" s="41">
        <f>'⑤算出内訳表(1)【自動】'!D29</f>
        <v>0</v>
      </c>
      <c r="E25" s="42">
        <f>'⑤算出内訳表(1)【自動】'!F29</f>
        <v>0</v>
      </c>
      <c r="F25" s="47"/>
      <c r="G25" s="42">
        <f t="shared" si="2"/>
        <v>0</v>
      </c>
      <c r="H25" s="43">
        <f t="shared" si="0"/>
        <v>0</v>
      </c>
      <c r="I25" s="43">
        <f t="shared" si="1"/>
        <v>0</v>
      </c>
      <c r="J25" s="44" t="str">
        <f t="shared" si="3"/>
        <v/>
      </c>
    </row>
    <row r="26" spans="2:15" ht="20.149999999999999" customHeight="1">
      <c r="B26" s="681"/>
      <c r="C26" s="45" t="s">
        <v>453</v>
      </c>
      <c r="D26" s="41">
        <f>'⑤算出内訳表(1)【自動】'!D30</f>
        <v>0</v>
      </c>
      <c r="E26" s="42">
        <f>'⑤算出内訳表(1)【自動】'!F30</f>
        <v>0</v>
      </c>
      <c r="F26" s="47"/>
      <c r="G26" s="42">
        <f t="shared" ref="G26" si="16">ROUND(SUM(E26:F26),0)</f>
        <v>0</v>
      </c>
      <c r="H26" s="43">
        <f t="shared" si="0"/>
        <v>0</v>
      </c>
      <c r="I26" s="43">
        <f t="shared" ref="I26" si="17">MIN(G26,H26)</f>
        <v>0</v>
      </c>
      <c r="J26" s="44" t="str">
        <f t="shared" ref="J26" si="18">IFERROR(F26/E26,"")</f>
        <v/>
      </c>
    </row>
    <row r="27" spans="2:15" ht="20.149999999999999" customHeight="1">
      <c r="B27" s="682"/>
      <c r="C27" s="391" t="s">
        <v>2340</v>
      </c>
      <c r="D27" s="279">
        <f>'⑤算出内訳表(1)【自動】'!D31</f>
        <v>0</v>
      </c>
      <c r="E27" s="280">
        <f>'⑤算出内訳表(1)【自動】'!F31</f>
        <v>0</v>
      </c>
      <c r="F27" s="284"/>
      <c r="G27" s="280">
        <f t="shared" si="2"/>
        <v>0</v>
      </c>
      <c r="H27" s="282">
        <f t="shared" si="0"/>
        <v>0</v>
      </c>
      <c r="I27" s="282">
        <f t="shared" si="1"/>
        <v>0</v>
      </c>
      <c r="J27" s="283" t="str">
        <f t="shared" si="3"/>
        <v/>
      </c>
    </row>
    <row r="28" spans="2:15" ht="20.149999999999999" customHeight="1">
      <c r="B28" s="680">
        <v>9</v>
      </c>
      <c r="C28" s="390" t="s">
        <v>140</v>
      </c>
      <c r="D28" s="32">
        <f>SUM('⑤算出内訳表(1)【自動】'!D32:D33)</f>
        <v>0</v>
      </c>
      <c r="E28" s="33">
        <f>SUM('⑤算出内訳表(1)【自動】'!F32:F33)</f>
        <v>0</v>
      </c>
      <c r="F28" s="46"/>
      <c r="G28" s="33">
        <f t="shared" si="2"/>
        <v>0</v>
      </c>
      <c r="H28" s="34">
        <f t="shared" si="0"/>
        <v>0</v>
      </c>
      <c r="I28" s="34">
        <f t="shared" si="1"/>
        <v>0</v>
      </c>
      <c r="J28" s="35" t="str">
        <f t="shared" si="3"/>
        <v/>
      </c>
    </row>
    <row r="29" spans="2:15" ht="20.149999999999999" customHeight="1">
      <c r="B29" s="681"/>
      <c r="C29" s="45" t="s">
        <v>452</v>
      </c>
      <c r="D29" s="41">
        <f>'⑤算出内訳表(1)【自動】'!D34</f>
        <v>0</v>
      </c>
      <c r="E29" s="42">
        <f>'⑤算出内訳表(1)【自動】'!F34</f>
        <v>0</v>
      </c>
      <c r="F29" s="47"/>
      <c r="G29" s="42">
        <f t="shared" si="2"/>
        <v>0</v>
      </c>
      <c r="H29" s="43">
        <f t="shared" si="0"/>
        <v>0</v>
      </c>
      <c r="I29" s="43">
        <f t="shared" si="1"/>
        <v>0</v>
      </c>
      <c r="J29" s="44" t="str">
        <f t="shared" si="3"/>
        <v/>
      </c>
    </row>
    <row r="30" spans="2:15" ht="20.149999999999999" customHeight="1">
      <c r="B30" s="681"/>
      <c r="C30" s="45" t="s">
        <v>453</v>
      </c>
      <c r="D30" s="41">
        <f>'⑤算出内訳表(1)【自動】'!D35</f>
        <v>0</v>
      </c>
      <c r="E30" s="42">
        <f>'⑤算出内訳表(1)【自動】'!F35</f>
        <v>0</v>
      </c>
      <c r="F30" s="47"/>
      <c r="G30" s="42">
        <f t="shared" ref="G30" si="19">ROUND(SUM(E30:F30),0)</f>
        <v>0</v>
      </c>
      <c r="H30" s="43">
        <f t="shared" si="0"/>
        <v>0</v>
      </c>
      <c r="I30" s="43">
        <f t="shared" ref="I30" si="20">MIN(G30,H30)</f>
        <v>0</v>
      </c>
      <c r="J30" s="44" t="str">
        <f t="shared" ref="J30" si="21">IFERROR(F30/E30,"")</f>
        <v/>
      </c>
    </row>
    <row r="31" spans="2:15" ht="20.149999999999999" customHeight="1">
      <c r="B31" s="682"/>
      <c r="C31" s="391" t="s">
        <v>2340</v>
      </c>
      <c r="D31" s="279">
        <f>'⑤算出内訳表(1)【自動】'!D36</f>
        <v>0</v>
      </c>
      <c r="E31" s="285">
        <f>'⑤算出内訳表(1)【自動】'!F36</f>
        <v>0</v>
      </c>
      <c r="F31" s="284"/>
      <c r="G31" s="285">
        <f t="shared" si="2"/>
        <v>0</v>
      </c>
      <c r="H31" s="286">
        <f t="shared" si="0"/>
        <v>0</v>
      </c>
      <c r="I31" s="286">
        <f t="shared" si="1"/>
        <v>0</v>
      </c>
      <c r="J31" s="287" t="str">
        <f t="shared" si="3"/>
        <v/>
      </c>
    </row>
    <row r="32" spans="2:15" ht="20.149999999999999" customHeight="1">
      <c r="B32" s="680">
        <v>10</v>
      </c>
      <c r="C32" s="390" t="s">
        <v>140</v>
      </c>
      <c r="D32" s="290">
        <f>SUM('⑤算出内訳表(1)【自動】'!I7:I8)</f>
        <v>0</v>
      </c>
      <c r="E32" s="33">
        <f>SUM('⑤算出内訳表(1)【自動】'!K7:K8)</f>
        <v>0</v>
      </c>
      <c r="F32" s="46"/>
      <c r="G32" s="33">
        <f t="shared" si="2"/>
        <v>0</v>
      </c>
      <c r="H32" s="34">
        <f t="shared" si="0"/>
        <v>0</v>
      </c>
      <c r="I32" s="34">
        <f>MIN(G32,H32)</f>
        <v>0</v>
      </c>
      <c r="J32" s="35" t="str">
        <f>IFERROR(F32/E32,"")</f>
        <v/>
      </c>
      <c r="L32" s="7"/>
      <c r="M32" s="7"/>
      <c r="N32" s="670"/>
      <c r="O32" s="671"/>
    </row>
    <row r="33" spans="2:16" ht="20.149999999999999" customHeight="1">
      <c r="B33" s="681"/>
      <c r="C33" s="45" t="s">
        <v>452</v>
      </c>
      <c r="D33" s="289">
        <f>'⑤算出内訳表(1)【自動】'!I9</f>
        <v>0</v>
      </c>
      <c r="E33" s="42">
        <f>'⑤算出内訳表(1)【自動】'!K9</f>
        <v>0</v>
      </c>
      <c r="F33" s="47"/>
      <c r="G33" s="42">
        <f t="shared" si="2"/>
        <v>0</v>
      </c>
      <c r="H33" s="43">
        <f t="shared" si="0"/>
        <v>0</v>
      </c>
      <c r="I33" s="43">
        <f>MIN(G33,H33)</f>
        <v>0</v>
      </c>
      <c r="J33" s="44" t="str">
        <f t="shared" ref="J33:J56" si="22">IFERROR(F33/E33,"")</f>
        <v/>
      </c>
    </row>
    <row r="34" spans="2:16" ht="20.149999999999999" customHeight="1">
      <c r="B34" s="681"/>
      <c r="C34" s="45" t="s">
        <v>453</v>
      </c>
      <c r="D34" s="41">
        <f>'⑤算出内訳表(1)【自動】'!I10</f>
        <v>0</v>
      </c>
      <c r="E34" s="42">
        <f>'⑤算出内訳表(1)【自動】'!K10</f>
        <v>0</v>
      </c>
      <c r="F34" s="47"/>
      <c r="G34" s="42">
        <f t="shared" ref="G34" si="23">ROUND(SUM(E34:F34),0)</f>
        <v>0</v>
      </c>
      <c r="H34" s="43">
        <f t="shared" si="0"/>
        <v>0</v>
      </c>
      <c r="I34" s="43">
        <f t="shared" ref="I34" si="24">MIN(G34,H34)</f>
        <v>0</v>
      </c>
      <c r="J34" s="44" t="str">
        <f t="shared" ref="J34" si="25">IFERROR(F34/E34,"")</f>
        <v/>
      </c>
    </row>
    <row r="35" spans="2:16" ht="20.149999999999999" customHeight="1">
      <c r="B35" s="682"/>
      <c r="C35" s="391" t="s">
        <v>2340</v>
      </c>
      <c r="D35" s="279">
        <f>'⑤算出内訳表(1)【自動】'!I11</f>
        <v>0</v>
      </c>
      <c r="E35" s="280">
        <f>'⑤算出内訳表(1)【自動】'!K11</f>
        <v>0</v>
      </c>
      <c r="F35" s="281"/>
      <c r="G35" s="280">
        <f t="shared" si="2"/>
        <v>0</v>
      </c>
      <c r="H35" s="282">
        <f t="shared" si="0"/>
        <v>0</v>
      </c>
      <c r="I35" s="282">
        <f t="shared" ref="I35:I52" si="26">MIN(G35,H35)</f>
        <v>0</v>
      </c>
      <c r="J35" s="283" t="str">
        <f t="shared" si="22"/>
        <v/>
      </c>
    </row>
    <row r="36" spans="2:16" ht="20.149999999999999" customHeight="1">
      <c r="B36" s="680">
        <v>11</v>
      </c>
      <c r="C36" s="390" t="s">
        <v>140</v>
      </c>
      <c r="D36" s="32">
        <f>SUM('⑤算出内訳表(1)【自動】'!I12:I13)</f>
        <v>0</v>
      </c>
      <c r="E36" s="33">
        <f>SUM('⑤算出内訳表(1)【自動】'!K12:K13)</f>
        <v>0</v>
      </c>
      <c r="F36" s="46"/>
      <c r="G36" s="33">
        <f t="shared" si="2"/>
        <v>0</v>
      </c>
      <c r="H36" s="34">
        <f t="shared" si="0"/>
        <v>0</v>
      </c>
      <c r="I36" s="34">
        <f t="shared" si="26"/>
        <v>0</v>
      </c>
      <c r="J36" s="35" t="str">
        <f t="shared" si="22"/>
        <v/>
      </c>
    </row>
    <row r="37" spans="2:16" ht="20.149999999999999" customHeight="1">
      <c r="B37" s="681"/>
      <c r="C37" s="45" t="s">
        <v>452</v>
      </c>
      <c r="D37" s="41">
        <f>'⑤算出内訳表(1)【自動】'!I14</f>
        <v>0</v>
      </c>
      <c r="E37" s="42">
        <f>'⑤算出内訳表(1)【自動】'!K14</f>
        <v>0</v>
      </c>
      <c r="F37" s="47"/>
      <c r="G37" s="42">
        <f t="shared" si="2"/>
        <v>0</v>
      </c>
      <c r="H37" s="43">
        <f t="shared" si="0"/>
        <v>0</v>
      </c>
      <c r="I37" s="43">
        <f>MIN(G37,H37)</f>
        <v>0</v>
      </c>
      <c r="J37" s="44" t="str">
        <f t="shared" si="22"/>
        <v/>
      </c>
    </row>
    <row r="38" spans="2:16" ht="20.149999999999999" customHeight="1">
      <c r="B38" s="681"/>
      <c r="C38" s="45" t="s">
        <v>453</v>
      </c>
      <c r="D38" s="41">
        <f>'⑤算出内訳表(1)【自動】'!I15</f>
        <v>0</v>
      </c>
      <c r="E38" s="42">
        <f>'⑤算出内訳表(1)【自動】'!K15</f>
        <v>0</v>
      </c>
      <c r="F38" s="47"/>
      <c r="G38" s="42">
        <f t="shared" ref="G38" si="27">ROUND(SUM(E38:F38),0)</f>
        <v>0</v>
      </c>
      <c r="H38" s="43">
        <f t="shared" si="0"/>
        <v>0</v>
      </c>
      <c r="I38" s="43">
        <f t="shared" ref="I38" si="28">MIN(G38,H38)</f>
        <v>0</v>
      </c>
      <c r="J38" s="44" t="str">
        <f t="shared" ref="J38" si="29">IFERROR(F38/E38,"")</f>
        <v/>
      </c>
    </row>
    <row r="39" spans="2:16" ht="20.149999999999999" customHeight="1">
      <c r="B39" s="682"/>
      <c r="C39" s="391" t="s">
        <v>2340</v>
      </c>
      <c r="D39" s="279">
        <f>'⑤算出内訳表(1)【自動】'!I16</f>
        <v>0</v>
      </c>
      <c r="E39" s="280">
        <f>'⑤算出内訳表(1)【自動】'!K16</f>
        <v>0</v>
      </c>
      <c r="F39" s="281"/>
      <c r="G39" s="280">
        <f t="shared" si="2"/>
        <v>0</v>
      </c>
      <c r="H39" s="282">
        <f t="shared" si="0"/>
        <v>0</v>
      </c>
      <c r="I39" s="282">
        <f t="shared" si="26"/>
        <v>0</v>
      </c>
      <c r="J39" s="283" t="str">
        <f t="shared" si="22"/>
        <v/>
      </c>
    </row>
    <row r="40" spans="2:16" ht="20.149999999999999" customHeight="1">
      <c r="B40" s="680">
        <v>12</v>
      </c>
      <c r="C40" s="390" t="s">
        <v>140</v>
      </c>
      <c r="D40" s="32">
        <f>SUM('⑤算出内訳表(1)【自動】'!I17:I18)</f>
        <v>0</v>
      </c>
      <c r="E40" s="33">
        <f>SUM('⑤算出内訳表(1)【自動】'!K17:K18)</f>
        <v>0</v>
      </c>
      <c r="F40" s="46"/>
      <c r="G40" s="33">
        <f t="shared" si="2"/>
        <v>0</v>
      </c>
      <c r="H40" s="34">
        <f t="shared" si="0"/>
        <v>0</v>
      </c>
      <c r="I40" s="34">
        <f t="shared" si="26"/>
        <v>0</v>
      </c>
      <c r="J40" s="35" t="str">
        <f t="shared" si="22"/>
        <v/>
      </c>
    </row>
    <row r="41" spans="2:16" ht="20.149999999999999" customHeight="1">
      <c r="B41" s="681"/>
      <c r="C41" s="45" t="s">
        <v>452</v>
      </c>
      <c r="D41" s="41">
        <f>'⑤算出内訳表(1)【自動】'!I19</f>
        <v>0</v>
      </c>
      <c r="E41" s="42">
        <f>'⑤算出内訳表(1)【自動】'!K19</f>
        <v>0</v>
      </c>
      <c r="F41" s="47"/>
      <c r="G41" s="42">
        <f t="shared" si="2"/>
        <v>0</v>
      </c>
      <c r="H41" s="43">
        <f t="shared" si="0"/>
        <v>0</v>
      </c>
      <c r="I41" s="43">
        <f>MIN(G41,H41)</f>
        <v>0</v>
      </c>
      <c r="J41" s="44" t="str">
        <f t="shared" si="22"/>
        <v/>
      </c>
    </row>
    <row r="42" spans="2:16" ht="20.149999999999999" customHeight="1">
      <c r="B42" s="681"/>
      <c r="C42" s="45" t="s">
        <v>453</v>
      </c>
      <c r="D42" s="41">
        <f>'⑤算出内訳表(1)【自動】'!I20</f>
        <v>0</v>
      </c>
      <c r="E42" s="42">
        <f>'⑤算出内訳表(1)【自動】'!K20</f>
        <v>0</v>
      </c>
      <c r="F42" s="47"/>
      <c r="G42" s="42">
        <f t="shared" ref="G42" si="30">ROUND(SUM(E42:F42),0)</f>
        <v>0</v>
      </c>
      <c r="H42" s="43">
        <f t="shared" si="0"/>
        <v>0</v>
      </c>
      <c r="I42" s="43">
        <f t="shared" ref="I42" si="31">MIN(G42,H42)</f>
        <v>0</v>
      </c>
      <c r="J42" s="44" t="str">
        <f t="shared" ref="J42" si="32">IFERROR(F42/E42,"")</f>
        <v/>
      </c>
      <c r="L42" s="104"/>
    </row>
    <row r="43" spans="2:16" ht="20.149999999999999" customHeight="1">
      <c r="B43" s="682"/>
      <c r="C43" s="391" t="s">
        <v>2340</v>
      </c>
      <c r="D43" s="279">
        <f>'⑤算出内訳表(1)【自動】'!I21</f>
        <v>0</v>
      </c>
      <c r="E43" s="280">
        <f>'⑤算出内訳表(1)【自動】'!K21</f>
        <v>0</v>
      </c>
      <c r="F43" s="281"/>
      <c r="G43" s="280">
        <f t="shared" si="2"/>
        <v>0</v>
      </c>
      <c r="H43" s="282">
        <f t="shared" si="0"/>
        <v>0</v>
      </c>
      <c r="I43" s="282">
        <f t="shared" si="26"/>
        <v>0</v>
      </c>
      <c r="J43" s="283" t="str">
        <f t="shared" si="22"/>
        <v/>
      </c>
      <c r="L43" s="104"/>
    </row>
    <row r="44" spans="2:16" ht="20.149999999999999" customHeight="1">
      <c r="B44" s="680">
        <v>1</v>
      </c>
      <c r="C44" s="390" t="s">
        <v>140</v>
      </c>
      <c r="D44" s="32">
        <f>SUM('⑤算出内訳表(1)【自動】'!I22:I23)</f>
        <v>0</v>
      </c>
      <c r="E44" s="33">
        <f>SUM('⑤算出内訳表(1)【自動】'!K22:K23)</f>
        <v>0</v>
      </c>
      <c r="F44" s="46"/>
      <c r="G44" s="33">
        <f t="shared" si="2"/>
        <v>0</v>
      </c>
      <c r="H44" s="34">
        <f t="shared" si="0"/>
        <v>0</v>
      </c>
      <c r="I44" s="34">
        <f t="shared" si="26"/>
        <v>0</v>
      </c>
      <c r="J44" s="35" t="str">
        <f t="shared" si="22"/>
        <v/>
      </c>
      <c r="M44" s="106"/>
      <c r="N44" s="106"/>
      <c r="O44" s="106"/>
      <c r="P44" s="106"/>
    </row>
    <row r="45" spans="2:16" ht="20.149999999999999" customHeight="1">
      <c r="B45" s="681"/>
      <c r="C45" s="45" t="s">
        <v>452</v>
      </c>
      <c r="D45" s="41">
        <f>'⑤算出内訳表(1)【自動】'!I24</f>
        <v>0</v>
      </c>
      <c r="E45" s="42">
        <f>'⑤算出内訳表(1)【自動】'!K24</f>
        <v>0</v>
      </c>
      <c r="F45" s="47"/>
      <c r="G45" s="42">
        <f t="shared" si="2"/>
        <v>0</v>
      </c>
      <c r="H45" s="43">
        <f t="shared" si="0"/>
        <v>0</v>
      </c>
      <c r="I45" s="43">
        <f>MIN(G45,H45)</f>
        <v>0</v>
      </c>
      <c r="J45" s="44" t="str">
        <f t="shared" si="22"/>
        <v/>
      </c>
    </row>
    <row r="46" spans="2:16" ht="20.149999999999999" customHeight="1">
      <c r="B46" s="681"/>
      <c r="C46" s="45" t="s">
        <v>453</v>
      </c>
      <c r="D46" s="41">
        <f>'⑤算出内訳表(1)【自動】'!I25</f>
        <v>0</v>
      </c>
      <c r="E46" s="42">
        <f>'⑤算出内訳表(1)【自動】'!K25</f>
        <v>0</v>
      </c>
      <c r="F46" s="47"/>
      <c r="G46" s="42">
        <f t="shared" ref="G46" si="33">ROUND(SUM(E46:F46),0)</f>
        <v>0</v>
      </c>
      <c r="H46" s="43">
        <f t="shared" si="0"/>
        <v>0</v>
      </c>
      <c r="I46" s="43">
        <f t="shared" ref="I46" si="34">MIN(G46,H46)</f>
        <v>0</v>
      </c>
      <c r="J46" s="44" t="str">
        <f t="shared" ref="J46" si="35">IFERROR(F46/E46,"")</f>
        <v/>
      </c>
    </row>
    <row r="47" spans="2:16" ht="20.149999999999999" customHeight="1">
      <c r="B47" s="682"/>
      <c r="C47" s="391" t="s">
        <v>2340</v>
      </c>
      <c r="D47" s="279">
        <f>'⑤算出内訳表(1)【自動】'!I26</f>
        <v>0</v>
      </c>
      <c r="E47" s="280">
        <f>'⑤算出内訳表(1)【自動】'!K26</f>
        <v>0</v>
      </c>
      <c r="F47" s="281"/>
      <c r="G47" s="280">
        <f t="shared" si="2"/>
        <v>0</v>
      </c>
      <c r="H47" s="282">
        <f t="shared" si="0"/>
        <v>0</v>
      </c>
      <c r="I47" s="282">
        <f t="shared" si="26"/>
        <v>0</v>
      </c>
      <c r="J47" s="283" t="str">
        <f t="shared" si="22"/>
        <v/>
      </c>
    </row>
    <row r="48" spans="2:16" ht="20.149999999999999" customHeight="1">
      <c r="B48" s="680">
        <v>2</v>
      </c>
      <c r="C48" s="390" t="s">
        <v>140</v>
      </c>
      <c r="D48" s="32">
        <f>SUM('⑤算出内訳表(1)【自動】'!I27:I28)</f>
        <v>0</v>
      </c>
      <c r="E48" s="33">
        <f>SUM('⑤算出内訳表(1)【自動】'!K27:K28)</f>
        <v>0</v>
      </c>
      <c r="F48" s="46"/>
      <c r="G48" s="33">
        <f t="shared" si="2"/>
        <v>0</v>
      </c>
      <c r="H48" s="34">
        <f t="shared" si="0"/>
        <v>0</v>
      </c>
      <c r="I48" s="34">
        <f t="shared" si="26"/>
        <v>0</v>
      </c>
      <c r="J48" s="35" t="str">
        <f t="shared" si="22"/>
        <v/>
      </c>
      <c r="L48" s="7"/>
      <c r="M48" s="7"/>
      <c r="N48" s="7"/>
      <c r="O48" s="7"/>
    </row>
    <row r="49" spans="2:10" ht="20.149999999999999" customHeight="1">
      <c r="B49" s="681"/>
      <c r="C49" s="45" t="s">
        <v>452</v>
      </c>
      <c r="D49" s="41">
        <f>'⑤算出内訳表(1)【自動】'!I29</f>
        <v>0</v>
      </c>
      <c r="E49" s="42">
        <f>'⑤算出内訳表(1)【自動】'!K29</f>
        <v>0</v>
      </c>
      <c r="F49" s="47"/>
      <c r="G49" s="42">
        <f t="shared" si="2"/>
        <v>0</v>
      </c>
      <c r="H49" s="43">
        <f t="shared" si="0"/>
        <v>0</v>
      </c>
      <c r="I49" s="43">
        <f>MIN(G49,H49)</f>
        <v>0</v>
      </c>
      <c r="J49" s="44" t="str">
        <f t="shared" si="22"/>
        <v/>
      </c>
    </row>
    <row r="50" spans="2:10" ht="20.149999999999999" customHeight="1">
      <c r="B50" s="681"/>
      <c r="C50" s="45" t="s">
        <v>453</v>
      </c>
      <c r="D50" s="41">
        <f>'⑤算出内訳表(1)【自動】'!I30</f>
        <v>0</v>
      </c>
      <c r="E50" s="42">
        <f>'⑤算出内訳表(1)【自動】'!K30</f>
        <v>0</v>
      </c>
      <c r="F50" s="47"/>
      <c r="G50" s="42">
        <f t="shared" ref="G50" si="36">ROUND(SUM(E50:F50),0)</f>
        <v>0</v>
      </c>
      <c r="H50" s="43">
        <f t="shared" si="0"/>
        <v>0</v>
      </c>
      <c r="I50" s="43">
        <f t="shared" ref="I50" si="37">MIN(G50,H50)</f>
        <v>0</v>
      </c>
      <c r="J50" s="44" t="str">
        <f t="shared" ref="J50" si="38">IFERROR(F50/E50,"")</f>
        <v/>
      </c>
    </row>
    <row r="51" spans="2:10" ht="20.149999999999999" customHeight="1">
      <c r="B51" s="682"/>
      <c r="C51" s="391" t="s">
        <v>2340</v>
      </c>
      <c r="D51" s="279">
        <f>'⑤算出内訳表(1)【自動】'!I31</f>
        <v>0</v>
      </c>
      <c r="E51" s="280">
        <f>'⑤算出内訳表(1)【自動】'!K31</f>
        <v>0</v>
      </c>
      <c r="F51" s="284"/>
      <c r="G51" s="280">
        <f t="shared" si="2"/>
        <v>0</v>
      </c>
      <c r="H51" s="282">
        <f t="shared" si="0"/>
        <v>0</v>
      </c>
      <c r="I51" s="282">
        <f t="shared" si="26"/>
        <v>0</v>
      </c>
      <c r="J51" s="283" t="str">
        <f t="shared" si="22"/>
        <v/>
      </c>
    </row>
    <row r="52" spans="2:10" ht="20.149999999999999" customHeight="1">
      <c r="B52" s="680">
        <v>3</v>
      </c>
      <c r="C52" s="390" t="s">
        <v>140</v>
      </c>
      <c r="D52" s="32">
        <f>SUM('⑤算出内訳表(1)【自動】'!I32:I33)</f>
        <v>0</v>
      </c>
      <c r="E52" s="33">
        <f>SUM('⑤算出内訳表(1)【自動】'!K32:K33)</f>
        <v>0</v>
      </c>
      <c r="F52" s="46"/>
      <c r="G52" s="33">
        <f t="shared" si="2"/>
        <v>0</v>
      </c>
      <c r="H52" s="34">
        <f t="shared" si="0"/>
        <v>0</v>
      </c>
      <c r="I52" s="34">
        <f t="shared" si="26"/>
        <v>0</v>
      </c>
      <c r="J52" s="35" t="str">
        <f t="shared" si="22"/>
        <v/>
      </c>
    </row>
    <row r="53" spans="2:10" ht="20.149999999999999" customHeight="1">
      <c r="B53" s="681"/>
      <c r="C53" s="45" t="s">
        <v>452</v>
      </c>
      <c r="D53" s="41">
        <f>'⑤算出内訳表(1)【自動】'!I34</f>
        <v>0</v>
      </c>
      <c r="E53" s="42">
        <f>'⑤算出内訳表(1)【自動】'!K34</f>
        <v>0</v>
      </c>
      <c r="F53" s="47"/>
      <c r="G53" s="42">
        <f t="shared" si="2"/>
        <v>0</v>
      </c>
      <c r="H53" s="43">
        <f t="shared" si="0"/>
        <v>0</v>
      </c>
      <c r="I53" s="43">
        <f>MIN(G53,H53)</f>
        <v>0</v>
      </c>
      <c r="J53" s="44" t="str">
        <f t="shared" si="22"/>
        <v/>
      </c>
    </row>
    <row r="54" spans="2:10" ht="20.149999999999999" customHeight="1">
      <c r="B54" s="681"/>
      <c r="C54" s="45" t="s">
        <v>453</v>
      </c>
      <c r="D54" s="41">
        <f>'⑤算出内訳表(1)【自動】'!I35</f>
        <v>0</v>
      </c>
      <c r="E54" s="42">
        <f>'⑤算出内訳表(1)【自動】'!K35</f>
        <v>0</v>
      </c>
      <c r="F54" s="47"/>
      <c r="G54" s="42">
        <f t="shared" ref="G54" si="39">ROUND(SUM(E54:F54),0)</f>
        <v>0</v>
      </c>
      <c r="H54" s="43">
        <f t="shared" si="0"/>
        <v>0</v>
      </c>
      <c r="I54" s="43">
        <f t="shared" ref="I54" si="40">MIN(G54,H54)</f>
        <v>0</v>
      </c>
      <c r="J54" s="44" t="str">
        <f t="shared" ref="J54" si="41">IFERROR(F54/E54,"")</f>
        <v/>
      </c>
    </row>
    <row r="55" spans="2:10" ht="20.149999999999999" customHeight="1" thickBot="1">
      <c r="B55" s="682"/>
      <c r="C55" s="391" t="s">
        <v>2340</v>
      </c>
      <c r="D55" s="288">
        <f>'⑤算出内訳表(1)【自動】'!I36</f>
        <v>0</v>
      </c>
      <c r="E55" s="285">
        <f>'⑤算出内訳表(1)【自動】'!K36</f>
        <v>0</v>
      </c>
      <c r="F55" s="284"/>
      <c r="G55" s="285">
        <f t="shared" si="2"/>
        <v>0</v>
      </c>
      <c r="H55" s="286">
        <f t="shared" si="0"/>
        <v>0</v>
      </c>
      <c r="I55" s="286">
        <f t="shared" ref="I55" si="42">MIN(G55,H55)</f>
        <v>0</v>
      </c>
      <c r="J55" s="287" t="str">
        <f t="shared" si="22"/>
        <v/>
      </c>
    </row>
    <row r="56" spans="2:10" ht="34.5" customHeight="1" thickTop="1">
      <c r="B56" s="36" t="s">
        <v>60</v>
      </c>
      <c r="C56" s="36"/>
      <c r="D56" s="29">
        <f>SUM(D8:D55)</f>
        <v>0</v>
      </c>
      <c r="E56" s="30">
        <f t="shared" ref="E56:I56" si="43">SUM(E8:E55)</f>
        <v>0</v>
      </c>
      <c r="F56" s="30">
        <f t="shared" si="43"/>
        <v>0</v>
      </c>
      <c r="G56" s="30">
        <f t="shared" si="43"/>
        <v>0</v>
      </c>
      <c r="H56" s="30">
        <f t="shared" si="43"/>
        <v>0</v>
      </c>
      <c r="I56" s="30">
        <f t="shared" si="43"/>
        <v>0</v>
      </c>
      <c r="J56" s="31" t="str">
        <f t="shared" si="22"/>
        <v/>
      </c>
    </row>
    <row r="57" spans="2:10">
      <c r="B57" s="677" t="s">
        <v>133</v>
      </c>
      <c r="C57" s="677"/>
      <c r="D57" s="677"/>
      <c r="E57" s="677"/>
      <c r="F57" s="677"/>
      <c r="G57" s="677"/>
      <c r="H57" s="677"/>
      <c r="I57" s="677"/>
      <c r="J57" s="677"/>
    </row>
    <row r="58" spans="2:10">
      <c r="B58" s="108"/>
      <c r="C58" s="108"/>
      <c r="D58" s="109"/>
      <c r="E58" s="109"/>
      <c r="F58" s="109"/>
      <c r="G58" s="109"/>
      <c r="H58" s="109"/>
      <c r="I58" s="109"/>
      <c r="J58" s="109"/>
    </row>
    <row r="59" spans="2:10" ht="13.5" thickBot="1">
      <c r="F59" s="105" t="s">
        <v>430</v>
      </c>
      <c r="G59" s="7"/>
      <c r="H59" s="7"/>
      <c r="I59" s="7"/>
    </row>
    <row r="60" spans="2:10">
      <c r="F60" s="54"/>
      <c r="G60" s="55" t="s">
        <v>155</v>
      </c>
      <c r="H60" s="55" t="s">
        <v>95</v>
      </c>
      <c r="I60" s="56" t="s">
        <v>96</v>
      </c>
      <c r="J60" s="50" t="s">
        <v>139</v>
      </c>
    </row>
    <row r="61" spans="2:10">
      <c r="F61" s="102" t="s">
        <v>156</v>
      </c>
      <c r="G61" s="99">
        <f>SUM(D9:D11,D13:D15,D17:D19,D21:D23,D25:D27,D29:D31,D33:D35,D37:D39,D41:D43,D45:D47,D49:D51,D53:D55)</f>
        <v>0</v>
      </c>
      <c r="H61" s="86">
        <f>SUM(I9:I11,I13:I15,I17:I19,I21:I23,I25:I27,I29:I31,I33:I35,I37:I39,I41:I43,I45:I47,I49:I51,I53:I55)</f>
        <v>0</v>
      </c>
      <c r="I61" s="57" t="s">
        <v>149</v>
      </c>
      <c r="J61" s="51">
        <f>SUM(H61:I61)</f>
        <v>0</v>
      </c>
    </row>
    <row r="62" spans="2:10" ht="13.5" thickBot="1">
      <c r="F62" s="103" t="s">
        <v>94</v>
      </c>
      <c r="G62" s="100">
        <f>SUM(D8,D12,D16,D20,D24,D28,D32,D36,D40,D44,D48,D52)</f>
        <v>0</v>
      </c>
      <c r="H62" s="58">
        <f>SUM(I8,I12,I16,I20,I24,I28,I32,I36,I40,I44,I48,I52)-I62</f>
        <v>0</v>
      </c>
      <c r="I62" s="59">
        <f>ROUND(SUM(I8,I12,I16,I20,I24,I28,I32,I36,I40,I44,I48,I52)*0.25,0)</f>
        <v>0</v>
      </c>
      <c r="J62" s="51">
        <f>SUM(H62:I62)</f>
        <v>0</v>
      </c>
    </row>
    <row r="63" spans="2:10">
      <c r="F63" s="52" t="s">
        <v>56</v>
      </c>
      <c r="G63" s="101">
        <f>SUM(G61:G62)</f>
        <v>0</v>
      </c>
      <c r="H63" s="53">
        <f>SUM(H61:H62)</f>
        <v>0</v>
      </c>
      <c r="I63" s="53">
        <f>SUM(I62)</f>
        <v>0</v>
      </c>
      <c r="J63" s="49">
        <f>SUM(H63:I63)</f>
        <v>0</v>
      </c>
    </row>
  </sheetData>
  <sheetProtection algorithmName="SHA-512" hashValue="EqZSKWFzzCvWULXaXneUEQZxEYSQkOolJOdpzJtwqDBisJhEGCyaJuudi3XU7QUN9xLaN0KyxtTA8aZ2qcMw0w==" saltValue="gWbkZ2e6dsMPsNVXARXEpA==" spinCount="100000" sheet="1" selectLockedCells="1"/>
  <mergeCells count="21">
    <mergeCell ref="B57:J57"/>
    <mergeCell ref="C7:D7"/>
    <mergeCell ref="B52:B55"/>
    <mergeCell ref="B48:B51"/>
    <mergeCell ref="B44:B47"/>
    <mergeCell ref="B40:B43"/>
    <mergeCell ref="B36:B39"/>
    <mergeCell ref="B32:B35"/>
    <mergeCell ref="B24:B27"/>
    <mergeCell ref="B28:B31"/>
    <mergeCell ref="B8:B11"/>
    <mergeCell ref="B12:B15"/>
    <mergeCell ref="B16:B19"/>
    <mergeCell ref="B20:B23"/>
    <mergeCell ref="I5:J5"/>
    <mergeCell ref="B2:J2"/>
    <mergeCell ref="N32:O32"/>
    <mergeCell ref="G5:H5"/>
    <mergeCell ref="H6:I6"/>
    <mergeCell ref="H3:J3"/>
    <mergeCell ref="C3:F5"/>
  </mergeCells>
  <phoneticPr fontId="1"/>
  <pageMargins left="0.7" right="0.7" top="0.75" bottom="0.75" header="0.3" footer="0.3"/>
  <pageSetup paperSize="9" scale="59" fitToWidth="0"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3487-7812-413E-887B-105AABE7A611}">
  <dimension ref="A1:BD2"/>
  <sheetViews>
    <sheetView workbookViewId="0">
      <selection activeCell="G2" sqref="G2"/>
    </sheetView>
  </sheetViews>
  <sheetFormatPr defaultRowHeight="13"/>
  <cols>
    <col min="1" max="1" width="9"/>
  </cols>
  <sheetData>
    <row r="1" spans="1:56">
      <c r="A1" t="s">
        <v>1197</v>
      </c>
      <c r="B1" t="s">
        <v>1198</v>
      </c>
      <c r="C1" t="s">
        <v>1199</v>
      </c>
      <c r="D1" t="s">
        <v>1200</v>
      </c>
      <c r="E1" t="s">
        <v>1201</v>
      </c>
      <c r="F1" t="s">
        <v>1202</v>
      </c>
      <c r="G1" t="s">
        <v>1203</v>
      </c>
      <c r="H1" t="s">
        <v>1204</v>
      </c>
      <c r="I1" t="s">
        <v>1206</v>
      </c>
      <c r="J1" t="s">
        <v>1205</v>
      </c>
      <c r="K1" t="s">
        <v>1207</v>
      </c>
      <c r="L1" t="s">
        <v>1208</v>
      </c>
      <c r="M1" t="s">
        <v>1209</v>
      </c>
      <c r="N1" t="s">
        <v>1210</v>
      </c>
      <c r="O1" t="s">
        <v>1211</v>
      </c>
      <c r="P1" t="s">
        <v>1212</v>
      </c>
      <c r="Q1" t="s">
        <v>1213</v>
      </c>
      <c r="R1" t="s">
        <v>1214</v>
      </c>
      <c r="S1" t="s">
        <v>1215</v>
      </c>
      <c r="T1" t="s">
        <v>1216</v>
      </c>
      <c r="U1" t="s">
        <v>1217</v>
      </c>
      <c r="V1" t="s">
        <v>1218</v>
      </c>
      <c r="W1" t="s">
        <v>1219</v>
      </c>
      <c r="X1" t="s">
        <v>1220</v>
      </c>
    </row>
    <row r="2" spans="1:56" ht="42" customHeight="1">
      <c r="A2">
        <f>SUM('⑥算出内訳表(2)【参考入力】'!D8:D11)</f>
        <v>0</v>
      </c>
      <c r="B2" s="364">
        <f>SUM('⑥算出内訳表(2)【参考入力】'!D12:D15)</f>
        <v>0</v>
      </c>
      <c r="C2" s="364">
        <f>SUM('⑥算出内訳表(2)【参考入力】'!D16:D19)</f>
        <v>0</v>
      </c>
      <c r="D2" s="364">
        <f>SUM('⑥算出内訳表(2)【参考入力】'!D20:D23)</f>
        <v>0</v>
      </c>
      <c r="E2" s="364">
        <f>SUM('⑥算出内訳表(2)【参考入力】'!D24:D27)</f>
        <v>0</v>
      </c>
      <c r="F2" s="364">
        <f>SUM('⑥算出内訳表(2)【参考入力】'!D28:D31)</f>
        <v>0</v>
      </c>
      <c r="G2" s="364">
        <f>SUM('⑥算出内訳表(2)【参考入力】'!D32:D35)</f>
        <v>0</v>
      </c>
      <c r="H2" s="364">
        <f>SUM('⑥算出内訳表(2)【参考入力】'!D36:D39)</f>
        <v>0</v>
      </c>
      <c r="I2" s="364">
        <f>SUM('⑥算出内訳表(2)【参考入力】'!D40:D43)</f>
        <v>0</v>
      </c>
      <c r="J2" s="364">
        <f>SUM('⑥算出内訳表(2)【参考入力】'!D44:D47)</f>
        <v>0</v>
      </c>
      <c r="K2" s="364">
        <f>SUM('⑥算出内訳表(2)【参考入力】'!D48:D51)</f>
        <v>0</v>
      </c>
      <c r="L2" s="364">
        <f>SUM('⑥算出内訳表(2)【参考入力】'!D52:D55)</f>
        <v>0</v>
      </c>
      <c r="M2" s="364">
        <f>SUM('⑥算出内訳表(2)【参考入力】'!E8:E11)</f>
        <v>0</v>
      </c>
      <c r="N2" s="364">
        <f>SUM('⑥算出内訳表(2)【参考入力】'!E12:E15)</f>
        <v>0</v>
      </c>
      <c r="O2" s="364">
        <f>SUM('⑥算出内訳表(2)【参考入力】'!E16:E19)</f>
        <v>0</v>
      </c>
      <c r="P2" s="364">
        <f>SUM('⑥算出内訳表(2)【参考入力】'!E20:E23)</f>
        <v>0</v>
      </c>
      <c r="Q2" s="364">
        <f>SUM('⑥算出内訳表(2)【参考入力】'!E24:E27)</f>
        <v>0</v>
      </c>
      <c r="R2" s="364">
        <f>SUM('⑥算出内訳表(2)【参考入力】'!E28:E31)</f>
        <v>0</v>
      </c>
      <c r="S2" s="364">
        <f>SUM('⑥算出内訳表(2)【参考入力】'!E32:E35)</f>
        <v>0</v>
      </c>
      <c r="T2" s="364">
        <f>SUM('⑥算出内訳表(2)【参考入力】'!E36:E39)</f>
        <v>0</v>
      </c>
      <c r="U2" s="364">
        <f>SUM('⑥算出内訳表(2)【参考入力】'!E40:E43)</f>
        <v>0</v>
      </c>
      <c r="V2" s="364">
        <f>SUM('⑥算出内訳表(2)【参考入力】'!E44:E47)</f>
        <v>0</v>
      </c>
      <c r="W2" s="364">
        <f>SUM('⑥算出内訳表(2)【参考入力】'!E48:E51)</f>
        <v>0</v>
      </c>
      <c r="X2" s="364">
        <f>SUM('⑥算出内訳表(2)【参考入力】'!E52:E55)</f>
        <v>0</v>
      </c>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0ACC-424C-4B2D-BB92-27451CC4D17F}">
  <sheetPr>
    <tabColor rgb="FF002060"/>
  </sheetPr>
  <dimension ref="A1:AD74"/>
  <sheetViews>
    <sheetView showGridLines="0" zoomScaleNormal="100" zoomScaleSheetLayoutView="100" workbookViewId="0">
      <selection activeCell="Q6" sqref="Q6"/>
    </sheetView>
  </sheetViews>
  <sheetFormatPr defaultColWidth="9" defaultRowHeight="27" customHeight="1"/>
  <cols>
    <col min="1" max="19" width="5.6328125" style="110" customWidth="1"/>
    <col min="20" max="20" width="6.6328125" style="110" customWidth="1"/>
    <col min="21" max="22" width="9" style="110"/>
    <col min="23" max="23" width="9" style="110" customWidth="1"/>
    <col min="24" max="16384" width="9" style="110"/>
  </cols>
  <sheetData>
    <row r="1" spans="2:19" ht="52.5" customHeight="1"/>
    <row r="2" spans="2:19" ht="27" customHeight="1">
      <c r="B2" s="208" t="s">
        <v>1055</v>
      </c>
      <c r="C2" s="159"/>
    </row>
    <row r="3" spans="2:19" ht="27" customHeight="1">
      <c r="B3" s="208" t="s">
        <v>1058</v>
      </c>
      <c r="C3" s="159"/>
    </row>
    <row r="4" spans="2:19" ht="27" customHeight="1">
      <c r="B4" s="224" t="s">
        <v>1068</v>
      </c>
      <c r="C4" s="159"/>
    </row>
    <row r="5" spans="2:19" ht="27" customHeight="1" thickBot="1">
      <c r="B5" s="220" t="s">
        <v>1067</v>
      </c>
      <c r="C5" s="159"/>
    </row>
    <row r="6" spans="2:19" ht="27" customHeight="1">
      <c r="B6" s="194" t="s">
        <v>23</v>
      </c>
      <c r="C6" s="195" t="s">
        <v>1048</v>
      </c>
      <c r="D6" s="195" t="s">
        <v>25</v>
      </c>
      <c r="E6" s="195" t="s">
        <v>26</v>
      </c>
      <c r="F6" s="195" t="s">
        <v>27</v>
      </c>
      <c r="G6" s="195" t="s">
        <v>28</v>
      </c>
      <c r="H6" s="196" t="s">
        <v>29</v>
      </c>
    </row>
    <row r="7" spans="2:19" ht="27" customHeight="1" thickBot="1">
      <c r="B7" s="197" t="str">
        <f>IF(③職員名簿【中間実績】!V3=③職員名簿【中間実績】!U9,"〇","×")</f>
        <v>〇</v>
      </c>
      <c r="C7" s="198" t="str">
        <f>IF(③職員名簿【中間実績】!W3=③職員名簿【中間実績】!V9,"〇","×")</f>
        <v>〇</v>
      </c>
      <c r="D7" s="198" t="str">
        <f>IF(③職員名簿【中間実績】!X3=③職員名簿【中間実績】!W9,"〇","×")</f>
        <v>〇</v>
      </c>
      <c r="E7" s="198" t="str">
        <f>IF(③職員名簿【中間実績】!Y3=③職員名簿【中間実績】!X9,"〇","×")</f>
        <v>〇</v>
      </c>
      <c r="F7" s="198" t="str">
        <f>IF(③職員名簿【中間実績】!Z3=③職員名簿【中間実績】!Y9,"〇","×")</f>
        <v>〇</v>
      </c>
      <c r="G7" s="198" t="str">
        <f>IF(③職員名簿【中間実績】!AA3=③職員名簿【中間実績】!Z9,"〇","×")</f>
        <v>〇</v>
      </c>
      <c r="H7" s="199" t="str">
        <f>IF(③職員名簿【中間実績】!AB3=③職員名簿【中間実績】!AA9,"〇","×")</f>
        <v>〇</v>
      </c>
    </row>
    <row r="8" spans="2:19" ht="27" customHeight="1">
      <c r="B8" s="112"/>
      <c r="C8" s="112"/>
      <c r="D8" s="112"/>
      <c r="E8" s="112"/>
      <c r="F8" s="112"/>
      <c r="G8" s="112"/>
      <c r="H8" s="112"/>
    </row>
    <row r="9" spans="2:19" ht="27" customHeight="1" thickBot="1">
      <c r="B9" s="111" t="s">
        <v>1047</v>
      </c>
      <c r="C9" s="159"/>
    </row>
    <row r="10" spans="2:19" ht="42.75" customHeight="1" thickBot="1">
      <c r="B10" s="221" t="s">
        <v>1041</v>
      </c>
      <c r="C10" s="222"/>
      <c r="D10" s="223"/>
      <c r="E10" s="693" t="e">
        <f>IF(⑧差額請求書!G21&lt;0,"戻入があります(下記入力してください)","戻入はありません(下記入力不要)")</f>
        <v>#N/A</v>
      </c>
      <c r="F10" s="694"/>
      <c r="G10" s="694"/>
      <c r="H10" s="694"/>
      <c r="I10" s="694"/>
      <c r="J10" s="694"/>
      <c r="K10" s="695"/>
      <c r="M10" s="696" t="s">
        <v>1042</v>
      </c>
      <c r="N10" s="697"/>
      <c r="O10" s="698" t="e">
        <f>IF(E10="戻入があります(下記入力してください)",-⑧差額請求書!G21,"-")</f>
        <v>#N/A</v>
      </c>
      <c r="P10" s="699"/>
      <c r="Q10" s="699"/>
      <c r="R10" s="700"/>
      <c r="S10" s="206" t="s">
        <v>1035</v>
      </c>
    </row>
    <row r="11" spans="2:19" ht="24.75" customHeight="1">
      <c r="B11" s="171" t="s">
        <v>1049</v>
      </c>
      <c r="K11" s="117"/>
      <c r="R11" s="169"/>
      <c r="S11" s="170"/>
    </row>
    <row r="12" spans="2:19" ht="24.75" customHeight="1">
      <c r="B12" s="172" t="s">
        <v>1050</v>
      </c>
      <c r="K12" s="117"/>
      <c r="L12" s="117"/>
      <c r="M12" s="117"/>
      <c r="N12" s="118"/>
      <c r="O12" s="118"/>
      <c r="P12" s="118"/>
    </row>
    <row r="13" spans="2:19" ht="30.75" customHeight="1">
      <c r="B13" s="173" t="s">
        <v>1066</v>
      </c>
    </row>
    <row r="14" spans="2:19" ht="30.75" customHeight="1">
      <c r="B14" s="173" t="s">
        <v>1053</v>
      </c>
    </row>
    <row r="15" spans="2:19" ht="30.75" customHeight="1" thickBot="1">
      <c r="B15" s="173" t="s">
        <v>1054</v>
      </c>
    </row>
    <row r="16" spans="2:19" ht="27" customHeight="1" thickBot="1">
      <c r="B16" s="207" t="s">
        <v>1065</v>
      </c>
      <c r="C16" s="185"/>
      <c r="D16" s="185"/>
      <c r="E16" s="185"/>
      <c r="F16" s="185"/>
      <c r="G16" s="185"/>
      <c r="H16" s="185"/>
      <c r="I16" s="185"/>
      <c r="J16" s="185"/>
      <c r="K16" s="185"/>
      <c r="L16" s="185"/>
      <c r="M16" s="185"/>
      <c r="N16" s="185"/>
      <c r="O16" s="185"/>
      <c r="P16" s="185"/>
      <c r="Q16" s="186"/>
    </row>
    <row r="17" spans="2:17" ht="30.75" customHeight="1">
      <c r="B17" s="200" t="s">
        <v>1043</v>
      </c>
      <c r="C17" s="187"/>
      <c r="D17" s="201"/>
      <c r="E17" s="202"/>
      <c r="F17" s="202"/>
      <c r="G17" s="202"/>
      <c r="H17" s="203"/>
      <c r="I17" s="204" t="s">
        <v>1044</v>
      </c>
      <c r="J17" s="205"/>
      <c r="K17" s="193"/>
      <c r="L17" s="191"/>
      <c r="M17" s="191"/>
      <c r="N17" s="191"/>
      <c r="O17" s="191"/>
      <c r="P17" s="191"/>
      <c r="Q17" s="192"/>
    </row>
    <row r="18" spans="2:17" ht="30.75" customHeight="1">
      <c r="B18" s="708" t="s">
        <v>1051</v>
      </c>
      <c r="C18" s="709"/>
      <c r="D18" s="702"/>
      <c r="E18" s="703"/>
      <c r="F18" s="703"/>
      <c r="G18" s="703"/>
      <c r="H18" s="703"/>
      <c r="I18" s="703"/>
      <c r="J18" s="703"/>
      <c r="K18" s="703"/>
      <c r="L18" s="703"/>
      <c r="M18" s="703"/>
      <c r="N18" s="703"/>
      <c r="O18" s="703"/>
      <c r="P18" s="703"/>
      <c r="Q18" s="704"/>
    </row>
    <row r="19" spans="2:17" ht="30.75" customHeight="1">
      <c r="B19" s="710"/>
      <c r="C19" s="711"/>
      <c r="D19" s="705"/>
      <c r="E19" s="706"/>
      <c r="F19" s="706"/>
      <c r="G19" s="706"/>
      <c r="H19" s="706"/>
      <c r="I19" s="706"/>
      <c r="J19" s="706"/>
      <c r="K19" s="706"/>
      <c r="L19" s="706"/>
      <c r="M19" s="706"/>
      <c r="N19" s="706"/>
      <c r="O19" s="706"/>
      <c r="P19" s="706"/>
      <c r="Q19" s="707"/>
    </row>
    <row r="20" spans="2:17" ht="30.75" customHeight="1" thickBot="1">
      <c r="B20" s="683" t="s">
        <v>1052</v>
      </c>
      <c r="C20" s="684"/>
      <c r="D20" s="685"/>
      <c r="E20" s="686"/>
      <c r="F20" s="686"/>
      <c r="G20" s="686"/>
      <c r="H20" s="687"/>
      <c r="I20" s="188" t="s">
        <v>1045</v>
      </c>
      <c r="J20" s="189"/>
      <c r="K20" s="701"/>
      <c r="L20" s="701"/>
      <c r="M20" s="701"/>
      <c r="N20" s="701"/>
      <c r="O20" s="701"/>
      <c r="P20" s="188" t="s">
        <v>1046</v>
      </c>
      <c r="Q20" s="190"/>
    </row>
    <row r="21" spans="2:17" ht="43.5" customHeight="1"/>
    <row r="22" spans="2:17" ht="34.5" customHeight="1">
      <c r="D22" s="159"/>
      <c r="F22" s="159"/>
      <c r="G22" s="184"/>
      <c r="H22" s="184"/>
      <c r="I22" s="184"/>
      <c r="J22" s="184"/>
      <c r="K22" s="159"/>
    </row>
    <row r="23" spans="2:17" ht="27" customHeight="1">
      <c r="F23" s="111"/>
      <c r="G23" s="111"/>
      <c r="H23" s="111"/>
      <c r="I23" s="111"/>
      <c r="J23" s="111"/>
      <c r="K23" s="111"/>
      <c r="L23" s="111"/>
    </row>
    <row r="24" spans="2:17" ht="27" customHeight="1">
      <c r="D24" s="159"/>
      <c r="F24" s="111"/>
      <c r="G24" s="111"/>
      <c r="H24" s="111"/>
      <c r="I24" s="111"/>
      <c r="J24" s="111"/>
      <c r="K24" s="111"/>
      <c r="L24" s="111"/>
    </row>
    <row r="25" spans="2:17" ht="27" customHeight="1">
      <c r="F25" s="111"/>
      <c r="G25" s="111"/>
      <c r="H25" s="111"/>
      <c r="I25" s="111"/>
      <c r="J25" s="111"/>
      <c r="K25" s="111"/>
      <c r="L25" s="111"/>
    </row>
    <row r="26" spans="2:17" ht="27" customHeight="1">
      <c r="F26" s="111"/>
      <c r="G26" s="111"/>
      <c r="H26" s="111"/>
      <c r="I26" s="111"/>
      <c r="J26" s="111"/>
      <c r="K26" s="111"/>
      <c r="L26" s="111"/>
    </row>
    <row r="27" spans="2:17" ht="27" customHeight="1">
      <c r="F27" s="111"/>
      <c r="G27" s="111"/>
      <c r="H27" s="111"/>
      <c r="I27" s="111"/>
      <c r="J27" s="111"/>
      <c r="K27" s="111"/>
      <c r="L27" s="111"/>
    </row>
    <row r="28" spans="2:17" ht="27" customHeight="1">
      <c r="F28" s="111"/>
      <c r="G28" s="111"/>
      <c r="H28" s="111"/>
      <c r="I28" s="111"/>
      <c r="J28" s="111"/>
      <c r="K28" s="111"/>
      <c r="L28" s="111"/>
    </row>
    <row r="41" spans="1:30" ht="27" customHeight="1">
      <c r="A41" s="688"/>
      <c r="B41" s="688"/>
      <c r="C41" s="688"/>
      <c r="D41" s="688"/>
      <c r="E41" s="165"/>
      <c r="F41" s="165"/>
    </row>
    <row r="42" spans="1:30" ht="27" customHeight="1">
      <c r="B42" s="689"/>
      <c r="C42" s="689"/>
      <c r="D42" s="690"/>
      <c r="E42" s="164"/>
      <c r="F42" s="164"/>
      <c r="G42" s="112"/>
      <c r="H42" s="112"/>
      <c r="I42" s="112"/>
      <c r="J42" s="112"/>
      <c r="K42" s="112"/>
      <c r="L42" s="112"/>
      <c r="M42" s="112"/>
      <c r="N42" s="112"/>
      <c r="O42" s="112"/>
      <c r="P42" s="112"/>
      <c r="Q42" s="112"/>
      <c r="R42" s="112"/>
    </row>
    <row r="43" spans="1:30" ht="27" customHeight="1">
      <c r="B43" s="689"/>
      <c r="C43" s="689"/>
      <c r="D43" s="690"/>
      <c r="E43" s="164"/>
      <c r="F43" s="164"/>
      <c r="G43" s="112"/>
      <c r="H43" s="112"/>
      <c r="I43" s="112"/>
      <c r="J43" s="112"/>
      <c r="K43" s="112"/>
      <c r="L43" s="112"/>
      <c r="M43" s="112"/>
      <c r="N43" s="112"/>
      <c r="O43" s="112"/>
      <c r="P43" s="112"/>
      <c r="Q43" s="112"/>
      <c r="R43" s="112"/>
    </row>
    <row r="44" spans="1:30" ht="27" customHeight="1">
      <c r="B44" s="690"/>
      <c r="C44" s="690"/>
      <c r="D44" s="690"/>
      <c r="E44" s="164"/>
      <c r="F44" s="164"/>
      <c r="G44" s="112"/>
      <c r="H44" s="112"/>
      <c r="I44" s="112"/>
      <c r="J44" s="112"/>
      <c r="K44" s="112"/>
      <c r="L44" s="112"/>
      <c r="M44" s="112"/>
      <c r="N44" s="112"/>
      <c r="O44" s="112"/>
      <c r="P44" s="112"/>
      <c r="Q44" s="112"/>
      <c r="R44" s="112"/>
    </row>
    <row r="45" spans="1:30" ht="27" customHeight="1">
      <c r="B45" s="690"/>
      <c r="C45" s="690"/>
      <c r="D45" s="690"/>
      <c r="E45" s="164"/>
      <c r="F45" s="164"/>
      <c r="G45" s="112"/>
      <c r="H45" s="112"/>
      <c r="I45" s="112"/>
      <c r="J45" s="112"/>
      <c r="K45" s="112"/>
      <c r="L45" s="112"/>
      <c r="M45" s="112"/>
      <c r="N45" s="112"/>
      <c r="O45" s="112"/>
      <c r="P45" s="112"/>
      <c r="Q45" s="112"/>
      <c r="R45" s="112"/>
      <c r="T45" s="167"/>
      <c r="U45" s="167"/>
      <c r="V45" s="167"/>
      <c r="W45" s="167"/>
      <c r="X45" s="167"/>
      <c r="Y45" s="167"/>
      <c r="Z45" s="167"/>
      <c r="AA45" s="167"/>
      <c r="AB45" s="167"/>
      <c r="AC45" s="167"/>
      <c r="AD45" s="167"/>
    </row>
    <row r="46" spans="1:30" ht="27" customHeight="1">
      <c r="B46" s="690"/>
      <c r="C46" s="690"/>
      <c r="D46" s="690"/>
      <c r="E46" s="164"/>
      <c r="F46" s="164"/>
      <c r="G46" s="112"/>
      <c r="H46" s="112"/>
      <c r="I46" s="112"/>
      <c r="J46" s="112"/>
      <c r="K46" s="112"/>
      <c r="L46" s="112"/>
      <c r="M46" s="112"/>
      <c r="N46" s="112"/>
      <c r="O46" s="112"/>
      <c r="P46" s="112"/>
      <c r="Q46" s="112"/>
      <c r="R46" s="112"/>
      <c r="T46" s="167"/>
      <c r="U46" s="167"/>
      <c r="V46" s="167"/>
      <c r="W46" s="167"/>
      <c r="X46" s="167"/>
      <c r="Y46" s="167"/>
      <c r="Z46" s="167"/>
      <c r="AA46" s="167"/>
      <c r="AB46" s="167"/>
      <c r="AC46" s="167"/>
      <c r="AD46" s="167"/>
    </row>
    <row r="47" spans="1:30" ht="27" customHeight="1">
      <c r="T47" s="691"/>
      <c r="U47" s="691"/>
      <c r="V47" s="691"/>
      <c r="W47" s="691"/>
      <c r="X47" s="691"/>
      <c r="Y47" s="691"/>
      <c r="Z47" s="691"/>
      <c r="AA47" s="691"/>
      <c r="AB47" s="691"/>
      <c r="AC47" s="691"/>
      <c r="AD47" s="691"/>
    </row>
    <row r="48" spans="1:30" ht="27" customHeight="1">
      <c r="A48" s="688"/>
      <c r="B48" s="688"/>
      <c r="C48" s="688"/>
      <c r="D48" s="688"/>
      <c r="E48" s="165"/>
      <c r="F48" s="165"/>
      <c r="T48" s="167"/>
      <c r="U48" s="167"/>
      <c r="V48" s="167"/>
      <c r="W48" s="167"/>
      <c r="X48" s="167"/>
      <c r="Y48" s="167"/>
      <c r="Z48" s="167"/>
      <c r="AA48" s="167"/>
      <c r="AB48" s="167"/>
      <c r="AC48" s="167"/>
      <c r="AD48" s="167"/>
    </row>
    <row r="49" spans="2:30" ht="27" customHeight="1">
      <c r="B49" s="689"/>
      <c r="C49" s="689"/>
      <c r="D49" s="690"/>
      <c r="E49" s="164"/>
      <c r="F49" s="164"/>
      <c r="G49" s="112"/>
      <c r="H49" s="112"/>
      <c r="I49" s="112"/>
      <c r="J49" s="112"/>
      <c r="K49" s="112"/>
      <c r="L49" s="112"/>
      <c r="M49" s="112"/>
      <c r="N49" s="112"/>
      <c r="O49" s="112"/>
      <c r="P49" s="112"/>
      <c r="Q49" s="112"/>
      <c r="R49" s="112"/>
      <c r="T49" s="691"/>
      <c r="U49" s="691"/>
      <c r="V49" s="691"/>
      <c r="W49" s="691"/>
      <c r="X49" s="691"/>
      <c r="Y49" s="691"/>
      <c r="Z49" s="691"/>
      <c r="AA49" s="691"/>
      <c r="AB49" s="691"/>
      <c r="AC49" s="691"/>
      <c r="AD49" s="691"/>
    </row>
    <row r="50" spans="2:30" ht="27" customHeight="1">
      <c r="B50" s="690"/>
      <c r="C50" s="690"/>
      <c r="D50" s="690"/>
      <c r="E50" s="164"/>
      <c r="F50" s="164"/>
      <c r="G50" s="112"/>
      <c r="H50" s="112"/>
      <c r="I50" s="112"/>
      <c r="J50" s="112"/>
      <c r="K50" s="112"/>
      <c r="L50" s="112"/>
      <c r="M50" s="112"/>
      <c r="N50" s="112"/>
      <c r="O50" s="112"/>
      <c r="P50" s="112"/>
      <c r="Q50" s="112"/>
      <c r="R50" s="112"/>
      <c r="T50" s="691"/>
      <c r="U50" s="691"/>
      <c r="V50" s="691"/>
      <c r="W50" s="691"/>
      <c r="X50" s="691"/>
      <c r="Y50" s="691"/>
      <c r="Z50" s="691"/>
      <c r="AA50" s="691"/>
      <c r="AB50" s="691"/>
      <c r="AC50" s="691"/>
      <c r="AD50" s="691"/>
    </row>
    <row r="51" spans="2:30" ht="27" customHeight="1">
      <c r="B51" s="690"/>
      <c r="C51" s="690"/>
      <c r="D51" s="690"/>
      <c r="E51" s="164"/>
      <c r="F51" s="164"/>
      <c r="G51" s="112"/>
      <c r="H51" s="112"/>
      <c r="I51" s="112"/>
      <c r="J51" s="112"/>
      <c r="K51" s="112"/>
      <c r="L51" s="112"/>
      <c r="M51" s="112"/>
      <c r="N51" s="112"/>
      <c r="O51" s="112"/>
      <c r="P51" s="112"/>
      <c r="Q51" s="112"/>
      <c r="R51" s="112"/>
      <c r="T51" s="691"/>
      <c r="U51" s="691"/>
      <c r="V51" s="691"/>
      <c r="W51" s="691"/>
      <c r="X51" s="691"/>
      <c r="Y51" s="691"/>
      <c r="Z51" s="691"/>
      <c r="AA51" s="691"/>
      <c r="AB51" s="691"/>
      <c r="AC51" s="691"/>
      <c r="AD51" s="691"/>
    </row>
    <row r="52" spans="2:30" ht="27" customHeight="1">
      <c r="B52" s="690"/>
      <c r="C52" s="690"/>
      <c r="D52" s="690"/>
      <c r="E52" s="164"/>
      <c r="F52" s="164"/>
      <c r="G52" s="112"/>
      <c r="H52" s="112"/>
      <c r="I52" s="112"/>
      <c r="J52" s="112"/>
      <c r="K52" s="112"/>
      <c r="L52" s="112"/>
      <c r="M52" s="112"/>
      <c r="N52" s="112"/>
      <c r="O52" s="112"/>
      <c r="P52" s="112"/>
      <c r="Q52" s="112"/>
      <c r="R52" s="112"/>
      <c r="T52" s="691"/>
      <c r="U52" s="691"/>
      <c r="V52" s="691"/>
      <c r="W52" s="691"/>
      <c r="X52" s="691"/>
      <c r="Y52" s="691"/>
      <c r="Z52" s="691"/>
      <c r="AA52" s="691"/>
      <c r="AB52" s="691"/>
      <c r="AC52" s="691"/>
      <c r="AD52" s="691"/>
    </row>
    <row r="53" spans="2:30" ht="27" customHeight="1">
      <c r="T53" s="691"/>
      <c r="U53" s="691"/>
      <c r="V53" s="691"/>
      <c r="W53" s="691"/>
      <c r="X53" s="691"/>
      <c r="Y53" s="691"/>
      <c r="Z53" s="691"/>
      <c r="AA53" s="691"/>
      <c r="AB53" s="691"/>
      <c r="AC53" s="691"/>
      <c r="AD53" s="691"/>
    </row>
    <row r="54" spans="2:30" ht="27" customHeight="1">
      <c r="T54" s="691"/>
      <c r="U54" s="691"/>
      <c r="V54" s="691"/>
      <c r="W54" s="691"/>
      <c r="X54" s="691"/>
      <c r="Y54" s="691"/>
      <c r="Z54" s="691"/>
      <c r="AA54" s="691"/>
      <c r="AB54" s="691"/>
      <c r="AC54" s="691"/>
      <c r="AD54" s="691"/>
    </row>
    <row r="55" spans="2:30" ht="27" customHeight="1">
      <c r="T55" s="692"/>
      <c r="U55" s="692"/>
      <c r="V55" s="691"/>
      <c r="W55" s="691"/>
      <c r="X55" s="691"/>
      <c r="Y55" s="691"/>
      <c r="Z55" s="691"/>
      <c r="AA55" s="691"/>
      <c r="AB55" s="691"/>
      <c r="AC55" s="691"/>
      <c r="AD55" s="691"/>
    </row>
    <row r="56" spans="2:30" ht="27" customHeight="1">
      <c r="T56" s="692"/>
      <c r="U56" s="692"/>
      <c r="V56" s="691"/>
      <c r="W56" s="691"/>
      <c r="X56" s="691"/>
      <c r="Y56" s="691"/>
      <c r="Z56" s="691"/>
      <c r="AA56" s="691"/>
      <c r="AB56" s="691"/>
      <c r="AC56" s="691"/>
      <c r="AD56" s="691"/>
    </row>
    <row r="57" spans="2:30" ht="27" customHeight="1">
      <c r="T57" s="692"/>
      <c r="U57" s="692"/>
      <c r="V57" s="691"/>
      <c r="W57" s="691"/>
      <c r="X57" s="691"/>
      <c r="Y57" s="691"/>
      <c r="Z57" s="691"/>
      <c r="AA57" s="691"/>
      <c r="AB57" s="691"/>
      <c r="AC57" s="691"/>
      <c r="AD57" s="691"/>
    </row>
    <row r="58" spans="2:30" ht="27" customHeight="1">
      <c r="T58" s="692"/>
      <c r="U58" s="692"/>
      <c r="V58" s="691"/>
      <c r="W58" s="691"/>
      <c r="X58" s="691"/>
      <c r="Y58" s="691"/>
      <c r="Z58" s="691"/>
      <c r="AA58" s="691"/>
      <c r="AB58" s="691"/>
      <c r="AC58" s="691"/>
      <c r="AD58" s="691"/>
    </row>
    <row r="59" spans="2:30" ht="27" customHeight="1">
      <c r="T59" s="692"/>
      <c r="U59" s="692"/>
      <c r="V59" s="691"/>
      <c r="W59" s="691"/>
      <c r="X59" s="691"/>
      <c r="Y59" s="691"/>
      <c r="Z59" s="691"/>
      <c r="AA59" s="691"/>
      <c r="AB59" s="691"/>
      <c r="AC59" s="691"/>
      <c r="AD59" s="691"/>
    </row>
    <row r="60" spans="2:30" ht="27" customHeight="1">
      <c r="T60" s="692"/>
      <c r="U60" s="692"/>
      <c r="V60" s="691"/>
      <c r="W60" s="691"/>
      <c r="X60" s="691"/>
      <c r="Y60" s="691"/>
      <c r="Z60" s="691"/>
      <c r="AA60" s="691"/>
      <c r="AB60" s="691"/>
      <c r="AC60" s="691"/>
      <c r="AD60" s="691"/>
    </row>
    <row r="61" spans="2:30" ht="27" customHeight="1">
      <c r="T61" s="692"/>
      <c r="U61" s="692"/>
      <c r="V61" s="691"/>
      <c r="W61" s="691"/>
      <c r="X61" s="691"/>
      <c r="Y61" s="691"/>
      <c r="Z61" s="691"/>
      <c r="AA61" s="691"/>
      <c r="AB61" s="691"/>
      <c r="AC61" s="691"/>
      <c r="AD61" s="691"/>
    </row>
    <row r="62" spans="2:30" ht="27" customHeight="1">
      <c r="T62" s="692"/>
      <c r="U62" s="692"/>
      <c r="V62" s="691"/>
      <c r="W62" s="691"/>
      <c r="X62" s="691"/>
      <c r="Y62" s="691"/>
      <c r="Z62" s="691"/>
      <c r="AA62" s="691"/>
      <c r="AB62" s="691"/>
      <c r="AC62" s="691"/>
      <c r="AD62" s="691"/>
    </row>
    <row r="63" spans="2:30" ht="27" customHeight="1">
      <c r="T63" s="692"/>
      <c r="U63" s="692"/>
      <c r="V63" s="691"/>
      <c r="W63" s="691"/>
      <c r="X63" s="691"/>
      <c r="Y63" s="691"/>
      <c r="Z63" s="691"/>
      <c r="AA63" s="691"/>
      <c r="AB63" s="691"/>
      <c r="AC63" s="691"/>
      <c r="AD63" s="691"/>
    </row>
    <row r="64" spans="2:30" ht="27" customHeight="1">
      <c r="T64" s="692"/>
      <c r="U64" s="692"/>
      <c r="V64" s="691"/>
      <c r="W64" s="691"/>
      <c r="X64" s="691"/>
      <c r="Y64" s="691"/>
      <c r="Z64" s="691"/>
      <c r="AA64" s="691"/>
      <c r="AB64" s="691"/>
      <c r="AC64" s="691"/>
      <c r="AD64" s="691"/>
    </row>
    <row r="65" spans="20:30" ht="27" customHeight="1">
      <c r="T65" s="692"/>
      <c r="U65" s="692"/>
      <c r="V65" s="691"/>
      <c r="W65" s="691"/>
      <c r="X65" s="691"/>
      <c r="Y65" s="691"/>
      <c r="Z65" s="691"/>
      <c r="AA65" s="691"/>
      <c r="AB65" s="691"/>
      <c r="AC65" s="691"/>
      <c r="AD65" s="691"/>
    </row>
    <row r="66" spans="20:30" ht="27" customHeight="1">
      <c r="T66" s="692"/>
      <c r="U66" s="692"/>
      <c r="V66" s="691"/>
      <c r="W66" s="691"/>
      <c r="X66" s="691"/>
      <c r="Y66" s="691"/>
      <c r="Z66" s="691"/>
      <c r="AA66" s="691"/>
      <c r="AB66" s="691"/>
      <c r="AC66" s="691"/>
      <c r="AD66" s="691"/>
    </row>
    <row r="67" spans="20:30" ht="27" customHeight="1">
      <c r="T67" s="692"/>
      <c r="U67" s="692"/>
      <c r="V67" s="691"/>
      <c r="W67" s="691"/>
      <c r="X67" s="691"/>
      <c r="Y67" s="691"/>
      <c r="Z67" s="691"/>
      <c r="AA67" s="691"/>
      <c r="AB67" s="691"/>
      <c r="AC67" s="691"/>
      <c r="AD67" s="691"/>
    </row>
    <row r="68" spans="20:30" ht="27" customHeight="1">
      <c r="T68" s="692"/>
      <c r="U68" s="692"/>
      <c r="V68" s="691"/>
      <c r="W68" s="691"/>
      <c r="X68" s="691"/>
      <c r="Y68" s="691"/>
      <c r="Z68" s="691"/>
      <c r="AA68" s="691"/>
      <c r="AB68" s="691"/>
      <c r="AC68" s="691"/>
      <c r="AD68" s="691"/>
    </row>
    <row r="69" spans="20:30" ht="27" customHeight="1">
      <c r="T69" s="692"/>
      <c r="U69" s="692"/>
      <c r="V69" s="691"/>
      <c r="W69" s="691"/>
      <c r="X69" s="691"/>
      <c r="Y69" s="691"/>
      <c r="Z69" s="691"/>
      <c r="AA69" s="691"/>
      <c r="AB69" s="691"/>
      <c r="AC69" s="691"/>
      <c r="AD69" s="691"/>
    </row>
    <row r="70" spans="20:30" ht="27" customHeight="1">
      <c r="T70" s="692"/>
      <c r="U70" s="692"/>
      <c r="V70" s="691"/>
      <c r="W70" s="691"/>
      <c r="X70" s="691"/>
      <c r="Y70" s="691"/>
      <c r="Z70" s="691"/>
      <c r="AA70" s="691"/>
      <c r="AB70" s="691"/>
      <c r="AC70" s="691"/>
      <c r="AD70" s="691"/>
    </row>
    <row r="71" spans="20:30" ht="27" customHeight="1">
      <c r="T71" s="692"/>
      <c r="U71" s="692"/>
      <c r="V71" s="691"/>
      <c r="W71" s="691"/>
      <c r="X71" s="691"/>
      <c r="Y71" s="691"/>
      <c r="Z71" s="691"/>
      <c r="AA71" s="691"/>
      <c r="AB71" s="691"/>
      <c r="AC71" s="691"/>
      <c r="AD71" s="691"/>
    </row>
    <row r="72" spans="20:30" ht="27" customHeight="1">
      <c r="T72" s="692"/>
      <c r="U72" s="692"/>
      <c r="V72" s="691"/>
      <c r="W72" s="691"/>
      <c r="X72" s="691"/>
      <c r="Y72" s="691"/>
      <c r="Z72" s="691"/>
      <c r="AA72" s="691"/>
      <c r="AB72" s="691"/>
      <c r="AC72" s="691"/>
      <c r="AD72" s="691"/>
    </row>
    <row r="73" spans="20:30" ht="27" customHeight="1">
      <c r="T73" s="692"/>
      <c r="U73" s="692"/>
      <c r="V73" s="691"/>
      <c r="W73" s="691"/>
      <c r="X73" s="691"/>
      <c r="Y73" s="691"/>
      <c r="Z73" s="691"/>
      <c r="AA73" s="691"/>
      <c r="AB73" s="691"/>
      <c r="AC73" s="691"/>
      <c r="AD73" s="691"/>
    </row>
    <row r="74" spans="20:30" ht="27" customHeight="1">
      <c r="T74" s="692"/>
      <c r="U74" s="692"/>
      <c r="V74" s="691"/>
      <c r="W74" s="691"/>
      <c r="X74" s="691"/>
      <c r="Y74" s="691"/>
      <c r="Z74" s="691"/>
      <c r="AA74" s="691"/>
      <c r="AB74" s="691"/>
      <c r="AC74" s="691"/>
      <c r="AD74" s="691"/>
    </row>
  </sheetData>
  <sheetProtection selectLockedCells="1"/>
  <mergeCells count="72">
    <mergeCell ref="K20:O20"/>
    <mergeCell ref="D18:Q19"/>
    <mergeCell ref="B18:C19"/>
    <mergeCell ref="T73:U73"/>
    <mergeCell ref="V73:AD73"/>
    <mergeCell ref="V69:AD69"/>
    <mergeCell ref="T64:U64"/>
    <mergeCell ref="V64:AD64"/>
    <mergeCell ref="T65:U65"/>
    <mergeCell ref="V65:AD65"/>
    <mergeCell ref="T66:U66"/>
    <mergeCell ref="V66:AD66"/>
    <mergeCell ref="T61:U61"/>
    <mergeCell ref="V61:AD61"/>
    <mergeCell ref="T62:U62"/>
    <mergeCell ref="V62:AD62"/>
    <mergeCell ref="T74:U74"/>
    <mergeCell ref="V74:AD74"/>
    <mergeCell ref="E10:K10"/>
    <mergeCell ref="M10:N10"/>
    <mergeCell ref="O10:R10"/>
    <mergeCell ref="T70:U70"/>
    <mergeCell ref="V70:AD70"/>
    <mergeCell ref="T71:U71"/>
    <mergeCell ref="V71:AD71"/>
    <mergeCell ref="T72:U72"/>
    <mergeCell ref="V72:AD72"/>
    <mergeCell ref="T67:U67"/>
    <mergeCell ref="V67:AD67"/>
    <mergeCell ref="T68:U68"/>
    <mergeCell ref="V68:AD68"/>
    <mergeCell ref="T69:U69"/>
    <mergeCell ref="T63:U63"/>
    <mergeCell ref="V63:AD63"/>
    <mergeCell ref="T58:U58"/>
    <mergeCell ref="V58:AD58"/>
    <mergeCell ref="T59:U59"/>
    <mergeCell ref="V59:AD59"/>
    <mergeCell ref="T60:U60"/>
    <mergeCell ref="V60:AD60"/>
    <mergeCell ref="T55:U55"/>
    <mergeCell ref="V55:AD55"/>
    <mergeCell ref="T56:U56"/>
    <mergeCell ref="V56:AD56"/>
    <mergeCell ref="T57:U57"/>
    <mergeCell ref="V57:AD57"/>
    <mergeCell ref="B49:D49"/>
    <mergeCell ref="T49:U49"/>
    <mergeCell ref="V49:AD49"/>
    <mergeCell ref="T54:U54"/>
    <mergeCell ref="V54:AD54"/>
    <mergeCell ref="B50:D50"/>
    <mergeCell ref="T50:U50"/>
    <mergeCell ref="V50:AD50"/>
    <mergeCell ref="B51:D51"/>
    <mergeCell ref="T51:U51"/>
    <mergeCell ref="V51:AD51"/>
    <mergeCell ref="B52:D52"/>
    <mergeCell ref="T52:U52"/>
    <mergeCell ref="V52:AD52"/>
    <mergeCell ref="T53:U53"/>
    <mergeCell ref="V53:AD53"/>
    <mergeCell ref="B44:D44"/>
    <mergeCell ref="B45:D45"/>
    <mergeCell ref="B46:D46"/>
    <mergeCell ref="T47:AD47"/>
    <mergeCell ref="A48:D48"/>
    <mergeCell ref="B20:C20"/>
    <mergeCell ref="D20:H20"/>
    <mergeCell ref="A41:D41"/>
    <mergeCell ref="B42:D42"/>
    <mergeCell ref="B43:D43"/>
  </mergeCells>
  <phoneticPr fontId="1"/>
  <conditionalFormatting sqref="B7:H7">
    <cfRule type="expression" dxfId="1" priority="1">
      <formula>B7="×"</formula>
    </cfRule>
  </conditionalFormatting>
  <conditionalFormatting sqref="E10">
    <cfRule type="expression" dxfId="0" priority="3">
      <formula>$E$10="戻入があります(下記入力してください)"</formula>
    </cfRule>
  </conditionalFormatting>
  <conditionalFormatting sqref="F29:I34 M30:O30 M32:O32 M34:O34">
    <cfRule type="expression" priority="7">
      <formula>#REF!="○"</formula>
    </cfRule>
  </conditionalFormatting>
  <conditionalFormatting sqref="F31:I36 M32:O32 M34:O34 M36:O36">
    <cfRule type="expression" priority="8">
      <formula>#REF!="○"</formula>
    </cfRule>
  </conditionalFormatting>
  <conditionalFormatting sqref="G30:J35 X30:AA35 N31:P31 AE31:AG31 N33:P33 AE33:AG33 N35:P35 AE35:AG35">
    <cfRule type="expression" priority="12">
      <formula>#REF!="地方裁量型認定こども園・保育所型認定こども園"</formula>
    </cfRule>
  </conditionalFormatting>
  <conditionalFormatting sqref="G30:J35">
    <cfRule type="expression" priority="10">
      <formula>#REF!="地方裁量型認定こども園"</formula>
    </cfRule>
  </conditionalFormatting>
  <conditionalFormatting sqref="G28:W38">
    <cfRule type="expression" priority="15">
      <formula>#REF!=○</formula>
    </cfRule>
  </conditionalFormatting>
  <conditionalFormatting sqref="G39:W39">
    <cfRule type="expression" priority="40">
      <formula>J2=○</formula>
    </cfRule>
  </conditionalFormatting>
  <conditionalFormatting sqref="G40:W40">
    <cfRule type="expression" priority="39">
      <formula>#REF!=○</formula>
    </cfRule>
  </conditionalFormatting>
  <conditionalFormatting sqref="G41:W41">
    <cfRule type="expression" priority="38">
      <formula>J9=○</formula>
    </cfRule>
  </conditionalFormatting>
  <conditionalFormatting sqref="G42:W43">
    <cfRule type="expression" priority="9">
      <formula>J23=○</formula>
    </cfRule>
  </conditionalFormatting>
  <conditionalFormatting sqref="M65:S88">
    <cfRule type="expression" priority="6">
      <formula>#REF!="○"</formula>
    </cfRule>
  </conditionalFormatting>
  <conditionalFormatting sqref="X30:AA35 N31:P31 AE31:AG31 N33:P33 AE33:AG33 N35:P35 AE35:AG35">
    <cfRule type="expression" priority="11">
      <formula>#REF!="地方裁量型認定こども園"</formula>
    </cfRule>
  </conditionalFormatting>
  <dataValidations count="1">
    <dataValidation type="list" allowBlank="1" showInputMessage="1" showErrorMessage="1" sqref="G42:R46 G49:R52" xr:uid="{60B037E9-5A04-4A0F-91C4-EC4B9C4524C6}">
      <formula1>#REF!</formula1>
    </dataValidation>
  </dataValidations>
  <hyperlinks>
    <hyperlink ref="B5" location="'４～１０月園修正箇所'!A1" display="こちら（←クリック）のシートに修正内容を記載してください。））" xr:uid="{66EFFBFB-5B17-4692-A383-D816DF613C8D}"/>
  </hyperlinks>
  <pageMargins left="0.70866141732283472" right="0.70866141732283472" top="0.74803149606299213" bottom="0.74803149606299213" header="0.31496062992125984" footer="0.31496062992125984"/>
  <pageSetup paperSize="9" scale="8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DCC8-C64C-4748-89D1-A26B38692A55}">
  <sheetPr>
    <tabColor theme="5"/>
  </sheetPr>
  <dimension ref="A1:E211"/>
  <sheetViews>
    <sheetView zoomScaleNormal="100" workbookViewId="0">
      <selection activeCell="B5" sqref="B5"/>
    </sheetView>
  </sheetViews>
  <sheetFormatPr defaultRowHeight="46.5" customHeight="1"/>
  <cols>
    <col min="1" max="1" width="9"/>
    <col min="2" max="2" width="14.26953125" customWidth="1"/>
    <col min="3" max="3" width="23.6328125" customWidth="1"/>
    <col min="4" max="4" width="21.6328125" style="209" customWidth="1"/>
    <col min="5" max="5" width="82.7265625" style="209" customWidth="1"/>
  </cols>
  <sheetData>
    <row r="1" spans="1:5" ht="63" customHeight="1"/>
    <row r="2" spans="1:5" ht="46.5" customHeight="1">
      <c r="B2" s="226" t="s">
        <v>1056</v>
      </c>
      <c r="C2" s="226" t="s">
        <v>1057</v>
      </c>
      <c r="D2" s="226" t="s">
        <v>1059</v>
      </c>
      <c r="E2" s="226" t="s">
        <v>1074</v>
      </c>
    </row>
    <row r="3" spans="1:5" ht="46.5" customHeight="1">
      <c r="A3" t="s">
        <v>1071</v>
      </c>
      <c r="B3" s="228">
        <v>12</v>
      </c>
      <c r="C3" s="138" t="s">
        <v>1072</v>
      </c>
      <c r="D3" s="210" t="s">
        <v>1073</v>
      </c>
      <c r="E3" s="210" t="s">
        <v>1075</v>
      </c>
    </row>
    <row r="4" spans="1:5" ht="46.5" customHeight="1">
      <c r="B4" s="135"/>
      <c r="C4" s="135"/>
      <c r="D4" s="227"/>
      <c r="E4" s="227"/>
    </row>
    <row r="5" spans="1:5" ht="46.5" customHeight="1">
      <c r="B5" s="138"/>
      <c r="C5" s="138"/>
      <c r="D5" s="210"/>
      <c r="E5" s="210"/>
    </row>
    <row r="6" spans="1:5" ht="46.5" customHeight="1">
      <c r="B6" s="138"/>
      <c r="C6" s="138"/>
      <c r="D6" s="210"/>
      <c r="E6" s="210"/>
    </row>
    <row r="7" spans="1:5" ht="46.5" customHeight="1">
      <c r="B7" s="138"/>
      <c r="C7" s="138"/>
      <c r="D7" s="210"/>
      <c r="E7" s="210"/>
    </row>
    <row r="8" spans="1:5" ht="46.5" customHeight="1">
      <c r="B8" s="138"/>
      <c r="C8" s="138"/>
      <c r="D8" s="210"/>
      <c r="E8" s="210"/>
    </row>
    <row r="9" spans="1:5" ht="46.5" customHeight="1">
      <c r="B9" s="138"/>
      <c r="C9" s="138"/>
      <c r="D9" s="210"/>
      <c r="E9" s="210"/>
    </row>
    <row r="10" spans="1:5" ht="46.5" customHeight="1">
      <c r="B10" s="138"/>
      <c r="C10" s="138"/>
      <c r="D10" s="210"/>
      <c r="E10" s="210"/>
    </row>
    <row r="11" spans="1:5" ht="46.5" customHeight="1">
      <c r="B11" s="138"/>
      <c r="C11" s="138"/>
      <c r="D11" s="210"/>
      <c r="E11" s="210"/>
    </row>
    <row r="12" spans="1:5" ht="46.5" customHeight="1">
      <c r="B12" s="138"/>
      <c r="C12" s="138"/>
      <c r="D12" s="210"/>
      <c r="E12" s="210"/>
    </row>
    <row r="13" spans="1:5" ht="46.5" customHeight="1">
      <c r="B13" s="138"/>
      <c r="C13" s="138"/>
      <c r="D13" s="210"/>
      <c r="E13" s="210"/>
    </row>
    <row r="14" spans="1:5" ht="46.5" customHeight="1">
      <c r="B14" s="138"/>
      <c r="C14" s="138"/>
      <c r="D14" s="210"/>
      <c r="E14" s="210"/>
    </row>
    <row r="15" spans="1:5" ht="46.5" customHeight="1">
      <c r="B15" s="138"/>
      <c r="C15" s="138"/>
      <c r="D15" s="210"/>
      <c r="E15" s="210"/>
    </row>
    <row r="16" spans="1:5" ht="46.5" customHeight="1">
      <c r="B16" s="138"/>
      <c r="C16" s="138"/>
      <c r="D16" s="210"/>
      <c r="E16" s="210"/>
    </row>
    <row r="17" spans="2:5" ht="46.5" customHeight="1">
      <c r="B17" s="138"/>
      <c r="C17" s="138"/>
      <c r="D17" s="210"/>
      <c r="E17" s="210"/>
    </row>
    <row r="18" spans="2:5" ht="46.5" customHeight="1">
      <c r="B18" s="138"/>
      <c r="C18" s="138"/>
      <c r="D18" s="210"/>
      <c r="E18" s="210"/>
    </row>
    <row r="19" spans="2:5" ht="46.5" customHeight="1">
      <c r="B19" s="138"/>
      <c r="C19" s="138"/>
      <c r="D19" s="210"/>
      <c r="E19" s="210"/>
    </row>
    <row r="20" spans="2:5" ht="46.5" customHeight="1">
      <c r="B20" s="138"/>
      <c r="C20" s="138"/>
      <c r="D20" s="210"/>
      <c r="E20" s="210"/>
    </row>
    <row r="21" spans="2:5" ht="46.5" customHeight="1">
      <c r="B21" s="138"/>
      <c r="C21" s="138"/>
      <c r="D21" s="210"/>
      <c r="E21" s="210"/>
    </row>
    <row r="22" spans="2:5" ht="46.5" customHeight="1">
      <c r="B22" s="138"/>
      <c r="C22" s="138"/>
      <c r="D22" s="210"/>
      <c r="E22" s="210"/>
    </row>
    <row r="23" spans="2:5" ht="46.5" customHeight="1">
      <c r="B23" s="138"/>
      <c r="C23" s="138"/>
      <c r="D23" s="210"/>
      <c r="E23" s="210"/>
    </row>
    <row r="24" spans="2:5" ht="46.5" customHeight="1">
      <c r="B24" s="138"/>
      <c r="C24" s="138"/>
      <c r="D24" s="210"/>
      <c r="E24" s="210"/>
    </row>
    <row r="25" spans="2:5" ht="46.5" customHeight="1">
      <c r="B25" s="138"/>
      <c r="C25" s="138"/>
      <c r="D25" s="210"/>
      <c r="E25" s="210"/>
    </row>
    <row r="26" spans="2:5" ht="46.5" customHeight="1">
      <c r="B26" s="138"/>
      <c r="C26" s="138"/>
      <c r="D26" s="210"/>
      <c r="E26" s="210"/>
    </row>
    <row r="27" spans="2:5" ht="46.5" customHeight="1">
      <c r="B27" s="138"/>
      <c r="C27" s="138"/>
      <c r="D27" s="210"/>
      <c r="E27" s="210"/>
    </row>
    <row r="28" spans="2:5" ht="46.5" customHeight="1">
      <c r="B28" s="138"/>
      <c r="C28" s="138"/>
      <c r="D28" s="210"/>
      <c r="E28" s="210"/>
    </row>
    <row r="29" spans="2:5" ht="46.5" customHeight="1">
      <c r="B29" s="138"/>
      <c r="C29" s="138"/>
      <c r="D29" s="210"/>
      <c r="E29" s="210"/>
    </row>
    <row r="30" spans="2:5" ht="46.5" customHeight="1">
      <c r="B30" s="138"/>
      <c r="C30" s="138"/>
      <c r="D30" s="210"/>
      <c r="E30" s="210"/>
    </row>
    <row r="31" spans="2:5" ht="46.5" customHeight="1">
      <c r="B31" s="138"/>
      <c r="C31" s="138"/>
      <c r="D31" s="210"/>
      <c r="E31" s="210"/>
    </row>
    <row r="32" spans="2:5" ht="46.5" customHeight="1">
      <c r="B32" s="138"/>
      <c r="C32" s="138"/>
      <c r="D32" s="210"/>
      <c r="E32" s="210"/>
    </row>
    <row r="33" spans="2:5" ht="46.5" customHeight="1">
      <c r="B33" s="138"/>
      <c r="C33" s="138"/>
      <c r="D33" s="210"/>
      <c r="E33" s="210"/>
    </row>
    <row r="34" spans="2:5" ht="46.5" customHeight="1">
      <c r="B34" s="138"/>
      <c r="C34" s="138"/>
      <c r="D34" s="210"/>
      <c r="E34" s="210"/>
    </row>
    <row r="35" spans="2:5" ht="46.5" customHeight="1">
      <c r="B35" s="138"/>
      <c r="C35" s="138"/>
      <c r="D35" s="210"/>
      <c r="E35" s="210"/>
    </row>
    <row r="36" spans="2:5" ht="46.5" customHeight="1">
      <c r="B36" s="138"/>
      <c r="C36" s="138"/>
      <c r="D36" s="210"/>
      <c r="E36" s="210"/>
    </row>
    <row r="37" spans="2:5" ht="46.5" customHeight="1">
      <c r="B37" s="138"/>
      <c r="C37" s="138"/>
      <c r="D37" s="210"/>
      <c r="E37" s="210"/>
    </row>
    <row r="38" spans="2:5" ht="46.5" customHeight="1">
      <c r="B38" s="138"/>
      <c r="C38" s="138"/>
      <c r="D38" s="210"/>
      <c r="E38" s="210"/>
    </row>
    <row r="39" spans="2:5" ht="46.5" customHeight="1">
      <c r="B39" s="138"/>
      <c r="C39" s="138"/>
      <c r="D39" s="210"/>
      <c r="E39" s="210"/>
    </row>
    <row r="40" spans="2:5" ht="46.5" customHeight="1">
      <c r="B40" s="138"/>
      <c r="C40" s="138"/>
      <c r="D40" s="210"/>
      <c r="E40" s="210"/>
    </row>
    <row r="41" spans="2:5" ht="46.5" customHeight="1">
      <c r="B41" s="138"/>
      <c r="C41" s="138"/>
      <c r="D41" s="210"/>
      <c r="E41" s="210"/>
    </row>
    <row r="42" spans="2:5" ht="46.5" customHeight="1">
      <c r="B42" s="138"/>
      <c r="C42" s="138"/>
      <c r="D42" s="210"/>
      <c r="E42" s="210"/>
    </row>
    <row r="43" spans="2:5" ht="46.5" customHeight="1">
      <c r="B43" s="138"/>
      <c r="C43" s="138"/>
      <c r="D43" s="210"/>
      <c r="E43" s="210"/>
    </row>
    <row r="44" spans="2:5" ht="46.5" customHeight="1">
      <c r="B44" s="138"/>
      <c r="C44" s="138"/>
      <c r="D44" s="210"/>
      <c r="E44" s="210"/>
    </row>
    <row r="45" spans="2:5" ht="46.5" customHeight="1">
      <c r="B45" s="138"/>
      <c r="C45" s="138"/>
      <c r="D45" s="210"/>
      <c r="E45" s="210"/>
    </row>
    <row r="46" spans="2:5" ht="46.5" customHeight="1">
      <c r="B46" s="138"/>
      <c r="C46" s="138"/>
      <c r="D46" s="210"/>
      <c r="E46" s="210"/>
    </row>
    <row r="47" spans="2:5" ht="46.5" customHeight="1">
      <c r="B47" s="138"/>
      <c r="C47" s="138"/>
      <c r="D47" s="210"/>
      <c r="E47" s="210"/>
    </row>
    <row r="48" spans="2:5" ht="46.5" customHeight="1">
      <c r="B48" s="138"/>
      <c r="C48" s="138"/>
      <c r="D48" s="210"/>
      <c r="E48" s="210"/>
    </row>
    <row r="49" spans="2:5" ht="46.5" customHeight="1">
      <c r="B49" s="138"/>
      <c r="C49" s="138"/>
      <c r="D49" s="210"/>
      <c r="E49" s="210"/>
    </row>
    <row r="50" spans="2:5" ht="46.5" customHeight="1">
      <c r="B50" s="138"/>
      <c r="C50" s="138"/>
      <c r="D50" s="210"/>
      <c r="E50" s="210"/>
    </row>
    <row r="51" spans="2:5" ht="46.5" customHeight="1">
      <c r="B51" s="138"/>
      <c r="C51" s="138"/>
      <c r="D51" s="210"/>
      <c r="E51" s="210"/>
    </row>
    <row r="52" spans="2:5" ht="46.5" customHeight="1">
      <c r="B52" s="138"/>
      <c r="C52" s="138"/>
      <c r="D52" s="210"/>
      <c r="E52" s="210"/>
    </row>
    <row r="53" spans="2:5" ht="46.5" customHeight="1">
      <c r="B53" s="138"/>
      <c r="C53" s="138"/>
      <c r="D53" s="210"/>
      <c r="E53" s="210"/>
    </row>
    <row r="54" spans="2:5" ht="46.5" customHeight="1">
      <c r="B54" s="138"/>
      <c r="C54" s="138"/>
      <c r="D54" s="210"/>
      <c r="E54" s="210"/>
    </row>
    <row r="55" spans="2:5" ht="46.5" customHeight="1">
      <c r="B55" s="138"/>
      <c r="C55" s="138"/>
      <c r="D55" s="210"/>
      <c r="E55" s="210"/>
    </row>
    <row r="56" spans="2:5" ht="46.5" customHeight="1">
      <c r="B56" s="138"/>
      <c r="C56" s="138"/>
      <c r="D56" s="210"/>
      <c r="E56" s="210"/>
    </row>
    <row r="57" spans="2:5" ht="46.5" customHeight="1">
      <c r="B57" s="138"/>
      <c r="C57" s="138"/>
      <c r="D57" s="210"/>
      <c r="E57" s="210"/>
    </row>
    <row r="58" spans="2:5" ht="46.5" customHeight="1">
      <c r="B58" s="138"/>
      <c r="C58" s="138"/>
      <c r="D58" s="210"/>
      <c r="E58" s="210"/>
    </row>
    <row r="59" spans="2:5" ht="46.5" customHeight="1">
      <c r="B59" s="138"/>
      <c r="C59" s="138"/>
      <c r="D59" s="210"/>
      <c r="E59" s="210"/>
    </row>
    <row r="60" spans="2:5" ht="46.5" customHeight="1">
      <c r="B60" s="138"/>
      <c r="C60" s="138"/>
      <c r="D60" s="210"/>
      <c r="E60" s="210"/>
    </row>
    <row r="61" spans="2:5" ht="46.5" customHeight="1">
      <c r="B61" s="138"/>
      <c r="C61" s="138"/>
      <c r="D61" s="210"/>
      <c r="E61" s="210"/>
    </row>
    <row r="62" spans="2:5" ht="46.5" customHeight="1">
      <c r="B62" s="138"/>
      <c r="C62" s="138"/>
      <c r="D62" s="210"/>
      <c r="E62" s="210"/>
    </row>
    <row r="63" spans="2:5" ht="46.5" customHeight="1">
      <c r="B63" s="138"/>
      <c r="C63" s="138"/>
      <c r="D63" s="210"/>
      <c r="E63" s="210"/>
    </row>
    <row r="64" spans="2:5" ht="46.5" customHeight="1">
      <c r="B64" s="138"/>
      <c r="C64" s="138"/>
      <c r="D64" s="210"/>
      <c r="E64" s="210"/>
    </row>
    <row r="65" spans="2:5" ht="46.5" customHeight="1">
      <c r="B65" s="138"/>
      <c r="C65" s="138"/>
      <c r="D65" s="210"/>
      <c r="E65" s="210"/>
    </row>
    <row r="66" spans="2:5" ht="46.5" customHeight="1">
      <c r="B66" s="138"/>
      <c r="C66" s="138"/>
      <c r="D66" s="210"/>
      <c r="E66" s="210"/>
    </row>
    <row r="67" spans="2:5" ht="46.5" customHeight="1">
      <c r="B67" s="138"/>
      <c r="C67" s="138"/>
      <c r="D67" s="210"/>
      <c r="E67" s="210"/>
    </row>
    <row r="68" spans="2:5" ht="46.5" customHeight="1">
      <c r="B68" s="138"/>
      <c r="C68" s="138"/>
      <c r="D68" s="210"/>
      <c r="E68" s="210"/>
    </row>
    <row r="69" spans="2:5" ht="46.5" customHeight="1">
      <c r="B69" s="138"/>
      <c r="C69" s="138"/>
      <c r="D69" s="210"/>
      <c r="E69" s="210"/>
    </row>
    <row r="70" spans="2:5" ht="46.5" customHeight="1">
      <c r="B70" s="138"/>
      <c r="C70" s="138"/>
      <c r="D70" s="210"/>
      <c r="E70" s="210"/>
    </row>
    <row r="71" spans="2:5" ht="46.5" customHeight="1">
      <c r="B71" s="138"/>
      <c r="C71" s="138"/>
      <c r="D71" s="210"/>
      <c r="E71" s="210"/>
    </row>
    <row r="72" spans="2:5" ht="46.5" customHeight="1">
      <c r="B72" s="138"/>
      <c r="C72" s="138"/>
      <c r="D72" s="210"/>
      <c r="E72" s="210"/>
    </row>
    <row r="73" spans="2:5" ht="46.5" customHeight="1">
      <c r="B73" s="138"/>
      <c r="C73" s="138"/>
      <c r="D73" s="210"/>
      <c r="E73" s="210"/>
    </row>
    <row r="74" spans="2:5" ht="46.5" customHeight="1">
      <c r="B74" s="138"/>
      <c r="C74" s="138"/>
      <c r="D74" s="210"/>
      <c r="E74" s="210"/>
    </row>
    <row r="75" spans="2:5" ht="46.5" customHeight="1">
      <c r="B75" s="138"/>
      <c r="C75" s="138"/>
      <c r="D75" s="210"/>
      <c r="E75" s="210"/>
    </row>
    <row r="76" spans="2:5" ht="46.5" customHeight="1">
      <c r="B76" s="138"/>
      <c r="C76" s="138"/>
      <c r="D76" s="210"/>
      <c r="E76" s="210"/>
    </row>
    <row r="77" spans="2:5" ht="46.5" customHeight="1">
      <c r="B77" s="138"/>
      <c r="C77" s="138"/>
      <c r="D77" s="210"/>
      <c r="E77" s="210"/>
    </row>
    <row r="78" spans="2:5" ht="46.5" customHeight="1">
      <c r="B78" s="138"/>
      <c r="C78" s="138"/>
      <c r="D78" s="210"/>
      <c r="E78" s="210"/>
    </row>
    <row r="79" spans="2:5" ht="46.5" customHeight="1">
      <c r="B79" s="138"/>
      <c r="C79" s="138"/>
      <c r="D79" s="210"/>
      <c r="E79" s="210"/>
    </row>
    <row r="80" spans="2:5" ht="46.5" customHeight="1">
      <c r="B80" s="138"/>
      <c r="C80" s="138"/>
      <c r="D80" s="210"/>
      <c r="E80" s="210"/>
    </row>
    <row r="81" spans="2:5" ht="46.5" customHeight="1">
      <c r="B81" s="138"/>
      <c r="C81" s="138"/>
      <c r="D81" s="210"/>
      <c r="E81" s="210"/>
    </row>
    <row r="82" spans="2:5" ht="46.5" customHeight="1">
      <c r="B82" s="138"/>
      <c r="C82" s="138"/>
      <c r="D82" s="210"/>
      <c r="E82" s="210"/>
    </row>
    <row r="83" spans="2:5" ht="46.5" customHeight="1">
      <c r="B83" s="138"/>
      <c r="C83" s="138"/>
      <c r="D83" s="210"/>
      <c r="E83" s="210"/>
    </row>
    <row r="84" spans="2:5" ht="46.5" customHeight="1">
      <c r="B84" s="138"/>
      <c r="C84" s="138"/>
      <c r="D84" s="210"/>
      <c r="E84" s="210"/>
    </row>
    <row r="85" spans="2:5" ht="46.5" customHeight="1">
      <c r="B85" s="138"/>
      <c r="C85" s="138"/>
      <c r="D85" s="210"/>
      <c r="E85" s="210"/>
    </row>
    <row r="86" spans="2:5" ht="46.5" customHeight="1">
      <c r="B86" s="138"/>
      <c r="C86" s="138"/>
      <c r="D86" s="210"/>
      <c r="E86" s="210"/>
    </row>
    <row r="87" spans="2:5" ht="46.5" customHeight="1">
      <c r="B87" s="138"/>
      <c r="C87" s="138"/>
      <c r="D87" s="210"/>
      <c r="E87" s="210"/>
    </row>
    <row r="88" spans="2:5" ht="46.5" customHeight="1">
      <c r="B88" s="138"/>
      <c r="C88" s="138"/>
      <c r="D88" s="210"/>
      <c r="E88" s="210"/>
    </row>
    <row r="89" spans="2:5" ht="46.5" customHeight="1">
      <c r="B89" s="138"/>
      <c r="C89" s="138"/>
      <c r="D89" s="210"/>
      <c r="E89" s="210"/>
    </row>
    <row r="90" spans="2:5" ht="46.5" customHeight="1">
      <c r="B90" s="138"/>
      <c r="C90" s="138"/>
      <c r="D90" s="210"/>
      <c r="E90" s="210"/>
    </row>
    <row r="91" spans="2:5" ht="46.5" customHeight="1">
      <c r="B91" s="138"/>
      <c r="C91" s="138"/>
      <c r="D91" s="210"/>
      <c r="E91" s="210"/>
    </row>
    <row r="92" spans="2:5" ht="46.5" customHeight="1">
      <c r="B92" s="138"/>
      <c r="C92" s="138"/>
      <c r="D92" s="210"/>
      <c r="E92" s="210"/>
    </row>
    <row r="93" spans="2:5" ht="46.5" customHeight="1">
      <c r="B93" s="138"/>
      <c r="C93" s="138"/>
      <c r="D93" s="210"/>
      <c r="E93" s="210"/>
    </row>
    <row r="94" spans="2:5" ht="46.5" customHeight="1">
      <c r="B94" s="138"/>
      <c r="C94" s="138"/>
      <c r="D94" s="210"/>
      <c r="E94" s="210"/>
    </row>
    <row r="95" spans="2:5" ht="46.5" customHeight="1">
      <c r="B95" s="138"/>
      <c r="C95" s="138"/>
      <c r="D95" s="210"/>
      <c r="E95" s="210"/>
    </row>
    <row r="96" spans="2:5" ht="46.5" customHeight="1">
      <c r="B96" s="138"/>
      <c r="C96" s="138"/>
      <c r="D96" s="210"/>
      <c r="E96" s="210"/>
    </row>
    <row r="97" spans="2:5" ht="46.5" customHeight="1">
      <c r="B97" s="138"/>
      <c r="C97" s="138"/>
      <c r="D97" s="210"/>
      <c r="E97" s="210"/>
    </row>
    <row r="98" spans="2:5" ht="46.5" customHeight="1">
      <c r="B98" s="138"/>
      <c r="C98" s="138"/>
      <c r="D98" s="210"/>
      <c r="E98" s="210"/>
    </row>
    <row r="99" spans="2:5" ht="46.5" customHeight="1">
      <c r="B99" s="138"/>
      <c r="C99" s="138"/>
      <c r="D99" s="210"/>
      <c r="E99" s="210"/>
    </row>
    <row r="100" spans="2:5" ht="46.5" customHeight="1">
      <c r="B100" s="138"/>
      <c r="C100" s="138"/>
      <c r="D100" s="210"/>
      <c r="E100" s="210"/>
    </row>
    <row r="101" spans="2:5" ht="46.5" customHeight="1">
      <c r="B101" s="138"/>
      <c r="C101" s="138"/>
      <c r="D101" s="210"/>
      <c r="E101" s="210"/>
    </row>
    <row r="102" spans="2:5" ht="46.5" customHeight="1">
      <c r="B102" s="138"/>
      <c r="C102" s="138"/>
      <c r="D102" s="210"/>
      <c r="E102" s="210"/>
    </row>
    <row r="103" spans="2:5" ht="46.5" customHeight="1">
      <c r="B103" s="138"/>
      <c r="C103" s="138"/>
      <c r="D103" s="210"/>
      <c r="E103" s="210"/>
    </row>
    <row r="104" spans="2:5" ht="46.5" customHeight="1">
      <c r="B104" s="138"/>
      <c r="C104" s="138"/>
      <c r="D104" s="210"/>
      <c r="E104" s="210"/>
    </row>
    <row r="105" spans="2:5" ht="46.5" customHeight="1">
      <c r="B105" s="138"/>
      <c r="C105" s="138"/>
      <c r="D105" s="210"/>
      <c r="E105" s="210"/>
    </row>
    <row r="106" spans="2:5" ht="46.5" customHeight="1">
      <c r="B106" s="138"/>
      <c r="C106" s="138"/>
      <c r="D106" s="210"/>
      <c r="E106" s="210"/>
    </row>
    <row r="107" spans="2:5" ht="46.5" customHeight="1">
      <c r="B107" s="138"/>
      <c r="C107" s="138"/>
      <c r="D107" s="210"/>
      <c r="E107" s="210"/>
    </row>
    <row r="108" spans="2:5" ht="46.5" customHeight="1">
      <c r="B108" s="138"/>
      <c r="C108" s="138"/>
      <c r="D108" s="210"/>
      <c r="E108" s="210"/>
    </row>
    <row r="109" spans="2:5" ht="46.5" customHeight="1">
      <c r="B109" s="138"/>
      <c r="C109" s="138"/>
      <c r="D109" s="210"/>
      <c r="E109" s="210"/>
    </row>
    <row r="110" spans="2:5" ht="46.5" customHeight="1">
      <c r="B110" s="138"/>
      <c r="C110" s="138"/>
      <c r="D110" s="210"/>
      <c r="E110" s="210"/>
    </row>
    <row r="111" spans="2:5" ht="46.5" customHeight="1">
      <c r="B111" s="138"/>
      <c r="C111" s="138"/>
      <c r="D111" s="210"/>
      <c r="E111" s="210"/>
    </row>
    <row r="112" spans="2:5" ht="46.5" customHeight="1">
      <c r="B112" s="138"/>
      <c r="C112" s="138"/>
      <c r="D112" s="210"/>
      <c r="E112" s="210"/>
    </row>
    <row r="113" spans="2:5" ht="46.5" customHeight="1">
      <c r="B113" s="138"/>
      <c r="C113" s="138"/>
      <c r="D113" s="210"/>
      <c r="E113" s="210"/>
    </row>
    <row r="114" spans="2:5" ht="46.5" customHeight="1">
      <c r="B114" s="138"/>
      <c r="C114" s="138"/>
      <c r="D114" s="210"/>
      <c r="E114" s="210"/>
    </row>
    <row r="115" spans="2:5" ht="46.5" customHeight="1">
      <c r="B115" s="138"/>
      <c r="C115" s="138"/>
      <c r="D115" s="210"/>
      <c r="E115" s="210"/>
    </row>
    <row r="116" spans="2:5" ht="46.5" customHeight="1">
      <c r="B116" s="138"/>
      <c r="C116" s="138"/>
      <c r="D116" s="210"/>
      <c r="E116" s="210"/>
    </row>
    <row r="117" spans="2:5" ht="46.5" customHeight="1">
      <c r="B117" s="138"/>
      <c r="C117" s="138"/>
      <c r="D117" s="210"/>
      <c r="E117" s="210"/>
    </row>
    <row r="118" spans="2:5" ht="46.5" customHeight="1">
      <c r="B118" s="138"/>
      <c r="C118" s="138"/>
      <c r="D118" s="210"/>
      <c r="E118" s="210"/>
    </row>
    <row r="119" spans="2:5" ht="46.5" customHeight="1">
      <c r="B119" s="138"/>
      <c r="C119" s="138"/>
      <c r="D119" s="210"/>
      <c r="E119" s="210"/>
    </row>
    <row r="120" spans="2:5" ht="46.5" customHeight="1">
      <c r="B120" s="138"/>
      <c r="C120" s="138"/>
      <c r="D120" s="210"/>
      <c r="E120" s="210"/>
    </row>
    <row r="121" spans="2:5" ht="46.5" customHeight="1">
      <c r="B121" s="138"/>
      <c r="C121" s="138"/>
      <c r="D121" s="210"/>
      <c r="E121" s="210"/>
    </row>
    <row r="122" spans="2:5" ht="46.5" customHeight="1">
      <c r="B122" s="138"/>
      <c r="C122" s="138"/>
      <c r="D122" s="210"/>
      <c r="E122" s="210"/>
    </row>
    <row r="123" spans="2:5" ht="46.5" customHeight="1">
      <c r="B123" s="138"/>
      <c r="C123" s="138"/>
      <c r="D123" s="210"/>
      <c r="E123" s="210"/>
    </row>
    <row r="124" spans="2:5" ht="46.5" customHeight="1">
      <c r="B124" s="138"/>
      <c r="C124" s="138"/>
      <c r="D124" s="210"/>
      <c r="E124" s="210"/>
    </row>
    <row r="125" spans="2:5" ht="46.5" customHeight="1">
      <c r="B125" s="138"/>
      <c r="C125" s="138"/>
      <c r="D125" s="210"/>
      <c r="E125" s="210"/>
    </row>
    <row r="126" spans="2:5" ht="46.5" customHeight="1">
      <c r="B126" s="138"/>
      <c r="C126" s="138"/>
      <c r="D126" s="210"/>
      <c r="E126" s="210"/>
    </row>
    <row r="127" spans="2:5" ht="46.5" customHeight="1">
      <c r="B127" s="138"/>
      <c r="C127" s="138"/>
      <c r="D127" s="210"/>
      <c r="E127" s="210"/>
    </row>
    <row r="128" spans="2:5" ht="46.5" customHeight="1">
      <c r="B128" s="138"/>
      <c r="C128" s="138"/>
      <c r="D128" s="210"/>
      <c r="E128" s="210"/>
    </row>
    <row r="129" spans="2:5" ht="46.5" customHeight="1">
      <c r="B129" s="138"/>
      <c r="C129" s="138"/>
      <c r="D129" s="210"/>
      <c r="E129" s="210"/>
    </row>
    <row r="130" spans="2:5" ht="46.5" customHeight="1">
      <c r="B130" s="138"/>
      <c r="C130" s="138"/>
      <c r="D130" s="210"/>
      <c r="E130" s="210"/>
    </row>
    <row r="131" spans="2:5" ht="46.5" customHeight="1">
      <c r="B131" s="138"/>
      <c r="C131" s="138"/>
      <c r="D131" s="210"/>
      <c r="E131" s="210"/>
    </row>
    <row r="132" spans="2:5" ht="46.5" customHeight="1">
      <c r="B132" s="138"/>
      <c r="C132" s="138"/>
      <c r="D132" s="210"/>
      <c r="E132" s="210"/>
    </row>
    <row r="133" spans="2:5" ht="46.5" customHeight="1">
      <c r="B133" s="138"/>
      <c r="C133" s="138"/>
      <c r="D133" s="210"/>
      <c r="E133" s="210"/>
    </row>
    <row r="134" spans="2:5" ht="46.5" customHeight="1">
      <c r="B134" s="138"/>
      <c r="C134" s="138"/>
      <c r="D134" s="210"/>
      <c r="E134" s="210"/>
    </row>
    <row r="135" spans="2:5" ht="46.5" customHeight="1">
      <c r="B135" s="138"/>
      <c r="C135" s="138"/>
      <c r="D135" s="210"/>
      <c r="E135" s="210"/>
    </row>
    <row r="136" spans="2:5" ht="46.5" customHeight="1">
      <c r="B136" s="138"/>
      <c r="C136" s="138"/>
      <c r="D136" s="210"/>
      <c r="E136" s="210"/>
    </row>
    <row r="137" spans="2:5" ht="46.5" customHeight="1">
      <c r="B137" s="138"/>
      <c r="C137" s="138"/>
      <c r="D137" s="210"/>
      <c r="E137" s="210"/>
    </row>
    <row r="138" spans="2:5" ht="46.5" customHeight="1">
      <c r="B138" s="138"/>
      <c r="C138" s="138"/>
      <c r="D138" s="210"/>
      <c r="E138" s="210"/>
    </row>
    <row r="139" spans="2:5" ht="46.5" customHeight="1">
      <c r="B139" s="138"/>
      <c r="C139" s="138"/>
      <c r="D139" s="210"/>
      <c r="E139" s="210"/>
    </row>
    <row r="140" spans="2:5" ht="46.5" customHeight="1">
      <c r="B140" s="138"/>
      <c r="C140" s="138"/>
      <c r="D140" s="210"/>
      <c r="E140" s="210"/>
    </row>
    <row r="141" spans="2:5" ht="46.5" customHeight="1">
      <c r="B141" s="138"/>
      <c r="C141" s="138"/>
      <c r="D141" s="210"/>
      <c r="E141" s="210"/>
    </row>
    <row r="142" spans="2:5" ht="46.5" customHeight="1">
      <c r="B142" s="138"/>
      <c r="C142" s="138"/>
      <c r="D142" s="210"/>
      <c r="E142" s="210"/>
    </row>
    <row r="143" spans="2:5" ht="46.5" customHeight="1">
      <c r="B143" s="138"/>
      <c r="C143" s="138"/>
      <c r="D143" s="210"/>
      <c r="E143" s="210"/>
    </row>
    <row r="144" spans="2:5" ht="46.5" customHeight="1">
      <c r="B144" s="138"/>
      <c r="C144" s="138"/>
      <c r="D144" s="210"/>
      <c r="E144" s="210"/>
    </row>
    <row r="145" spans="2:5" ht="46.5" customHeight="1">
      <c r="B145" s="138"/>
      <c r="C145" s="138"/>
      <c r="D145" s="210"/>
      <c r="E145" s="210"/>
    </row>
    <row r="146" spans="2:5" ht="46.5" customHeight="1">
      <c r="B146" s="138"/>
      <c r="C146" s="138"/>
      <c r="D146" s="210"/>
      <c r="E146" s="210"/>
    </row>
    <row r="147" spans="2:5" ht="46.5" customHeight="1">
      <c r="B147" s="138"/>
      <c r="C147" s="138"/>
      <c r="D147" s="210"/>
      <c r="E147" s="210"/>
    </row>
    <row r="148" spans="2:5" ht="46.5" customHeight="1">
      <c r="B148" s="138"/>
      <c r="C148" s="138"/>
      <c r="D148" s="210"/>
      <c r="E148" s="210"/>
    </row>
    <row r="149" spans="2:5" ht="46.5" customHeight="1">
      <c r="B149" s="138"/>
      <c r="C149" s="138"/>
      <c r="D149" s="210"/>
      <c r="E149" s="210"/>
    </row>
    <row r="150" spans="2:5" ht="46.5" customHeight="1">
      <c r="B150" s="138"/>
      <c r="C150" s="138"/>
      <c r="D150" s="210"/>
      <c r="E150" s="210"/>
    </row>
    <row r="151" spans="2:5" ht="46.5" customHeight="1">
      <c r="B151" s="138"/>
      <c r="C151" s="138"/>
      <c r="D151" s="210"/>
      <c r="E151" s="210"/>
    </row>
    <row r="152" spans="2:5" ht="46.5" customHeight="1">
      <c r="B152" s="138"/>
      <c r="C152" s="138"/>
      <c r="D152" s="210"/>
      <c r="E152" s="210"/>
    </row>
    <row r="153" spans="2:5" ht="46.5" customHeight="1">
      <c r="B153" s="138"/>
      <c r="C153" s="138"/>
      <c r="D153" s="210"/>
      <c r="E153" s="210"/>
    </row>
    <row r="154" spans="2:5" ht="46.5" customHeight="1">
      <c r="B154" s="138"/>
      <c r="C154" s="138"/>
      <c r="D154" s="210"/>
      <c r="E154" s="210"/>
    </row>
    <row r="155" spans="2:5" ht="46.5" customHeight="1">
      <c r="B155" s="138"/>
      <c r="C155" s="138"/>
      <c r="D155" s="210"/>
      <c r="E155" s="210"/>
    </row>
    <row r="156" spans="2:5" ht="46.5" customHeight="1">
      <c r="B156" s="138"/>
      <c r="C156" s="138"/>
      <c r="D156" s="210"/>
      <c r="E156" s="210"/>
    </row>
    <row r="157" spans="2:5" ht="46.5" customHeight="1">
      <c r="B157" s="138"/>
      <c r="C157" s="138"/>
      <c r="D157" s="210"/>
      <c r="E157" s="210"/>
    </row>
    <row r="158" spans="2:5" ht="46.5" customHeight="1">
      <c r="B158" s="138"/>
      <c r="C158" s="138"/>
      <c r="D158" s="210"/>
      <c r="E158" s="210"/>
    </row>
    <row r="159" spans="2:5" ht="46.5" customHeight="1">
      <c r="B159" s="138"/>
      <c r="C159" s="138"/>
      <c r="D159" s="210"/>
      <c r="E159" s="210"/>
    </row>
    <row r="160" spans="2:5" ht="46.5" customHeight="1">
      <c r="B160" s="138"/>
      <c r="C160" s="138"/>
      <c r="D160" s="210"/>
      <c r="E160" s="210"/>
    </row>
    <row r="161" spans="2:5" ht="46.5" customHeight="1">
      <c r="B161" s="138"/>
      <c r="C161" s="138"/>
      <c r="D161" s="210"/>
      <c r="E161" s="210"/>
    </row>
    <row r="162" spans="2:5" ht="46.5" customHeight="1">
      <c r="B162" s="138"/>
      <c r="C162" s="138"/>
      <c r="D162" s="210"/>
      <c r="E162" s="210"/>
    </row>
    <row r="163" spans="2:5" ht="46.5" customHeight="1">
      <c r="B163" s="138"/>
      <c r="C163" s="138"/>
      <c r="D163" s="210"/>
      <c r="E163" s="210"/>
    </row>
    <row r="164" spans="2:5" ht="46.5" customHeight="1">
      <c r="B164" s="138"/>
      <c r="C164" s="138"/>
      <c r="D164" s="210"/>
      <c r="E164" s="210"/>
    </row>
    <row r="165" spans="2:5" ht="46.5" customHeight="1">
      <c r="B165" s="138"/>
      <c r="C165" s="138"/>
      <c r="D165" s="210"/>
      <c r="E165" s="210"/>
    </row>
    <row r="166" spans="2:5" ht="46.5" customHeight="1">
      <c r="B166" s="138"/>
      <c r="C166" s="138"/>
      <c r="D166" s="210"/>
      <c r="E166" s="210"/>
    </row>
    <row r="167" spans="2:5" ht="46.5" customHeight="1">
      <c r="B167" s="138"/>
      <c r="C167" s="138"/>
      <c r="D167" s="210"/>
      <c r="E167" s="210"/>
    </row>
    <row r="168" spans="2:5" ht="46.5" customHeight="1">
      <c r="B168" s="138"/>
      <c r="C168" s="138"/>
      <c r="D168" s="210"/>
      <c r="E168" s="210"/>
    </row>
    <row r="169" spans="2:5" ht="46.5" customHeight="1">
      <c r="B169" s="138"/>
      <c r="C169" s="138"/>
      <c r="D169" s="210"/>
      <c r="E169" s="210"/>
    </row>
    <row r="170" spans="2:5" ht="46.5" customHeight="1">
      <c r="B170" s="138"/>
      <c r="C170" s="138"/>
      <c r="D170" s="210"/>
      <c r="E170" s="210"/>
    </row>
    <row r="171" spans="2:5" ht="46.5" customHeight="1">
      <c r="B171" s="138"/>
      <c r="C171" s="138"/>
      <c r="D171" s="210"/>
      <c r="E171" s="210"/>
    </row>
    <row r="172" spans="2:5" ht="46.5" customHeight="1">
      <c r="B172" s="138"/>
      <c r="C172" s="138"/>
      <c r="D172" s="210"/>
      <c r="E172" s="210"/>
    </row>
    <row r="173" spans="2:5" ht="46.5" customHeight="1">
      <c r="B173" s="138"/>
      <c r="C173" s="138"/>
      <c r="D173" s="210"/>
      <c r="E173" s="210"/>
    </row>
    <row r="174" spans="2:5" ht="46.5" customHeight="1">
      <c r="B174" s="138"/>
      <c r="C174" s="138"/>
      <c r="D174" s="210"/>
      <c r="E174" s="210"/>
    </row>
    <row r="175" spans="2:5" ht="46.5" customHeight="1">
      <c r="B175" s="138"/>
      <c r="C175" s="138"/>
      <c r="D175" s="210"/>
      <c r="E175" s="210"/>
    </row>
    <row r="176" spans="2:5" ht="46.5" customHeight="1">
      <c r="B176" s="138"/>
      <c r="C176" s="138"/>
      <c r="D176" s="210"/>
      <c r="E176" s="210"/>
    </row>
    <row r="177" spans="2:5" ht="46.5" customHeight="1">
      <c r="B177" s="138"/>
      <c r="C177" s="138"/>
      <c r="D177" s="210"/>
      <c r="E177" s="210"/>
    </row>
    <row r="178" spans="2:5" ht="46.5" customHeight="1">
      <c r="B178" s="138"/>
      <c r="C178" s="138"/>
      <c r="D178" s="210"/>
      <c r="E178" s="210"/>
    </row>
    <row r="179" spans="2:5" ht="46.5" customHeight="1">
      <c r="B179" s="138"/>
      <c r="C179" s="138"/>
      <c r="D179" s="210"/>
      <c r="E179" s="210"/>
    </row>
    <row r="180" spans="2:5" ht="46.5" customHeight="1">
      <c r="B180" s="138"/>
      <c r="C180" s="138"/>
      <c r="D180" s="210"/>
      <c r="E180" s="210"/>
    </row>
    <row r="181" spans="2:5" ht="46.5" customHeight="1">
      <c r="B181" s="138"/>
      <c r="C181" s="138"/>
      <c r="D181" s="210"/>
      <c r="E181" s="210"/>
    </row>
    <row r="182" spans="2:5" ht="46.5" customHeight="1">
      <c r="B182" s="138"/>
      <c r="C182" s="138"/>
      <c r="D182" s="210"/>
      <c r="E182" s="210"/>
    </row>
    <row r="183" spans="2:5" ht="46.5" customHeight="1">
      <c r="B183" s="138"/>
      <c r="C183" s="138"/>
      <c r="D183" s="210"/>
      <c r="E183" s="210"/>
    </row>
    <row r="184" spans="2:5" ht="46.5" customHeight="1">
      <c r="B184" s="138"/>
      <c r="C184" s="138"/>
      <c r="D184" s="210"/>
      <c r="E184" s="210"/>
    </row>
    <row r="185" spans="2:5" ht="46.5" customHeight="1">
      <c r="B185" s="138"/>
      <c r="C185" s="138"/>
      <c r="D185" s="210"/>
      <c r="E185" s="210"/>
    </row>
    <row r="186" spans="2:5" ht="46.5" customHeight="1">
      <c r="B186" s="138"/>
      <c r="C186" s="138"/>
      <c r="D186" s="210"/>
      <c r="E186" s="210"/>
    </row>
    <row r="187" spans="2:5" ht="46.5" customHeight="1">
      <c r="B187" s="138"/>
      <c r="C187" s="138"/>
      <c r="D187" s="210"/>
      <c r="E187" s="210"/>
    </row>
    <row r="188" spans="2:5" ht="46.5" customHeight="1">
      <c r="B188" s="138"/>
      <c r="C188" s="138"/>
      <c r="D188" s="210"/>
      <c r="E188" s="210"/>
    </row>
    <row r="189" spans="2:5" ht="46.5" customHeight="1">
      <c r="B189" s="138"/>
      <c r="C189" s="138"/>
      <c r="D189" s="210"/>
      <c r="E189" s="210"/>
    </row>
    <row r="190" spans="2:5" ht="46.5" customHeight="1">
      <c r="B190" s="138"/>
      <c r="C190" s="138"/>
      <c r="D190" s="210"/>
      <c r="E190" s="210"/>
    </row>
    <row r="191" spans="2:5" ht="46.5" customHeight="1">
      <c r="B191" s="138"/>
      <c r="C191" s="138"/>
      <c r="D191" s="210"/>
      <c r="E191" s="210"/>
    </row>
    <row r="192" spans="2:5" ht="46.5" customHeight="1">
      <c r="B192" s="138"/>
      <c r="C192" s="138"/>
      <c r="D192" s="210"/>
      <c r="E192" s="210"/>
    </row>
    <row r="193" spans="2:5" ht="46.5" customHeight="1">
      <c r="B193" s="138"/>
      <c r="C193" s="138"/>
      <c r="D193" s="210"/>
      <c r="E193" s="210"/>
    </row>
    <row r="194" spans="2:5" ht="46.5" customHeight="1">
      <c r="B194" s="138"/>
      <c r="C194" s="138"/>
      <c r="D194" s="210"/>
      <c r="E194" s="210"/>
    </row>
    <row r="195" spans="2:5" ht="46.5" customHeight="1">
      <c r="B195" s="138"/>
      <c r="C195" s="138"/>
      <c r="D195" s="210"/>
      <c r="E195" s="210"/>
    </row>
    <row r="196" spans="2:5" ht="46.5" customHeight="1">
      <c r="B196" s="138"/>
      <c r="C196" s="138"/>
      <c r="D196" s="210"/>
      <c r="E196" s="210"/>
    </row>
    <row r="197" spans="2:5" ht="46.5" customHeight="1">
      <c r="B197" s="138"/>
      <c r="C197" s="138"/>
      <c r="D197" s="210"/>
      <c r="E197" s="210"/>
    </row>
    <row r="198" spans="2:5" ht="46.5" customHeight="1">
      <c r="B198" s="138"/>
      <c r="C198" s="138"/>
      <c r="D198" s="210"/>
      <c r="E198" s="210"/>
    </row>
    <row r="199" spans="2:5" ht="46.5" customHeight="1">
      <c r="B199" s="138"/>
      <c r="C199" s="138"/>
      <c r="D199" s="210"/>
      <c r="E199" s="210"/>
    </row>
    <row r="200" spans="2:5" ht="46.5" customHeight="1">
      <c r="B200" s="138"/>
      <c r="C200" s="138"/>
      <c r="D200" s="210"/>
      <c r="E200" s="210"/>
    </row>
    <row r="201" spans="2:5" ht="46.5" customHeight="1">
      <c r="B201" s="138"/>
      <c r="C201" s="138"/>
      <c r="D201" s="210"/>
      <c r="E201" s="210"/>
    </row>
    <row r="202" spans="2:5" ht="46.5" customHeight="1">
      <c r="B202" s="138"/>
      <c r="C202" s="138"/>
      <c r="D202" s="210"/>
      <c r="E202" s="210"/>
    </row>
    <row r="203" spans="2:5" ht="46.5" customHeight="1">
      <c r="B203" s="138"/>
      <c r="C203" s="138"/>
      <c r="D203" s="210"/>
      <c r="E203" s="210"/>
    </row>
    <row r="204" spans="2:5" ht="46.5" customHeight="1">
      <c r="B204" s="138"/>
      <c r="C204" s="138"/>
      <c r="D204" s="210"/>
      <c r="E204" s="210"/>
    </row>
    <row r="205" spans="2:5" ht="46.5" customHeight="1">
      <c r="B205" s="138"/>
      <c r="C205" s="138"/>
      <c r="D205" s="210"/>
      <c r="E205" s="210"/>
    </row>
    <row r="206" spans="2:5" ht="46.5" customHeight="1">
      <c r="B206" s="138"/>
      <c r="C206" s="138"/>
      <c r="D206" s="210"/>
      <c r="E206" s="210"/>
    </row>
    <row r="207" spans="2:5" ht="46.5" customHeight="1">
      <c r="B207" s="138"/>
      <c r="C207" s="138"/>
      <c r="D207" s="210"/>
      <c r="E207" s="210"/>
    </row>
    <row r="208" spans="2:5" ht="46.5" customHeight="1">
      <c r="B208" s="138"/>
      <c r="C208" s="138"/>
      <c r="D208" s="210"/>
      <c r="E208" s="210"/>
    </row>
    <row r="209" spans="2:5" ht="46.5" customHeight="1">
      <c r="B209" s="138"/>
      <c r="C209" s="138"/>
      <c r="D209" s="210"/>
      <c r="E209" s="210"/>
    </row>
    <row r="210" spans="2:5" ht="46.5" customHeight="1">
      <c r="B210" s="138"/>
      <c r="C210" s="138"/>
      <c r="D210" s="210"/>
      <c r="E210" s="210"/>
    </row>
    <row r="211" spans="2:5" ht="46.5" customHeight="1">
      <c r="B211" s="138"/>
      <c r="C211" s="138"/>
      <c r="D211" s="210"/>
      <c r="E211" s="210"/>
    </row>
  </sheetData>
  <phoneticPr fontId="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B0F0"/>
  </sheetPr>
  <dimension ref="A1:N28"/>
  <sheetViews>
    <sheetView view="pageBreakPreview" zoomScale="115" zoomScaleNormal="100" zoomScaleSheetLayoutView="115" workbookViewId="0">
      <selection activeCell="A4" sqref="A4:L4"/>
    </sheetView>
  </sheetViews>
  <sheetFormatPr defaultColWidth="9" defaultRowHeight="13"/>
  <cols>
    <col min="1" max="1" width="5.08984375" style="17" customWidth="1"/>
    <col min="2" max="2" width="14.36328125" style="17" customWidth="1"/>
    <col min="3" max="5" width="4.08984375" style="17" customWidth="1"/>
    <col min="6" max="6" width="6" style="17" customWidth="1"/>
    <col min="7" max="7" width="5.6328125" style="17" customWidth="1"/>
    <col min="8" max="8" width="6.26953125" style="17" customWidth="1"/>
    <col min="9" max="9" width="7.08984375" style="17" customWidth="1"/>
    <col min="10" max="10" width="8.36328125" style="17" customWidth="1"/>
    <col min="11" max="11" width="17" style="17" customWidth="1"/>
    <col min="12" max="12" width="5.90625" style="17" customWidth="1"/>
    <col min="13" max="13" width="5.7265625" style="17" customWidth="1"/>
    <col min="14" max="14" width="5.6328125" style="17" customWidth="1"/>
    <col min="15" max="16384" width="9" style="17"/>
  </cols>
  <sheetData>
    <row r="1" spans="1:14" ht="23.15" customHeight="1">
      <c r="A1" s="16" t="s">
        <v>114</v>
      </c>
      <c r="B1" s="16"/>
      <c r="C1" s="16"/>
      <c r="D1" s="16"/>
      <c r="E1" s="16"/>
      <c r="F1" s="16"/>
      <c r="G1" s="16"/>
      <c r="H1" s="16"/>
      <c r="I1" s="16"/>
      <c r="J1" s="16"/>
      <c r="K1" s="16"/>
      <c r="L1" s="113" t="e">
        <f>①基本情報【名簿入力前に必須入力】!P5</f>
        <v>#N/A</v>
      </c>
      <c r="M1" s="16"/>
      <c r="N1" s="16"/>
    </row>
    <row r="2" spans="1:14" ht="23.15" customHeight="1">
      <c r="A2" s="16"/>
      <c r="B2" s="16"/>
      <c r="C2" s="16"/>
      <c r="D2" s="16"/>
      <c r="E2" s="16"/>
      <c r="F2" s="16"/>
      <c r="G2" s="16"/>
      <c r="H2" s="16"/>
      <c r="I2" s="16"/>
      <c r="J2" s="16"/>
      <c r="K2" s="18">
        <v>45382</v>
      </c>
      <c r="L2" s="16"/>
      <c r="M2" s="16"/>
      <c r="N2" s="7"/>
    </row>
    <row r="3" spans="1:14" ht="23.15" customHeight="1">
      <c r="A3" s="16"/>
      <c r="B3" s="16"/>
      <c r="C3" s="16"/>
      <c r="D3" s="16"/>
      <c r="E3" s="16"/>
      <c r="F3" s="16"/>
      <c r="G3" s="16"/>
      <c r="H3" s="16"/>
      <c r="I3" s="16"/>
      <c r="J3" s="16"/>
      <c r="K3" s="16"/>
      <c r="L3" s="16"/>
      <c r="M3" s="16"/>
      <c r="N3" s="7"/>
    </row>
    <row r="4" spans="1:14" ht="23.15" customHeight="1">
      <c r="A4" s="715" t="s">
        <v>115</v>
      </c>
      <c r="B4" s="715"/>
      <c r="C4" s="715"/>
      <c r="D4" s="715"/>
      <c r="E4" s="715"/>
      <c r="F4" s="715"/>
      <c r="G4" s="715"/>
      <c r="H4" s="715"/>
      <c r="I4" s="715"/>
      <c r="J4" s="715"/>
      <c r="K4" s="715"/>
      <c r="L4" s="715"/>
      <c r="M4" s="16"/>
      <c r="N4" s="7"/>
    </row>
    <row r="5" spans="1:14" ht="23.15" customHeight="1">
      <c r="A5" s="715"/>
      <c r="B5" s="715"/>
      <c r="C5" s="715"/>
      <c r="D5" s="715"/>
      <c r="E5" s="715"/>
      <c r="F5" s="716"/>
      <c r="G5" s="716"/>
      <c r="H5" s="716"/>
      <c r="I5" s="716"/>
      <c r="J5" s="716"/>
      <c r="K5" s="716"/>
      <c r="L5" s="716"/>
      <c r="M5" s="16"/>
      <c r="N5" s="7"/>
    </row>
    <row r="6" spans="1:14" ht="23.15" customHeight="1">
      <c r="A6" s="16"/>
      <c r="B6" s="16"/>
      <c r="C6" s="16"/>
      <c r="D6" s="16"/>
      <c r="E6" s="16"/>
      <c r="F6" s="16"/>
      <c r="G6" s="16"/>
      <c r="H6" s="16"/>
      <c r="I6" s="16"/>
      <c r="J6" s="16"/>
      <c r="K6" s="16"/>
      <c r="L6" s="16"/>
      <c r="M6" s="16"/>
      <c r="N6" s="7"/>
    </row>
    <row r="7" spans="1:14" ht="23.15" customHeight="1">
      <c r="A7" s="16"/>
      <c r="B7" s="16" t="s">
        <v>97</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16"/>
      <c r="H9" s="717" t="s">
        <v>98</v>
      </c>
      <c r="I9" s="717"/>
      <c r="J9" s="718" t="e">
        <f>VLOOKUP(L1,#REF!,11)</f>
        <v>#N/A</v>
      </c>
      <c r="K9" s="718"/>
      <c r="L9" s="718"/>
      <c r="M9" s="16"/>
      <c r="N9" s="7"/>
    </row>
    <row r="10" spans="1:14" ht="18" customHeight="1">
      <c r="A10" s="16"/>
      <c r="B10" s="16"/>
      <c r="C10" s="16"/>
      <c r="D10" s="16"/>
      <c r="E10" s="16"/>
      <c r="F10" s="16"/>
      <c r="G10" s="16"/>
      <c r="H10" s="719" t="s">
        <v>99</v>
      </c>
      <c r="I10" s="719"/>
      <c r="J10" s="712" t="e">
        <f>IF(VLOOKUP(L1,#REF!,10)="","",VLOOKUP(L1,#REF!,10))</f>
        <v>#N/A</v>
      </c>
      <c r="K10" s="712"/>
      <c r="L10" s="712"/>
      <c r="M10" s="16"/>
      <c r="N10" s="7"/>
    </row>
    <row r="11" spans="1:14" ht="23.15" customHeight="1">
      <c r="A11" s="16"/>
      <c r="B11" s="16"/>
      <c r="C11" s="16"/>
      <c r="D11" s="16"/>
      <c r="E11" s="16"/>
      <c r="F11" s="16"/>
      <c r="G11" s="16"/>
      <c r="H11" s="719" t="s">
        <v>100</v>
      </c>
      <c r="I11" s="719"/>
      <c r="J11" s="712" t="e">
        <f>IF(VLOOKUP(L1,#REF!,12)="","",VLOOKUP(L1,#REF!,12))&amp;"　　"&amp;VLOOKUP(L1,#REF!,13)</f>
        <v>#N/A</v>
      </c>
      <c r="K11" s="712"/>
      <c r="L11" s="712"/>
      <c r="M11" s="16" t="s">
        <v>101</v>
      </c>
      <c r="N11" s="7"/>
    </row>
    <row r="12" spans="1:14" ht="32.25" customHeight="1">
      <c r="A12" s="16"/>
      <c r="B12" s="16"/>
      <c r="C12" s="16"/>
      <c r="D12" s="16"/>
      <c r="E12" s="16"/>
      <c r="F12" s="16"/>
      <c r="G12" s="16"/>
      <c r="H12" s="720" t="s">
        <v>104</v>
      </c>
      <c r="I12" s="720"/>
      <c r="J12" s="721">
        <f>IF(③職員名簿【中間実績】!L5="","",③職員名簿【中間実績】!L5)</f>
        <v>0</v>
      </c>
      <c r="K12" s="721"/>
      <c r="L12" s="721"/>
      <c r="M12" s="16"/>
      <c r="N12" s="7"/>
    </row>
    <row r="13" spans="1:14" ht="23.15" customHeight="1">
      <c r="A13" s="16"/>
      <c r="B13" s="16"/>
      <c r="C13" s="16"/>
      <c r="D13" s="16"/>
      <c r="E13" s="16"/>
      <c r="F13" s="16"/>
      <c r="G13" s="16"/>
      <c r="H13" s="16"/>
      <c r="I13" s="16"/>
      <c r="J13" s="16"/>
      <c r="K13" s="16"/>
      <c r="L13" s="16"/>
      <c r="M13" s="16"/>
      <c r="N13" s="7"/>
    </row>
    <row r="14" spans="1:14" ht="23.15" customHeight="1">
      <c r="A14" s="16"/>
      <c r="B14" s="722" t="e">
        <f>CONCATENATE(M14,M15,M16,M17,M18,M19,M20,M21,M22)</f>
        <v>#N/A</v>
      </c>
      <c r="C14" s="722"/>
      <c r="D14" s="722"/>
      <c r="E14" s="722"/>
      <c r="F14" s="722"/>
      <c r="G14" s="722"/>
      <c r="H14" s="722"/>
      <c r="I14" s="722"/>
      <c r="J14" s="722"/>
      <c r="K14" s="722"/>
      <c r="L14" s="16"/>
      <c r="M14" s="16" t="s">
        <v>431</v>
      </c>
      <c r="N14" s="7"/>
    </row>
    <row r="15" spans="1:14" ht="23.15" customHeight="1">
      <c r="B15" s="722"/>
      <c r="C15" s="722"/>
      <c r="D15" s="722"/>
      <c r="E15" s="722"/>
      <c r="F15" s="722"/>
      <c r="G15" s="722"/>
      <c r="H15" s="722"/>
      <c r="I15" s="722"/>
      <c r="J15" s="722"/>
      <c r="K15" s="722"/>
      <c r="L15" s="116"/>
      <c r="M15" s="16" t="str">
        <f>DBCS(N15)</f>
        <v>４</v>
      </c>
      <c r="N15" s="7">
        <v>4</v>
      </c>
    </row>
    <row r="16" spans="1:14" ht="23.15" customHeight="1">
      <c r="A16" s="19"/>
      <c r="B16" s="722"/>
      <c r="C16" s="722"/>
      <c r="D16" s="722"/>
      <c r="E16" s="722"/>
      <c r="F16" s="722"/>
      <c r="G16" s="722"/>
      <c r="H16" s="722"/>
      <c r="I16" s="722"/>
      <c r="J16" s="722"/>
      <c r="K16" s="722"/>
      <c r="L16" s="116"/>
      <c r="M16" s="16" t="s">
        <v>432</v>
      </c>
      <c r="N16" s="7"/>
    </row>
    <row r="17" spans="1:14" ht="23.15" customHeight="1">
      <c r="A17" s="16"/>
      <c r="B17" s="722"/>
      <c r="C17" s="722"/>
      <c r="D17" s="722"/>
      <c r="E17" s="722"/>
      <c r="F17" s="722"/>
      <c r="G17" s="722"/>
      <c r="H17" s="722"/>
      <c r="I17" s="722"/>
      <c r="J17" s="722"/>
      <c r="K17" s="722"/>
      <c r="L17" s="116"/>
      <c r="M17" s="16" t="str">
        <f>DBCS(N17)</f>
        <v>４</v>
      </c>
      <c r="N17" s="7">
        <v>4</v>
      </c>
    </row>
    <row r="18" spans="1:14" ht="23.15" customHeight="1">
      <c r="A18" s="16"/>
      <c r="B18" s="116"/>
      <c r="C18" s="116"/>
      <c r="D18" s="116"/>
      <c r="E18" s="116"/>
      <c r="F18" s="116"/>
      <c r="G18" s="116"/>
      <c r="H18" s="116"/>
      <c r="I18" s="116"/>
      <c r="J18" s="116"/>
      <c r="K18" s="116"/>
      <c r="L18" s="116"/>
      <c r="M18" s="16" t="s">
        <v>433</v>
      </c>
      <c r="N18" s="7"/>
    </row>
    <row r="19" spans="1:14" ht="23.15" customHeight="1">
      <c r="A19" s="16" t="s">
        <v>116</v>
      </c>
      <c r="B19" s="16"/>
      <c r="C19" s="16"/>
      <c r="D19" s="16"/>
      <c r="E19" s="16"/>
      <c r="F19" s="16"/>
      <c r="G19" s="713">
        <f>'⑥算出内訳表(2)【参考入力】'!I56</f>
        <v>0</v>
      </c>
      <c r="H19" s="714"/>
      <c r="I19" s="714"/>
      <c r="J19" s="714"/>
      <c r="K19" s="20" t="s">
        <v>102</v>
      </c>
      <c r="L19" s="16"/>
      <c r="M19" s="124" t="e">
        <f>VLOOKUP(L1,#REF!,19)</f>
        <v>#N/A</v>
      </c>
      <c r="N19" s="7"/>
    </row>
    <row r="20" spans="1:14" ht="23.15" customHeight="1">
      <c r="A20" s="16"/>
      <c r="B20" s="16"/>
      <c r="C20" s="16"/>
      <c r="D20" s="16"/>
      <c r="E20" s="16"/>
      <c r="F20" s="16"/>
      <c r="G20" s="122"/>
      <c r="H20" s="123"/>
      <c r="I20" s="123"/>
      <c r="J20" s="123"/>
      <c r="K20" s="20"/>
      <c r="L20" s="16"/>
      <c r="M20" s="16" t="s">
        <v>1030</v>
      </c>
      <c r="N20" s="7"/>
    </row>
    <row r="21" spans="1:14" ht="23.15" customHeight="1">
      <c r="A21" s="16"/>
      <c r="B21" s="16"/>
      <c r="C21" s="16"/>
      <c r="D21" s="16"/>
      <c r="E21" s="16"/>
      <c r="F21" s="16"/>
      <c r="G21" s="122"/>
      <c r="H21" s="123"/>
      <c r="I21" s="123"/>
      <c r="J21" s="123"/>
      <c r="K21" s="20"/>
      <c r="L21" s="16"/>
      <c r="M21" s="16" t="e">
        <f>IF(VLOOKUP(L1,#REF!,20)="","","の"&amp;VLOOKUP(L1,#REF!,20))</f>
        <v>#N/A</v>
      </c>
      <c r="N21" s="7"/>
    </row>
    <row r="22" spans="1:14" ht="23.25" customHeight="1">
      <c r="A22" s="16"/>
      <c r="B22" s="16"/>
      <c r="C22" s="16"/>
      <c r="D22" s="16"/>
      <c r="E22" s="16"/>
      <c r="F22" s="16"/>
      <c r="G22" s="16"/>
      <c r="H22" s="16"/>
      <c r="I22" s="16"/>
      <c r="J22" s="16"/>
      <c r="K22" s="16"/>
      <c r="L22" s="16"/>
      <c r="M22" s="16" t="s">
        <v>434</v>
      </c>
      <c r="N22" s="7"/>
    </row>
    <row r="23" spans="1:14" ht="23.25" customHeight="1">
      <c r="A23" s="16" t="s">
        <v>117</v>
      </c>
      <c r="B23" s="16"/>
      <c r="C23" s="712" t="s">
        <v>127</v>
      </c>
      <c r="D23" s="712"/>
      <c r="E23" s="712"/>
      <c r="F23" s="712"/>
      <c r="G23" s="712"/>
      <c r="H23" s="712"/>
      <c r="I23" s="712"/>
      <c r="J23" s="712"/>
      <c r="K23" s="712"/>
      <c r="L23" s="16"/>
      <c r="M23" s="16"/>
      <c r="N23" s="7"/>
    </row>
    <row r="24" spans="1:14" ht="23.25" customHeight="1">
      <c r="A24" s="16"/>
      <c r="B24" s="16"/>
      <c r="C24" s="16"/>
      <c r="D24" s="16"/>
      <c r="E24" s="16"/>
      <c r="F24" s="16"/>
      <c r="G24" s="16"/>
      <c r="H24" s="16"/>
      <c r="I24" s="16"/>
      <c r="J24" s="16"/>
      <c r="K24" s="16"/>
      <c r="L24" s="16"/>
      <c r="M24" s="16"/>
      <c r="N24" s="7"/>
    </row>
    <row r="25" spans="1:14" ht="27" customHeight="1">
      <c r="A25" s="16" t="s">
        <v>118</v>
      </c>
      <c r="B25" s="16"/>
      <c r="C25" s="7" t="s">
        <v>103</v>
      </c>
      <c r="D25" s="7"/>
      <c r="E25" s="7"/>
      <c r="F25" s="7"/>
      <c r="G25" s="7"/>
      <c r="H25" s="7"/>
      <c r="I25" s="7"/>
      <c r="J25" s="7"/>
      <c r="K25" s="7"/>
      <c r="L25" s="7"/>
      <c r="M25" s="7"/>
      <c r="N25" s="7"/>
    </row>
    <row r="26" spans="1:14" ht="27" customHeight="1">
      <c r="A26" s="7"/>
      <c r="B26" s="16" t="s">
        <v>105</v>
      </c>
      <c r="C26" s="7"/>
      <c r="D26" s="7"/>
      <c r="E26" s="7"/>
      <c r="F26" s="7"/>
      <c r="G26" s="7"/>
      <c r="H26" s="7"/>
      <c r="I26" s="7"/>
      <c r="J26" s="7"/>
      <c r="K26" s="7"/>
      <c r="L26" s="7"/>
      <c r="M26" s="7"/>
      <c r="N26" s="7"/>
    </row>
    <row r="27" spans="1:14" ht="27" customHeight="1">
      <c r="B27" s="17" t="s">
        <v>119</v>
      </c>
    </row>
    <row r="28" spans="1:14" ht="26.25" customHeight="1">
      <c r="B28" s="22" t="s">
        <v>120</v>
      </c>
    </row>
  </sheetData>
  <sheetProtection selectLockedCells="1"/>
  <mergeCells count="13">
    <mergeCell ref="C23:K23"/>
    <mergeCell ref="G19:J19"/>
    <mergeCell ref="A4:L4"/>
    <mergeCell ref="A5:L5"/>
    <mergeCell ref="H9:I9"/>
    <mergeCell ref="J9:L9"/>
    <mergeCell ref="H10:I10"/>
    <mergeCell ref="J10:L10"/>
    <mergeCell ref="H11:I11"/>
    <mergeCell ref="J11:L11"/>
    <mergeCell ref="H12:I12"/>
    <mergeCell ref="J12:L12"/>
    <mergeCell ref="B14:K17"/>
  </mergeCells>
  <phoneticPr fontId="1"/>
  <pageMargins left="0.78740157480314965" right="0.78740157480314965" top="0.98425196850393704" bottom="0.98425196850393704" header="0.51181102362204722" footer="0.51181102362204722"/>
  <pageSetup paperSize="9" scale="96"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B0F0"/>
  </sheetPr>
  <dimension ref="A1:N24"/>
  <sheetViews>
    <sheetView view="pageBreakPreview" zoomScale="115" zoomScaleNormal="100" zoomScaleSheetLayoutView="115" workbookViewId="0">
      <selection activeCell="A4" sqref="A4:L4"/>
    </sheetView>
  </sheetViews>
  <sheetFormatPr defaultColWidth="9" defaultRowHeight="13"/>
  <cols>
    <col min="1" max="1" width="5.08984375" style="17" customWidth="1"/>
    <col min="2" max="2" width="14.36328125" style="17" customWidth="1"/>
    <col min="3" max="5" width="4.08984375" style="17" customWidth="1"/>
    <col min="6" max="7" width="4.7265625" style="17" customWidth="1"/>
    <col min="8" max="8" width="3.7265625" style="17" customWidth="1"/>
    <col min="9" max="9" width="9.36328125" style="17" customWidth="1"/>
    <col min="10" max="10" width="8.7265625" style="17" customWidth="1"/>
    <col min="11" max="11" width="17.453125" style="17" customWidth="1"/>
    <col min="12" max="12" width="5.90625" style="17" customWidth="1"/>
    <col min="13" max="13" width="5.7265625" style="17" customWidth="1"/>
    <col min="14" max="14" width="5.6328125" style="17" customWidth="1"/>
    <col min="15" max="16384" width="9" style="17"/>
  </cols>
  <sheetData>
    <row r="1" spans="1:14" ht="23.15" customHeight="1">
      <c r="A1" s="16" t="s">
        <v>123</v>
      </c>
      <c r="B1" s="16"/>
      <c r="C1" s="16"/>
      <c r="D1" s="16"/>
      <c r="E1" s="16"/>
      <c r="F1" s="16"/>
      <c r="G1" s="16"/>
      <c r="H1" s="16"/>
      <c r="I1" s="16"/>
      <c r="J1" s="16"/>
      <c r="K1" s="16"/>
      <c r="L1" s="113" t="e">
        <f>⑥変更交付申請書!L1</f>
        <v>#N/A</v>
      </c>
      <c r="M1" s="16"/>
      <c r="N1" s="16"/>
    </row>
    <row r="2" spans="1:14" ht="23.15" customHeight="1">
      <c r="A2" s="16"/>
      <c r="B2" s="16"/>
      <c r="C2" s="16"/>
      <c r="D2" s="16"/>
      <c r="E2" s="16"/>
      <c r="F2" s="16"/>
      <c r="G2" s="16"/>
      <c r="H2" s="16"/>
      <c r="I2" s="16"/>
      <c r="J2" s="16"/>
      <c r="K2" s="18">
        <v>45382</v>
      </c>
      <c r="L2" s="16"/>
      <c r="M2" s="16"/>
      <c r="N2" s="7"/>
    </row>
    <row r="3" spans="1:14" ht="23.15" customHeight="1">
      <c r="A3" s="16"/>
      <c r="B3" s="16"/>
      <c r="C3" s="16"/>
      <c r="D3" s="16"/>
      <c r="E3" s="16"/>
      <c r="F3" s="16"/>
      <c r="G3" s="16"/>
      <c r="H3" s="16"/>
      <c r="I3" s="16"/>
      <c r="J3" s="16"/>
      <c r="K3" s="16"/>
      <c r="L3" s="16"/>
      <c r="M3" s="16"/>
      <c r="N3" s="7"/>
    </row>
    <row r="4" spans="1:14" ht="23.15" customHeight="1">
      <c r="A4" s="715" t="s">
        <v>128</v>
      </c>
      <c r="B4" s="715"/>
      <c r="C4" s="715"/>
      <c r="D4" s="715"/>
      <c r="E4" s="715"/>
      <c r="F4" s="715"/>
      <c r="G4" s="715"/>
      <c r="H4" s="715"/>
      <c r="I4" s="715"/>
      <c r="J4" s="715"/>
      <c r="K4" s="715"/>
      <c r="L4" s="715"/>
      <c r="M4" s="16"/>
      <c r="N4" s="7"/>
    </row>
    <row r="5" spans="1:14" ht="23.15" customHeight="1">
      <c r="A5" s="715"/>
      <c r="B5" s="715"/>
      <c r="C5" s="715"/>
      <c r="D5" s="715"/>
      <c r="E5" s="715"/>
      <c r="F5" s="716"/>
      <c r="G5" s="716"/>
      <c r="H5" s="716"/>
      <c r="I5" s="716"/>
      <c r="J5" s="716"/>
      <c r="K5" s="716"/>
      <c r="L5" s="716"/>
      <c r="M5" s="16"/>
      <c r="N5" s="7"/>
    </row>
    <row r="6" spans="1:14" ht="23.15" customHeight="1">
      <c r="A6" s="16"/>
      <c r="B6" s="16"/>
      <c r="C6" s="16"/>
      <c r="D6" s="16"/>
      <c r="E6" s="16"/>
      <c r="F6" s="16"/>
      <c r="G6" s="16"/>
      <c r="H6" s="16"/>
      <c r="I6" s="16"/>
      <c r="J6" s="16"/>
      <c r="K6" s="16"/>
      <c r="L6" s="16"/>
      <c r="M6" s="16"/>
      <c r="N6" s="7"/>
    </row>
    <row r="7" spans="1:14" ht="23.15" customHeight="1">
      <c r="A7" s="16"/>
      <c r="B7" s="16" t="s">
        <v>97</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16"/>
      <c r="H9" s="717" t="s">
        <v>98</v>
      </c>
      <c r="I9" s="717"/>
      <c r="J9" s="718" t="e">
        <f>VLOOKUP(L1,#REF!,11)</f>
        <v>#N/A</v>
      </c>
      <c r="K9" s="718"/>
      <c r="L9" s="718"/>
      <c r="M9" s="16"/>
      <c r="N9" s="7"/>
    </row>
    <row r="10" spans="1:14" ht="18" customHeight="1">
      <c r="A10" s="16"/>
      <c r="B10" s="16"/>
      <c r="C10" s="16"/>
      <c r="D10" s="16"/>
      <c r="E10" s="16"/>
      <c r="F10" s="16"/>
      <c r="G10" s="16"/>
      <c r="H10" s="719" t="s">
        <v>99</v>
      </c>
      <c r="I10" s="719"/>
      <c r="J10" s="712" t="e">
        <f>IF(VLOOKUP(L1,#REF!,10)="","",VLOOKUP(L1,#REF!,10))</f>
        <v>#N/A</v>
      </c>
      <c r="K10" s="712"/>
      <c r="L10" s="712"/>
      <c r="M10" s="16"/>
      <c r="N10" s="7"/>
    </row>
    <row r="11" spans="1:14" ht="23.15" customHeight="1">
      <c r="A11" s="16"/>
      <c r="B11" s="16"/>
      <c r="C11" s="16"/>
      <c r="D11" s="16"/>
      <c r="E11" s="16"/>
      <c r="F11" s="16"/>
      <c r="G11" s="16"/>
      <c r="H11" s="719" t="s">
        <v>100</v>
      </c>
      <c r="I11" s="719"/>
      <c r="J11" s="712" t="e">
        <f>IF(VLOOKUP(L1,#REF!,12)="","",VLOOKUP(L1,#REF!,12))&amp;"　　"&amp;VLOOKUP(L1,#REF!,13)</f>
        <v>#N/A</v>
      </c>
      <c r="K11" s="712"/>
      <c r="L11" s="712"/>
      <c r="M11" s="16" t="s">
        <v>101</v>
      </c>
      <c r="N11" s="7"/>
    </row>
    <row r="12" spans="1:14" ht="32.25" customHeight="1">
      <c r="A12" s="16"/>
      <c r="B12" s="16"/>
      <c r="C12" s="16"/>
      <c r="D12" s="16"/>
      <c r="E12" s="16"/>
      <c r="F12" s="16"/>
      <c r="G12" s="16"/>
      <c r="H12" s="720" t="s">
        <v>104</v>
      </c>
      <c r="I12" s="720"/>
      <c r="J12" s="721">
        <f>IF(⑥変更交付申請書!J12="","",⑥変更交付申請書!J12)</f>
        <v>0</v>
      </c>
      <c r="K12" s="721"/>
      <c r="L12" s="721"/>
      <c r="M12" s="16"/>
      <c r="N12" s="7"/>
    </row>
    <row r="13" spans="1:14" ht="23.15" customHeight="1">
      <c r="A13" s="16"/>
      <c r="B13" s="16"/>
      <c r="C13" s="16"/>
      <c r="D13" s="16"/>
      <c r="E13" s="16"/>
      <c r="F13" s="16"/>
      <c r="G13" s="16"/>
      <c r="H13" s="16"/>
      <c r="I13" s="16"/>
      <c r="J13" s="16"/>
      <c r="K13" s="16"/>
      <c r="L13" s="16"/>
      <c r="M13" s="16"/>
      <c r="N13" s="7"/>
    </row>
    <row r="14" spans="1:14" ht="23.15" customHeight="1">
      <c r="B14" s="725" t="s">
        <v>152</v>
      </c>
      <c r="C14" s="725"/>
      <c r="D14" s="725"/>
      <c r="E14" s="725"/>
      <c r="F14" s="725"/>
      <c r="G14" s="725"/>
      <c r="H14" s="725"/>
      <c r="I14" s="725"/>
      <c r="J14" s="725"/>
      <c r="K14" s="725"/>
      <c r="L14" s="725"/>
      <c r="M14" s="16"/>
      <c r="N14" s="7"/>
    </row>
    <row r="15" spans="1:14" ht="23.15" customHeight="1">
      <c r="A15" s="19"/>
      <c r="B15" s="725"/>
      <c r="C15" s="725"/>
      <c r="D15" s="725"/>
      <c r="E15" s="725"/>
      <c r="F15" s="725"/>
      <c r="G15" s="725"/>
      <c r="H15" s="725"/>
      <c r="I15" s="725"/>
      <c r="J15" s="725"/>
      <c r="K15" s="725"/>
      <c r="L15" s="725"/>
      <c r="M15" s="16"/>
      <c r="N15" s="7"/>
    </row>
    <row r="16" spans="1:14" ht="23.15" customHeight="1">
      <c r="A16" s="16"/>
      <c r="B16" s="725"/>
      <c r="C16" s="725"/>
      <c r="D16" s="725"/>
      <c r="E16" s="725"/>
      <c r="F16" s="725"/>
      <c r="G16" s="725"/>
      <c r="H16" s="725"/>
      <c r="I16" s="725"/>
      <c r="J16" s="725"/>
      <c r="K16" s="725"/>
      <c r="L16" s="725"/>
      <c r="M16" s="16"/>
      <c r="N16" s="7"/>
    </row>
    <row r="17" spans="1:14" ht="23.15" customHeight="1">
      <c r="A17" s="16" t="s">
        <v>124</v>
      </c>
      <c r="B17" s="16"/>
      <c r="C17" s="16"/>
      <c r="D17" s="16"/>
      <c r="E17" s="16"/>
      <c r="F17" s="16"/>
      <c r="G17" s="713">
        <f>'⑥算出内訳表(2)【参考入力】'!I56</f>
        <v>0</v>
      </c>
      <c r="H17" s="714"/>
      <c r="I17" s="714"/>
      <c r="J17" s="714"/>
      <c r="K17" s="20" t="s">
        <v>102</v>
      </c>
      <c r="L17" s="16"/>
      <c r="M17" s="16"/>
      <c r="N17" s="7"/>
    </row>
    <row r="18" spans="1:14" ht="23.25" customHeight="1">
      <c r="A18" s="16"/>
      <c r="B18" s="16"/>
      <c r="C18" s="16"/>
      <c r="D18" s="16"/>
      <c r="E18" s="16"/>
      <c r="F18" s="16"/>
      <c r="G18" s="16"/>
      <c r="H18" s="16"/>
      <c r="I18" s="16"/>
      <c r="J18" s="16"/>
      <c r="K18" s="16"/>
      <c r="L18" s="16"/>
      <c r="M18" s="16"/>
      <c r="N18" s="7"/>
    </row>
    <row r="19" spans="1:14" ht="23.25" customHeight="1">
      <c r="A19" s="16" t="s">
        <v>125</v>
      </c>
      <c r="B19" s="16"/>
      <c r="C19" s="23"/>
      <c r="D19" s="23"/>
      <c r="E19" s="23"/>
      <c r="F19" s="23"/>
      <c r="G19" s="723" t="e">
        <f>VLOOKUP(L1,#REF!,17)</f>
        <v>#N/A</v>
      </c>
      <c r="H19" s="724"/>
      <c r="I19" s="724"/>
      <c r="J19" s="724"/>
      <c r="K19" s="20" t="s">
        <v>102</v>
      </c>
      <c r="L19" s="16"/>
      <c r="M19" s="16"/>
      <c r="N19" s="7"/>
    </row>
    <row r="20" spans="1:14" ht="23.25" customHeight="1">
      <c r="A20" s="16"/>
      <c r="B20" s="16"/>
      <c r="C20" s="16"/>
      <c r="D20" s="16"/>
      <c r="E20" s="16"/>
      <c r="F20" s="16"/>
      <c r="G20" s="16"/>
      <c r="H20" s="16"/>
      <c r="I20" s="16"/>
      <c r="J20" s="16"/>
      <c r="K20" s="16"/>
      <c r="L20" s="16"/>
      <c r="M20" s="16"/>
      <c r="N20" s="7"/>
    </row>
    <row r="21" spans="1:14" ht="27" customHeight="1">
      <c r="A21" s="16" t="s">
        <v>126</v>
      </c>
      <c r="B21" s="16"/>
      <c r="C21" s="16"/>
      <c r="D21" s="16"/>
      <c r="E21" s="16"/>
      <c r="F21" s="16"/>
      <c r="G21" s="713">
        <f>G17</f>
        <v>0</v>
      </c>
      <c r="H21" s="714"/>
      <c r="I21" s="714"/>
      <c r="J21" s="714"/>
      <c r="K21" s="20" t="s">
        <v>102</v>
      </c>
      <c r="L21" s="7"/>
      <c r="M21" s="7"/>
      <c r="N21" s="7"/>
    </row>
    <row r="22" spans="1:14" ht="27" customHeight="1">
      <c r="A22" s="7"/>
      <c r="B22" s="16"/>
      <c r="C22" s="7"/>
      <c r="D22" s="7"/>
      <c r="E22" s="7"/>
      <c r="F22" s="7"/>
      <c r="G22" s="7"/>
      <c r="H22" s="7"/>
      <c r="I22" s="7"/>
      <c r="J22" s="7"/>
      <c r="K22" s="7"/>
      <c r="L22" s="7"/>
      <c r="M22" s="7"/>
      <c r="N22" s="7"/>
    </row>
    <row r="23" spans="1:14" ht="27" customHeight="1"/>
    <row r="24" spans="1:14" ht="26.25" customHeight="1">
      <c r="B24" s="22"/>
    </row>
  </sheetData>
  <sheetProtection selectLockedCells="1"/>
  <mergeCells count="14">
    <mergeCell ref="A4:L4"/>
    <mergeCell ref="A5:L5"/>
    <mergeCell ref="H9:I9"/>
    <mergeCell ref="J9:L9"/>
    <mergeCell ref="H10:I10"/>
    <mergeCell ref="J10:L10"/>
    <mergeCell ref="G19:J19"/>
    <mergeCell ref="G21:J21"/>
    <mergeCell ref="H11:I11"/>
    <mergeCell ref="J11:L11"/>
    <mergeCell ref="H12:I12"/>
    <mergeCell ref="J12:L12"/>
    <mergeCell ref="B14:L16"/>
    <mergeCell ref="G17:J17"/>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F0"/>
  </sheetPr>
  <dimension ref="A1:N24"/>
  <sheetViews>
    <sheetView view="pageBreakPreview" zoomScale="115" zoomScaleNormal="100" zoomScaleSheetLayoutView="115" workbookViewId="0">
      <selection activeCell="K3" sqref="K3"/>
    </sheetView>
  </sheetViews>
  <sheetFormatPr defaultColWidth="9" defaultRowHeight="13"/>
  <cols>
    <col min="1" max="1" width="5.08984375" style="17" customWidth="1"/>
    <col min="2" max="2" width="14.36328125" style="17" customWidth="1"/>
    <col min="3" max="5" width="4.08984375" style="17" customWidth="1"/>
    <col min="6" max="7" width="4.7265625" style="17" customWidth="1"/>
    <col min="8" max="8" width="3.7265625" style="17" customWidth="1"/>
    <col min="9" max="9" width="9.36328125" style="17" customWidth="1"/>
    <col min="10" max="10" width="8.7265625" style="17" customWidth="1"/>
    <col min="11" max="11" width="17.453125" style="17" customWidth="1"/>
    <col min="12" max="12" width="5.90625" style="17" customWidth="1"/>
    <col min="13" max="13" width="5.7265625" style="17" customWidth="1"/>
    <col min="14" max="14" width="5.6328125" style="17" customWidth="1"/>
    <col min="15" max="16384" width="9" style="17"/>
  </cols>
  <sheetData>
    <row r="1" spans="1:14" ht="23.15" customHeight="1">
      <c r="A1" s="16" t="s">
        <v>129</v>
      </c>
      <c r="B1" s="16"/>
      <c r="C1" s="16"/>
      <c r="D1" s="16"/>
      <c r="E1" s="16"/>
      <c r="F1" s="16"/>
      <c r="G1" s="16"/>
      <c r="H1" s="16"/>
      <c r="I1" s="16"/>
      <c r="J1" s="16"/>
      <c r="K1" s="16"/>
      <c r="L1" s="113" t="e">
        <f>①基本情報【名簿入力前に必須入力】!P5</f>
        <v>#N/A</v>
      </c>
      <c r="M1" s="16"/>
      <c r="N1" s="16"/>
    </row>
    <row r="2" spans="1:14" ht="23.15" customHeight="1">
      <c r="A2" s="16"/>
      <c r="B2" s="16"/>
      <c r="C2" s="16"/>
      <c r="D2" s="16"/>
      <c r="E2" s="16"/>
      <c r="F2" s="16"/>
      <c r="G2" s="16"/>
      <c r="H2" s="16"/>
      <c r="I2" s="16"/>
      <c r="J2" s="16"/>
      <c r="K2" s="24">
        <v>45382</v>
      </c>
      <c r="L2" s="16"/>
      <c r="M2" s="16"/>
      <c r="N2" s="7"/>
    </row>
    <row r="3" spans="1:14" ht="23.15" customHeight="1">
      <c r="A3" s="16"/>
      <c r="B3" s="16"/>
      <c r="C3" s="16"/>
      <c r="D3" s="16"/>
      <c r="E3" s="16"/>
      <c r="F3" s="16"/>
      <c r="G3" s="16"/>
      <c r="H3" s="16"/>
      <c r="I3" s="16"/>
      <c r="J3" s="16"/>
      <c r="K3" s="16"/>
      <c r="L3" s="16"/>
      <c r="M3" s="16"/>
      <c r="N3" s="7"/>
    </row>
    <row r="4" spans="1:14" ht="23.15" customHeight="1">
      <c r="A4" s="715" t="s">
        <v>132</v>
      </c>
      <c r="B4" s="715"/>
      <c r="C4" s="715"/>
      <c r="D4" s="715"/>
      <c r="E4" s="715"/>
      <c r="F4" s="715"/>
      <c r="G4" s="715"/>
      <c r="H4" s="715"/>
      <c r="I4" s="715"/>
      <c r="J4" s="715"/>
      <c r="K4" s="715"/>
      <c r="L4" s="715"/>
      <c r="M4" s="16"/>
      <c r="N4" s="7"/>
    </row>
    <row r="5" spans="1:14" ht="23.15" customHeight="1">
      <c r="A5" s="715"/>
      <c r="B5" s="715"/>
      <c r="C5" s="715"/>
      <c r="D5" s="715"/>
      <c r="E5" s="715"/>
      <c r="F5" s="716"/>
      <c r="G5" s="716"/>
      <c r="H5" s="716"/>
      <c r="I5" s="716"/>
      <c r="J5" s="716"/>
      <c r="K5" s="716"/>
      <c r="L5" s="716"/>
      <c r="M5" s="16"/>
      <c r="N5" s="7"/>
    </row>
    <row r="6" spans="1:14" ht="23.15" customHeight="1">
      <c r="A6" s="16"/>
      <c r="B6" s="16"/>
      <c r="C6" s="16"/>
      <c r="D6" s="16"/>
      <c r="E6" s="16"/>
      <c r="F6" s="16"/>
      <c r="G6" s="16"/>
      <c r="H6" s="16"/>
      <c r="I6" s="16"/>
      <c r="J6" s="16"/>
      <c r="K6" s="16"/>
      <c r="L6" s="16"/>
      <c r="M6" s="16"/>
      <c r="N6" s="7"/>
    </row>
    <row r="7" spans="1:14" ht="23.15" customHeight="1">
      <c r="A7" s="16"/>
      <c r="B7" s="16" t="s">
        <v>97</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16"/>
      <c r="H9" s="717" t="s">
        <v>98</v>
      </c>
      <c r="I9" s="717"/>
      <c r="J9" s="718" t="e">
        <f>VLOOKUP(L1,#REF!,14)</f>
        <v>#N/A</v>
      </c>
      <c r="K9" s="718"/>
      <c r="L9" s="718"/>
      <c r="M9" s="16"/>
      <c r="N9" s="7"/>
    </row>
    <row r="10" spans="1:14" ht="18" customHeight="1">
      <c r="A10" s="16"/>
      <c r="B10" s="16"/>
      <c r="C10" s="16"/>
      <c r="D10" s="16"/>
      <c r="E10" s="16"/>
      <c r="F10" s="16"/>
      <c r="G10" s="16"/>
      <c r="H10" s="719" t="s">
        <v>99</v>
      </c>
      <c r="I10" s="719"/>
      <c r="J10" s="712" t="e">
        <f>IF(VLOOKUP(L1,#REF!,10)="","",VLOOKUP(L1,#REF!,10))</f>
        <v>#N/A</v>
      </c>
      <c r="K10" s="712"/>
      <c r="L10" s="712"/>
      <c r="M10" s="16"/>
      <c r="N10" s="7"/>
    </row>
    <row r="11" spans="1:14" ht="23.15" customHeight="1">
      <c r="A11" s="16"/>
      <c r="B11" s="16"/>
      <c r="C11" s="16"/>
      <c r="D11" s="16"/>
      <c r="E11" s="16"/>
      <c r="F11" s="16"/>
      <c r="G11" s="16"/>
      <c r="H11" s="719" t="s">
        <v>100</v>
      </c>
      <c r="I11" s="719"/>
      <c r="J11" s="712" t="e">
        <f>IF(VLOOKUP(L1,#REF!,15)="","",VLOOKUP(L1,#REF!,15))&amp;"　　"&amp;VLOOKUP(L1,#REF!,16)</f>
        <v>#N/A</v>
      </c>
      <c r="K11" s="712"/>
      <c r="L11" s="712"/>
      <c r="M11" s="16" t="s">
        <v>101</v>
      </c>
      <c r="N11" s="7"/>
    </row>
    <row r="12" spans="1:14" ht="32.25" customHeight="1">
      <c r="A12" s="16"/>
      <c r="B12" s="16"/>
      <c r="C12" s="16"/>
      <c r="D12" s="16"/>
      <c r="E12" s="16"/>
      <c r="F12" s="16"/>
      <c r="G12" s="16"/>
      <c r="H12" s="720" t="s">
        <v>104</v>
      </c>
      <c r="I12" s="720"/>
      <c r="J12" s="721">
        <f>IF(⑥変更交付申請書!J12="","",⑥変更交付申請書!J12)</f>
        <v>0</v>
      </c>
      <c r="K12" s="721"/>
      <c r="L12" s="721"/>
      <c r="M12" s="16"/>
      <c r="N12" s="7"/>
    </row>
    <row r="13" spans="1:14" ht="23.15" customHeight="1">
      <c r="A13" s="16"/>
      <c r="B13" s="16"/>
      <c r="C13" s="16"/>
      <c r="D13" s="16"/>
      <c r="E13" s="16"/>
      <c r="F13" s="16"/>
      <c r="G13" s="16"/>
      <c r="H13" s="16"/>
      <c r="I13" s="16"/>
      <c r="J13" s="16"/>
      <c r="K13" s="16"/>
      <c r="L13" s="16"/>
      <c r="M13" s="16"/>
      <c r="N13" s="7"/>
    </row>
    <row r="14" spans="1:14" ht="23.15" customHeight="1">
      <c r="B14" s="725" t="s">
        <v>435</v>
      </c>
      <c r="C14" s="725"/>
      <c r="D14" s="725"/>
      <c r="E14" s="725"/>
      <c r="F14" s="725"/>
      <c r="G14" s="725"/>
      <c r="H14" s="725"/>
      <c r="I14" s="725"/>
      <c r="J14" s="725"/>
      <c r="K14" s="725"/>
      <c r="L14" s="725"/>
      <c r="M14" s="16"/>
      <c r="N14" s="7"/>
    </row>
    <row r="15" spans="1:14" ht="23.15" customHeight="1">
      <c r="A15" s="19"/>
      <c r="B15" s="725"/>
      <c r="C15" s="725"/>
      <c r="D15" s="725"/>
      <c r="E15" s="725"/>
      <c r="F15" s="725"/>
      <c r="G15" s="725"/>
      <c r="H15" s="725"/>
      <c r="I15" s="725"/>
      <c r="J15" s="725"/>
      <c r="K15" s="725"/>
      <c r="L15" s="725"/>
      <c r="M15" s="16"/>
      <c r="N15" s="7"/>
    </row>
    <row r="16" spans="1:14" ht="23.15" customHeight="1">
      <c r="A16" s="16"/>
      <c r="B16" s="725"/>
      <c r="C16" s="725"/>
      <c r="D16" s="725"/>
      <c r="E16" s="725"/>
      <c r="F16" s="725"/>
      <c r="G16" s="725"/>
      <c r="H16" s="725"/>
      <c r="I16" s="725"/>
      <c r="J16" s="725"/>
      <c r="K16" s="725"/>
      <c r="L16" s="725"/>
      <c r="M16" s="16"/>
      <c r="N16" s="7"/>
    </row>
    <row r="17" spans="1:14" ht="23.15" customHeight="1">
      <c r="A17" s="16" t="s">
        <v>130</v>
      </c>
      <c r="B17" s="16"/>
      <c r="C17" s="16"/>
      <c r="D17" s="16"/>
      <c r="E17" s="16"/>
      <c r="F17" s="16"/>
      <c r="G17" s="713">
        <f>⑦実績報告書!G21</f>
        <v>0</v>
      </c>
      <c r="H17" s="714"/>
      <c r="I17" s="714"/>
      <c r="J17" s="714"/>
      <c r="K17" s="20" t="s">
        <v>102</v>
      </c>
      <c r="L17" s="16"/>
      <c r="M17" s="16"/>
      <c r="N17" s="7"/>
    </row>
    <row r="18" spans="1:14" ht="23.25" customHeight="1">
      <c r="A18" s="16"/>
      <c r="B18" s="16"/>
      <c r="C18" s="16"/>
      <c r="D18" s="16"/>
      <c r="E18" s="16"/>
      <c r="F18" s="16"/>
      <c r="G18" s="16"/>
      <c r="H18" s="16"/>
      <c r="I18" s="16"/>
      <c r="J18" s="16"/>
      <c r="K18" s="16"/>
      <c r="L18" s="16"/>
      <c r="M18" s="16"/>
      <c r="N18" s="7"/>
    </row>
    <row r="19" spans="1:14" ht="23.25" customHeight="1">
      <c r="A19" s="16" t="s">
        <v>125</v>
      </c>
      <c r="B19" s="16"/>
      <c r="C19" s="23"/>
      <c r="D19" s="23"/>
      <c r="E19" s="23"/>
      <c r="F19" s="23"/>
      <c r="G19" s="713" t="e">
        <f>⑦実績報告書!G19</f>
        <v>#N/A</v>
      </c>
      <c r="H19" s="714"/>
      <c r="I19" s="714"/>
      <c r="J19" s="714"/>
      <c r="K19" s="20" t="s">
        <v>102</v>
      </c>
      <c r="L19" s="16"/>
      <c r="M19" s="16"/>
      <c r="N19" s="7"/>
    </row>
    <row r="20" spans="1:14" ht="23.25" customHeight="1">
      <c r="A20" s="16"/>
      <c r="B20" s="16"/>
      <c r="C20" s="16"/>
      <c r="D20" s="16"/>
      <c r="E20" s="16"/>
      <c r="F20" s="16"/>
      <c r="G20" s="16"/>
      <c r="H20" s="16"/>
      <c r="I20" s="16"/>
      <c r="J20" s="16"/>
      <c r="K20" s="16"/>
      <c r="L20" s="16"/>
      <c r="M20" s="16"/>
      <c r="N20" s="7"/>
    </row>
    <row r="21" spans="1:14" ht="27" customHeight="1">
      <c r="A21" s="16" t="s">
        <v>131</v>
      </c>
      <c r="B21" s="16"/>
      <c r="C21" s="16"/>
      <c r="D21" s="16"/>
      <c r="E21" s="16"/>
      <c r="F21" s="16"/>
      <c r="G21" s="713" t="e">
        <f>G17-G19</f>
        <v>#N/A</v>
      </c>
      <c r="H21" s="714"/>
      <c r="I21" s="714"/>
      <c r="J21" s="714"/>
      <c r="K21" s="20" t="s">
        <v>102</v>
      </c>
      <c r="L21" s="7"/>
      <c r="M21" s="7"/>
      <c r="N21" s="7"/>
    </row>
    <row r="22" spans="1:14" ht="27" customHeight="1">
      <c r="A22" s="7"/>
      <c r="B22" s="16"/>
      <c r="C22" s="7"/>
      <c r="D22" s="7"/>
      <c r="E22" s="7"/>
      <c r="F22" s="7"/>
      <c r="G22" s="7"/>
      <c r="H22" s="7"/>
      <c r="I22" s="7"/>
      <c r="J22" s="7"/>
      <c r="K22" s="7"/>
      <c r="L22" s="7"/>
      <c r="M22" s="7"/>
      <c r="N22" s="7"/>
    </row>
    <row r="23" spans="1:14" ht="27" customHeight="1"/>
    <row r="24" spans="1:14" ht="26.25" customHeight="1">
      <c r="B24" s="22"/>
    </row>
  </sheetData>
  <sheetProtection selectLockedCells="1"/>
  <mergeCells count="14">
    <mergeCell ref="A4:L4"/>
    <mergeCell ref="A5:L5"/>
    <mergeCell ref="H9:I9"/>
    <mergeCell ref="J9:L9"/>
    <mergeCell ref="H10:I10"/>
    <mergeCell ref="J10:L10"/>
    <mergeCell ref="G19:J19"/>
    <mergeCell ref="G21:J21"/>
    <mergeCell ref="H11:I11"/>
    <mergeCell ref="J11:L11"/>
    <mergeCell ref="H12:I12"/>
    <mergeCell ref="J12:L12"/>
    <mergeCell ref="B14:L16"/>
    <mergeCell ref="G17:J17"/>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F0"/>
  </sheetPr>
  <dimension ref="A1:AA32"/>
  <sheetViews>
    <sheetView view="pageBreakPreview" zoomScale="80" zoomScaleNormal="70" zoomScaleSheetLayoutView="80" workbookViewId="0">
      <selection activeCell="A5" sqref="A5:D5"/>
    </sheetView>
  </sheetViews>
  <sheetFormatPr defaultColWidth="3.36328125" defaultRowHeight="14"/>
  <cols>
    <col min="1" max="1" width="22.453125" style="60" customWidth="1"/>
    <col min="2" max="2" width="19.7265625" style="60" customWidth="1"/>
    <col min="3" max="3" width="32.90625" style="60" customWidth="1"/>
    <col min="4" max="4" width="26.90625" style="60" customWidth="1"/>
    <col min="5" max="5" width="3.6328125" style="60" customWidth="1"/>
    <col min="6" max="6" width="14.7265625" style="60" bestFit="1" customWidth="1"/>
    <col min="7" max="7" width="10.453125" style="60" customWidth="1"/>
    <col min="8" max="8" width="11.36328125" style="60" bestFit="1" customWidth="1"/>
    <col min="9" max="238" width="3.36328125" style="60"/>
    <col min="239" max="260" width="3.90625" style="60" customWidth="1"/>
    <col min="261" max="261" width="3.6328125" style="60" customWidth="1"/>
    <col min="262" max="494" width="3.36328125" style="60"/>
    <col min="495" max="516" width="3.90625" style="60" customWidth="1"/>
    <col min="517" max="517" width="3.6328125" style="60" customWidth="1"/>
    <col min="518" max="750" width="3.36328125" style="60"/>
    <col min="751" max="772" width="3.90625" style="60" customWidth="1"/>
    <col min="773" max="773" width="3.6328125" style="60" customWidth="1"/>
    <col min="774" max="1006" width="3.36328125" style="60"/>
    <col min="1007" max="1028" width="3.90625" style="60" customWidth="1"/>
    <col min="1029" max="1029" width="3.6328125" style="60" customWidth="1"/>
    <col min="1030" max="1262" width="3.36328125" style="60"/>
    <col min="1263" max="1284" width="3.90625" style="60" customWidth="1"/>
    <col min="1285" max="1285" width="3.6328125" style="60" customWidth="1"/>
    <col min="1286" max="1518" width="3.36328125" style="60"/>
    <col min="1519" max="1540" width="3.90625" style="60" customWidth="1"/>
    <col min="1541" max="1541" width="3.6328125" style="60" customWidth="1"/>
    <col min="1542" max="1774" width="3.36328125" style="60"/>
    <col min="1775" max="1796" width="3.90625" style="60" customWidth="1"/>
    <col min="1797" max="1797" width="3.6328125" style="60" customWidth="1"/>
    <col min="1798" max="2030" width="3.36328125" style="60"/>
    <col min="2031" max="2052" width="3.90625" style="60" customWidth="1"/>
    <col min="2053" max="2053" width="3.6328125" style="60" customWidth="1"/>
    <col min="2054" max="2286" width="3.36328125" style="60"/>
    <col min="2287" max="2308" width="3.90625" style="60" customWidth="1"/>
    <col min="2309" max="2309" width="3.6328125" style="60" customWidth="1"/>
    <col min="2310" max="2542" width="3.36328125" style="60"/>
    <col min="2543" max="2564" width="3.90625" style="60" customWidth="1"/>
    <col min="2565" max="2565" width="3.6328125" style="60" customWidth="1"/>
    <col min="2566" max="2798" width="3.36328125" style="60"/>
    <col min="2799" max="2820" width="3.90625" style="60" customWidth="1"/>
    <col min="2821" max="2821" width="3.6328125" style="60" customWidth="1"/>
    <col min="2822" max="3054" width="3.36328125" style="60"/>
    <col min="3055" max="3076" width="3.90625" style="60" customWidth="1"/>
    <col min="3077" max="3077" width="3.6328125" style="60" customWidth="1"/>
    <col min="3078" max="3310" width="3.36328125" style="60"/>
    <col min="3311" max="3332" width="3.90625" style="60" customWidth="1"/>
    <col min="3333" max="3333" width="3.6328125" style="60" customWidth="1"/>
    <col min="3334" max="3566" width="3.36328125" style="60"/>
    <col min="3567" max="3588" width="3.90625" style="60" customWidth="1"/>
    <col min="3589" max="3589" width="3.6328125" style="60" customWidth="1"/>
    <col min="3590" max="3822" width="3.36328125" style="60"/>
    <col min="3823" max="3844" width="3.90625" style="60" customWidth="1"/>
    <col min="3845" max="3845" width="3.6328125" style="60" customWidth="1"/>
    <col min="3846" max="4078" width="3.36328125" style="60"/>
    <col min="4079" max="4100" width="3.90625" style="60" customWidth="1"/>
    <col min="4101" max="4101" width="3.6328125" style="60" customWidth="1"/>
    <col min="4102" max="4334" width="3.36328125" style="60"/>
    <col min="4335" max="4356" width="3.90625" style="60" customWidth="1"/>
    <col min="4357" max="4357" width="3.6328125" style="60" customWidth="1"/>
    <col min="4358" max="4590" width="3.36328125" style="60"/>
    <col min="4591" max="4612" width="3.90625" style="60" customWidth="1"/>
    <col min="4613" max="4613" width="3.6328125" style="60" customWidth="1"/>
    <col min="4614" max="4846" width="3.36328125" style="60"/>
    <col min="4847" max="4868" width="3.90625" style="60" customWidth="1"/>
    <col min="4869" max="4869" width="3.6328125" style="60" customWidth="1"/>
    <col min="4870" max="5102" width="3.36328125" style="60"/>
    <col min="5103" max="5124" width="3.90625" style="60" customWidth="1"/>
    <col min="5125" max="5125" width="3.6328125" style="60" customWidth="1"/>
    <col min="5126" max="5358" width="3.36328125" style="60"/>
    <col min="5359" max="5380" width="3.90625" style="60" customWidth="1"/>
    <col min="5381" max="5381" width="3.6328125" style="60" customWidth="1"/>
    <col min="5382" max="5614" width="3.36328125" style="60"/>
    <col min="5615" max="5636" width="3.90625" style="60" customWidth="1"/>
    <col min="5637" max="5637" width="3.6328125" style="60" customWidth="1"/>
    <col min="5638" max="5870" width="3.36328125" style="60"/>
    <col min="5871" max="5892" width="3.90625" style="60" customWidth="1"/>
    <col min="5893" max="5893" width="3.6328125" style="60" customWidth="1"/>
    <col min="5894" max="6126" width="3.36328125" style="60"/>
    <col min="6127" max="6148" width="3.90625" style="60" customWidth="1"/>
    <col min="6149" max="6149" width="3.6328125" style="60" customWidth="1"/>
    <col min="6150" max="6382" width="3.36328125" style="60"/>
    <col min="6383" max="6404" width="3.90625" style="60" customWidth="1"/>
    <col min="6405" max="6405" width="3.6328125" style="60" customWidth="1"/>
    <col min="6406" max="6638" width="3.36328125" style="60"/>
    <col min="6639" max="6660" width="3.90625" style="60" customWidth="1"/>
    <col min="6661" max="6661" width="3.6328125" style="60" customWidth="1"/>
    <col min="6662" max="6894" width="3.36328125" style="60"/>
    <col min="6895" max="6916" width="3.90625" style="60" customWidth="1"/>
    <col min="6917" max="6917" width="3.6328125" style="60" customWidth="1"/>
    <col min="6918" max="7150" width="3.36328125" style="60"/>
    <col min="7151" max="7172" width="3.90625" style="60" customWidth="1"/>
    <col min="7173" max="7173" width="3.6328125" style="60" customWidth="1"/>
    <col min="7174" max="7406" width="3.36328125" style="60"/>
    <col min="7407" max="7428" width="3.90625" style="60" customWidth="1"/>
    <col min="7429" max="7429" width="3.6328125" style="60" customWidth="1"/>
    <col min="7430" max="7662" width="3.36328125" style="60"/>
    <col min="7663" max="7684" width="3.90625" style="60" customWidth="1"/>
    <col min="7685" max="7685" width="3.6328125" style="60" customWidth="1"/>
    <col min="7686" max="7918" width="3.36328125" style="60"/>
    <col min="7919" max="7940" width="3.90625" style="60" customWidth="1"/>
    <col min="7941" max="7941" width="3.6328125" style="60" customWidth="1"/>
    <col min="7942" max="8174" width="3.36328125" style="60"/>
    <col min="8175" max="8196" width="3.90625" style="60" customWidth="1"/>
    <col min="8197" max="8197" width="3.6328125" style="60" customWidth="1"/>
    <col min="8198" max="8430" width="3.36328125" style="60"/>
    <col min="8431" max="8452" width="3.90625" style="60" customWidth="1"/>
    <col min="8453" max="8453" width="3.6328125" style="60" customWidth="1"/>
    <col min="8454" max="8686" width="3.36328125" style="60"/>
    <col min="8687" max="8708" width="3.90625" style="60" customWidth="1"/>
    <col min="8709" max="8709" width="3.6328125" style="60" customWidth="1"/>
    <col min="8710" max="8942" width="3.36328125" style="60"/>
    <col min="8943" max="8964" width="3.90625" style="60" customWidth="1"/>
    <col min="8965" max="8965" width="3.6328125" style="60" customWidth="1"/>
    <col min="8966" max="9198" width="3.36328125" style="60"/>
    <col min="9199" max="9220" width="3.90625" style="60" customWidth="1"/>
    <col min="9221" max="9221" width="3.6328125" style="60" customWidth="1"/>
    <col min="9222" max="9454" width="3.36328125" style="60"/>
    <col min="9455" max="9476" width="3.90625" style="60" customWidth="1"/>
    <col min="9477" max="9477" width="3.6328125" style="60" customWidth="1"/>
    <col min="9478" max="9710" width="3.36328125" style="60"/>
    <col min="9711" max="9732" width="3.90625" style="60" customWidth="1"/>
    <col min="9733" max="9733" width="3.6328125" style="60" customWidth="1"/>
    <col min="9734" max="9966" width="3.36328125" style="60"/>
    <col min="9967" max="9988" width="3.90625" style="60" customWidth="1"/>
    <col min="9989" max="9989" width="3.6328125" style="60" customWidth="1"/>
    <col min="9990" max="10222" width="3.36328125" style="60"/>
    <col min="10223" max="10244" width="3.90625" style="60" customWidth="1"/>
    <col min="10245" max="10245" width="3.6328125" style="60" customWidth="1"/>
    <col min="10246" max="10478" width="3.36328125" style="60"/>
    <col min="10479" max="10500" width="3.90625" style="60" customWidth="1"/>
    <col min="10501" max="10501" width="3.6328125" style="60" customWidth="1"/>
    <col min="10502" max="10734" width="3.36328125" style="60"/>
    <col min="10735" max="10756" width="3.90625" style="60" customWidth="1"/>
    <col min="10757" max="10757" width="3.6328125" style="60" customWidth="1"/>
    <col min="10758" max="10990" width="3.36328125" style="60"/>
    <col min="10991" max="11012" width="3.90625" style="60" customWidth="1"/>
    <col min="11013" max="11013" width="3.6328125" style="60" customWidth="1"/>
    <col min="11014" max="11246" width="3.36328125" style="60"/>
    <col min="11247" max="11268" width="3.90625" style="60" customWidth="1"/>
    <col min="11269" max="11269" width="3.6328125" style="60" customWidth="1"/>
    <col min="11270" max="11502" width="3.36328125" style="60"/>
    <col min="11503" max="11524" width="3.90625" style="60" customWidth="1"/>
    <col min="11525" max="11525" width="3.6328125" style="60" customWidth="1"/>
    <col min="11526" max="11758" width="3.36328125" style="60"/>
    <col min="11759" max="11780" width="3.90625" style="60" customWidth="1"/>
    <col min="11781" max="11781" width="3.6328125" style="60" customWidth="1"/>
    <col min="11782" max="12014" width="3.36328125" style="60"/>
    <col min="12015" max="12036" width="3.90625" style="60" customWidth="1"/>
    <col min="12037" max="12037" width="3.6328125" style="60" customWidth="1"/>
    <col min="12038" max="12270" width="3.36328125" style="60"/>
    <col min="12271" max="12292" width="3.90625" style="60" customWidth="1"/>
    <col min="12293" max="12293" width="3.6328125" style="60" customWidth="1"/>
    <col min="12294" max="12526" width="3.36328125" style="60"/>
    <col min="12527" max="12548" width="3.90625" style="60" customWidth="1"/>
    <col min="12549" max="12549" width="3.6328125" style="60" customWidth="1"/>
    <col min="12550" max="12782" width="3.36328125" style="60"/>
    <col min="12783" max="12804" width="3.90625" style="60" customWidth="1"/>
    <col min="12805" max="12805" width="3.6328125" style="60" customWidth="1"/>
    <col min="12806" max="13038" width="3.36328125" style="60"/>
    <col min="13039" max="13060" width="3.90625" style="60" customWidth="1"/>
    <col min="13061" max="13061" width="3.6328125" style="60" customWidth="1"/>
    <col min="13062" max="13294" width="3.36328125" style="60"/>
    <col min="13295" max="13316" width="3.90625" style="60" customWidth="1"/>
    <col min="13317" max="13317" width="3.6328125" style="60" customWidth="1"/>
    <col min="13318" max="13550" width="3.36328125" style="60"/>
    <col min="13551" max="13572" width="3.90625" style="60" customWidth="1"/>
    <col min="13573" max="13573" width="3.6328125" style="60" customWidth="1"/>
    <col min="13574" max="13806" width="3.36328125" style="60"/>
    <col min="13807" max="13828" width="3.90625" style="60" customWidth="1"/>
    <col min="13829" max="13829" width="3.6328125" style="60" customWidth="1"/>
    <col min="13830" max="14062" width="3.36328125" style="60"/>
    <col min="14063" max="14084" width="3.90625" style="60" customWidth="1"/>
    <col min="14085" max="14085" width="3.6328125" style="60" customWidth="1"/>
    <col min="14086" max="14318" width="3.36328125" style="60"/>
    <col min="14319" max="14340" width="3.90625" style="60" customWidth="1"/>
    <col min="14341" max="14341" width="3.6328125" style="60" customWidth="1"/>
    <col min="14342" max="14574" width="3.36328125" style="60"/>
    <col min="14575" max="14596" width="3.90625" style="60" customWidth="1"/>
    <col min="14597" max="14597" width="3.6328125" style="60" customWidth="1"/>
    <col min="14598" max="14830" width="3.36328125" style="60"/>
    <col min="14831" max="14852" width="3.90625" style="60" customWidth="1"/>
    <col min="14853" max="14853" width="3.6328125" style="60" customWidth="1"/>
    <col min="14854" max="15086" width="3.36328125" style="60"/>
    <col min="15087" max="15108" width="3.90625" style="60" customWidth="1"/>
    <col min="15109" max="15109" width="3.6328125" style="60" customWidth="1"/>
    <col min="15110" max="15342" width="3.36328125" style="60"/>
    <col min="15343" max="15364" width="3.90625" style="60" customWidth="1"/>
    <col min="15365" max="15365" width="3.6328125" style="60" customWidth="1"/>
    <col min="15366" max="15598" width="3.36328125" style="60"/>
    <col min="15599" max="15620" width="3.90625" style="60" customWidth="1"/>
    <col min="15621" max="15621" width="3.6328125" style="60" customWidth="1"/>
    <col min="15622" max="15854" width="3.36328125" style="60"/>
    <col min="15855" max="15876" width="3.90625" style="60" customWidth="1"/>
    <col min="15877" max="15877" width="3.6328125" style="60" customWidth="1"/>
    <col min="15878" max="16110" width="3.36328125" style="60"/>
    <col min="16111" max="16132" width="3.90625" style="60" customWidth="1"/>
    <col min="16133" max="16133" width="3.6328125" style="60" customWidth="1"/>
    <col min="16134" max="16384" width="3.36328125" style="60"/>
  </cols>
  <sheetData>
    <row r="1" spans="1:27" ht="21.75" customHeight="1">
      <c r="A1" s="726"/>
      <c r="B1" s="726"/>
      <c r="D1" s="114" t="e">
        <f>①基本情報【名簿入力前に必須入力】!P5</f>
        <v>#N/A</v>
      </c>
      <c r="E1" s="729"/>
      <c r="F1" s="729"/>
      <c r="G1" s="729"/>
      <c r="H1" s="729"/>
      <c r="I1" s="729"/>
      <c r="J1" s="729"/>
      <c r="K1" s="729"/>
      <c r="L1" s="729"/>
      <c r="M1" s="729"/>
      <c r="N1" s="729"/>
      <c r="O1" s="729"/>
    </row>
    <row r="2" spans="1:27" ht="21.75" customHeight="1">
      <c r="A2" s="726"/>
      <c r="B2" s="726"/>
      <c r="D2" s="62"/>
      <c r="E2" s="729"/>
      <c r="F2" s="729"/>
      <c r="G2" s="729"/>
      <c r="H2" s="729"/>
      <c r="I2" s="729"/>
      <c r="J2" s="729"/>
      <c r="K2" s="729"/>
      <c r="L2" s="729"/>
      <c r="M2" s="729"/>
      <c r="N2" s="729"/>
      <c r="O2" s="729"/>
    </row>
    <row r="3" spans="1:27" ht="21.75" customHeight="1">
      <c r="D3" s="95">
        <v>45382</v>
      </c>
      <c r="E3" s="729"/>
      <c r="F3" s="729"/>
      <c r="G3" s="729"/>
      <c r="H3" s="729"/>
      <c r="I3" s="729"/>
      <c r="J3" s="729"/>
      <c r="K3" s="729"/>
      <c r="L3" s="729"/>
      <c r="M3" s="729"/>
      <c r="N3" s="729"/>
      <c r="O3" s="729"/>
    </row>
    <row r="4" spans="1:27" ht="21.75" customHeight="1">
      <c r="E4" s="729"/>
      <c r="F4" s="729"/>
      <c r="G4" s="729"/>
      <c r="H4" s="729"/>
      <c r="I4" s="729"/>
      <c r="J4" s="729"/>
      <c r="K4" s="729"/>
      <c r="L4" s="729"/>
      <c r="M4" s="729"/>
      <c r="N4" s="729"/>
      <c r="O4" s="729"/>
    </row>
    <row r="5" spans="1:27" ht="21.75" customHeight="1">
      <c r="A5" s="727" t="s">
        <v>148</v>
      </c>
      <c r="B5" s="727"/>
      <c r="C5" s="727"/>
      <c r="D5" s="727"/>
      <c r="E5" s="729"/>
      <c r="F5" s="729"/>
      <c r="G5" s="729"/>
      <c r="H5" s="729"/>
      <c r="I5" s="729"/>
      <c r="J5" s="729"/>
      <c r="K5" s="729"/>
      <c r="L5" s="729"/>
      <c r="M5" s="729"/>
      <c r="N5" s="729"/>
      <c r="O5" s="729"/>
    </row>
    <row r="6" spans="1:27" ht="21.75" customHeight="1">
      <c r="A6" s="727" t="s">
        <v>141</v>
      </c>
      <c r="B6" s="727"/>
      <c r="C6" s="727"/>
      <c r="D6" s="727"/>
      <c r="E6" s="61"/>
      <c r="F6" s="63"/>
    </row>
    <row r="7" spans="1:27" ht="21.75" customHeight="1">
      <c r="E7" s="63"/>
      <c r="F7" s="63"/>
      <c r="G7" s="63"/>
    </row>
    <row r="8" spans="1:27" ht="21.75" customHeight="1">
      <c r="B8" s="64"/>
      <c r="C8" s="64"/>
      <c r="D8" s="64"/>
    </row>
    <row r="9" spans="1:27" ht="21.75" customHeight="1">
      <c r="A9" s="60" t="s">
        <v>142</v>
      </c>
    </row>
    <row r="10" spans="1:27" ht="21.75" customHeight="1"/>
    <row r="11" spans="1:27" ht="21.75" customHeight="1">
      <c r="D11" s="65"/>
    </row>
    <row r="12" spans="1:27" ht="21.75" customHeight="1">
      <c r="B12" s="66" t="s">
        <v>143</v>
      </c>
      <c r="C12" s="728" t="e">
        <f>IF(⑧差額請求書!J9="","",⑧差額請求書!J9)</f>
        <v>#N/A</v>
      </c>
      <c r="D12" s="728"/>
    </row>
    <row r="13" spans="1:27" ht="21.75" customHeight="1">
      <c r="B13" s="64" t="s">
        <v>99</v>
      </c>
      <c r="C13" s="728" t="e">
        <f>IF(⑧差額請求書!J10="","",⑧差額請求書!J10)</f>
        <v>#N/A</v>
      </c>
      <c r="D13" s="728"/>
    </row>
    <row r="14" spans="1:27" ht="21.75" customHeight="1">
      <c r="B14" s="64" t="s">
        <v>100</v>
      </c>
      <c r="C14" s="728" t="e">
        <f>IF(⑧差額請求書!J11="","",⑧差額請求書!J11)</f>
        <v>#N/A</v>
      </c>
      <c r="D14" s="728"/>
      <c r="G14" s="730"/>
      <c r="H14" s="730"/>
      <c r="I14" s="730"/>
      <c r="J14" s="730"/>
      <c r="K14" s="730"/>
      <c r="L14" s="730"/>
      <c r="M14" s="730"/>
      <c r="N14" s="730"/>
      <c r="O14" s="730"/>
      <c r="P14" s="730"/>
      <c r="Q14" s="730"/>
      <c r="R14" s="67"/>
      <c r="S14" s="67"/>
      <c r="T14" s="67"/>
      <c r="U14" s="67"/>
      <c r="V14" s="67"/>
      <c r="W14" s="67"/>
      <c r="X14" s="67"/>
      <c r="Y14" s="67"/>
      <c r="Z14" s="67"/>
      <c r="AA14" s="67"/>
    </row>
    <row r="15" spans="1:27" ht="21.75" customHeight="1">
      <c r="B15" s="64" t="s">
        <v>144</v>
      </c>
      <c r="C15" s="728">
        <f>IF(⑥変更交付申請書!J12="","",⑥変更交付申請書!J12)</f>
        <v>0</v>
      </c>
      <c r="D15" s="728"/>
    </row>
    <row r="16" spans="1:27" ht="21.75" customHeight="1">
      <c r="B16" s="64"/>
      <c r="C16" s="68"/>
      <c r="D16" s="68"/>
    </row>
    <row r="17" spans="1:8" ht="21.75" customHeight="1">
      <c r="E17" s="69"/>
      <c r="F17" s="69"/>
      <c r="G17" s="69"/>
    </row>
    <row r="18" spans="1:8" ht="21.75" customHeight="1">
      <c r="A18" s="726" t="str">
        <f>CONCATENATE(A5,"について、")</f>
        <v>千葉市保育士等給与改善事業補助金について、</v>
      </c>
      <c r="B18" s="726"/>
      <c r="C18" s="726"/>
      <c r="D18" s="726"/>
    </row>
    <row r="19" spans="1:8" ht="21.75" customHeight="1">
      <c r="A19" s="726" t="s">
        <v>145</v>
      </c>
      <c r="B19" s="726"/>
      <c r="C19" s="726"/>
      <c r="D19" s="726"/>
    </row>
    <row r="20" spans="1:8" ht="21.75" customHeight="1">
      <c r="A20" s="70"/>
      <c r="B20" s="66"/>
      <c r="C20" s="66"/>
      <c r="D20" s="62"/>
    </row>
    <row r="21" spans="1:8" ht="21.75" customHeight="1">
      <c r="A21" s="71"/>
      <c r="D21" s="72"/>
    </row>
    <row r="22" spans="1:8" ht="37.5" customHeight="1">
      <c r="A22" s="91" t="s">
        <v>151</v>
      </c>
      <c r="B22" s="73" t="s">
        <v>146</v>
      </c>
      <c r="C22" s="73" t="s">
        <v>147</v>
      </c>
      <c r="D22" s="74" t="s">
        <v>150</v>
      </c>
    </row>
    <row r="23" spans="1:8" ht="37.5" customHeight="1">
      <c r="A23" s="115" t="e">
        <f>VLOOKUP(D1,#REF!,18)</f>
        <v>#N/A</v>
      </c>
      <c r="B23" s="75" t="e">
        <f>⑧差額請求書!G19</f>
        <v>#N/A</v>
      </c>
      <c r="C23" s="75">
        <f>⑧差額請求書!G17</f>
        <v>0</v>
      </c>
      <c r="D23" s="76" t="e">
        <f>C23-B23</f>
        <v>#N/A</v>
      </c>
    </row>
    <row r="24" spans="1:8">
      <c r="A24" s="66"/>
      <c r="B24" s="77"/>
      <c r="C24" s="77"/>
      <c r="D24" s="78"/>
    </row>
    <row r="25" spans="1:8" s="81" customFormat="1">
      <c r="A25" s="79"/>
      <c r="B25" s="79"/>
      <c r="C25" s="80"/>
      <c r="D25" s="80"/>
      <c r="F25" s="82"/>
      <c r="G25" s="82"/>
      <c r="H25" s="82"/>
    </row>
    <row r="26" spans="1:8" s="81" customFormat="1">
      <c r="A26" s="79"/>
      <c r="B26" s="79"/>
      <c r="C26" s="83"/>
      <c r="F26" s="84"/>
      <c r="G26" s="84"/>
      <c r="H26" s="84"/>
    </row>
    <row r="27" spans="1:8">
      <c r="A27" s="79"/>
      <c r="B27" s="66"/>
      <c r="C27" s="83"/>
      <c r="D27" s="81"/>
    </row>
    <row r="28" spans="1:8" ht="26.25" customHeight="1"/>
    <row r="30" spans="1:8">
      <c r="D30" s="85"/>
    </row>
    <row r="32" spans="1:8">
      <c r="C32" s="85"/>
    </row>
  </sheetData>
  <sheetProtection selectLockedCells="1"/>
  <mergeCells count="11">
    <mergeCell ref="A1:B2"/>
    <mergeCell ref="E1:O5"/>
    <mergeCell ref="G14:Q14"/>
    <mergeCell ref="C15:D15"/>
    <mergeCell ref="A18:D18"/>
    <mergeCell ref="A19:D19"/>
    <mergeCell ref="A5:D5"/>
    <mergeCell ref="A6:D6"/>
    <mergeCell ref="C12:D12"/>
    <mergeCell ref="C13:D13"/>
    <mergeCell ref="C14:D14"/>
  </mergeCells>
  <phoneticPr fontId="1"/>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4E69-F98D-4ECA-9D80-B4AEE2656755}">
  <sheetPr>
    <tabColor theme="1"/>
  </sheetPr>
  <dimension ref="A1:BY354"/>
  <sheetViews>
    <sheetView zoomScale="70" zoomScaleNormal="70" workbookViewId="0">
      <selection activeCell="I12" sqref="I12"/>
    </sheetView>
  </sheetViews>
  <sheetFormatPr defaultColWidth="9" defaultRowHeight="13"/>
  <cols>
    <col min="1" max="2" width="9" style="392" customWidth="1"/>
    <col min="3" max="3" width="39.1796875" style="392" customWidth="1"/>
    <col min="4" max="13" width="9" style="392" customWidth="1"/>
    <col min="14" max="15" width="26.54296875" style="392" customWidth="1"/>
    <col min="16" max="16" width="28.1796875" style="392" customWidth="1"/>
    <col min="17" max="25" width="9" style="392" customWidth="1"/>
    <col min="26" max="26" width="9" style="392"/>
    <col min="27" max="27" width="35.453125" style="392" customWidth="1"/>
    <col min="28" max="28" width="26.81640625" style="392" customWidth="1"/>
    <col min="29" max="29" width="32" style="392" customWidth="1"/>
    <col min="30" max="39" width="9" style="392"/>
    <col min="40" max="40" width="25.26953125" style="392" customWidth="1"/>
    <col min="41" max="41" width="17.26953125" style="392" customWidth="1"/>
    <col min="42" max="42" width="40" style="392" customWidth="1"/>
    <col min="43" max="52" width="9" style="392"/>
    <col min="53" max="53" width="26.26953125" style="392" customWidth="1"/>
    <col min="54" max="54" width="29.6328125" style="392" customWidth="1"/>
    <col min="55" max="55" width="32.36328125" style="392" customWidth="1"/>
    <col min="56" max="56" width="23.26953125" style="392" customWidth="1"/>
    <col min="57" max="57" width="25.453125" style="392" customWidth="1"/>
    <col min="58" max="65" width="9" style="392"/>
    <col min="66" max="66" width="21.1796875" style="392" customWidth="1"/>
    <col min="67" max="67" width="47.08984375" style="392" customWidth="1"/>
    <col min="68" max="68" width="25.453125" style="392" customWidth="1"/>
    <col min="69" max="16384" width="9" style="392"/>
  </cols>
  <sheetData>
    <row r="1" spans="1:77">
      <c r="A1" s="392" t="s">
        <v>161</v>
      </c>
      <c r="B1" s="393">
        <v>45748</v>
      </c>
      <c r="C1" s="392" t="s">
        <v>162</v>
      </c>
      <c r="D1" s="392">
        <f>+F1+H1</f>
        <v>354</v>
      </c>
      <c r="E1" s="392" t="s">
        <v>163</v>
      </c>
      <c r="F1" s="392">
        <f>J1+L1+N1+P1+R1+T1+V1+X1+Z1+AB1</f>
        <v>330</v>
      </c>
      <c r="G1" s="392" t="s">
        <v>164</v>
      </c>
      <c r="H1" s="392">
        <f>AD1+AF1</f>
        <v>24</v>
      </c>
      <c r="I1" s="392" t="s">
        <v>165</v>
      </c>
      <c r="J1" s="392">
        <f>A3+N3+AA3+AN3+BA3+BN3</f>
        <v>183</v>
      </c>
      <c r="K1" s="392" t="s">
        <v>166</v>
      </c>
      <c r="L1" s="392">
        <f>B3+O3+AB3+AO3+BB3+BO3</f>
        <v>16</v>
      </c>
      <c r="M1" s="392" t="s">
        <v>167</v>
      </c>
      <c r="N1" s="392">
        <f>C3+P3+AC3+AP3+BC3+BP3</f>
        <v>36</v>
      </c>
      <c r="O1" s="392" t="s">
        <v>168</v>
      </c>
      <c r="P1" s="392">
        <f>D3+Q3+AD3+AQ3+BD3+BQ3</f>
        <v>1</v>
      </c>
      <c r="Q1" s="392" t="s">
        <v>169</v>
      </c>
      <c r="R1" s="392">
        <f>E3+R3+AE3+AR3+BE3+BR3</f>
        <v>1</v>
      </c>
      <c r="S1" s="392" t="s">
        <v>170</v>
      </c>
      <c r="T1" s="392">
        <f>F3+S3+AF3+AS3+BF3+BS3</f>
        <v>8</v>
      </c>
      <c r="U1" s="392" t="s">
        <v>171</v>
      </c>
      <c r="V1" s="392">
        <f>G3+T3+AG3+AT3+BG3+BT3</f>
        <v>57</v>
      </c>
      <c r="W1" s="392" t="s">
        <v>172</v>
      </c>
      <c r="X1" s="392">
        <f>H3+U3+AH3+AU3+BH3+BU3</f>
        <v>19</v>
      </c>
      <c r="Y1" s="392" t="s">
        <v>173</v>
      </c>
      <c r="Z1" s="392">
        <f>I3+V3+AI3+AV3+BI3+BV3</f>
        <v>7</v>
      </c>
      <c r="AA1" s="392" t="s">
        <v>454</v>
      </c>
      <c r="AB1" s="392">
        <f>J3+W3+AJ3+AW3+BJ3+BW3</f>
        <v>2</v>
      </c>
      <c r="AC1" s="392" t="s">
        <v>174</v>
      </c>
      <c r="AD1" s="392">
        <f>K3+X3+AK3+AX3+BK3+BX3</f>
        <v>18</v>
      </c>
      <c r="AE1" s="392" t="s">
        <v>175</v>
      </c>
      <c r="AF1" s="392">
        <f>L3+Y3+AL3+AY3+BL3+BY3</f>
        <v>6</v>
      </c>
    </row>
    <row r="3" spans="1:77">
      <c r="A3" s="392">
        <f>COUNTA(A6:A50)</f>
        <v>44</v>
      </c>
      <c r="B3" s="392">
        <f t="shared" ref="B3:BY3" si="0">COUNTA(B6:B50)</f>
        <v>2</v>
      </c>
      <c r="C3" s="392">
        <f t="shared" si="0"/>
        <v>10</v>
      </c>
      <c r="D3" s="392">
        <f t="shared" si="0"/>
        <v>0</v>
      </c>
      <c r="E3" s="392">
        <f t="shared" si="0"/>
        <v>0</v>
      </c>
      <c r="F3" s="392">
        <f t="shared" si="0"/>
        <v>1</v>
      </c>
      <c r="G3" s="392">
        <f t="shared" si="0"/>
        <v>18</v>
      </c>
      <c r="H3" s="392">
        <f t="shared" si="0"/>
        <v>6</v>
      </c>
      <c r="I3" s="392">
        <f t="shared" si="0"/>
        <v>1</v>
      </c>
      <c r="J3" s="392">
        <f t="shared" si="0"/>
        <v>1</v>
      </c>
      <c r="K3" s="392">
        <f t="shared" si="0"/>
        <v>9</v>
      </c>
      <c r="L3" s="392">
        <f t="shared" si="0"/>
        <v>2</v>
      </c>
      <c r="M3" s="392">
        <f t="shared" si="0"/>
        <v>0</v>
      </c>
      <c r="N3" s="392">
        <f t="shared" si="0"/>
        <v>30</v>
      </c>
      <c r="O3" s="392">
        <f t="shared" si="0"/>
        <v>1</v>
      </c>
      <c r="P3" s="392">
        <f t="shared" si="0"/>
        <v>5</v>
      </c>
      <c r="Q3" s="392">
        <f t="shared" si="0"/>
        <v>0</v>
      </c>
      <c r="R3" s="392">
        <f t="shared" si="0"/>
        <v>0</v>
      </c>
      <c r="S3" s="392">
        <f t="shared" si="0"/>
        <v>2</v>
      </c>
      <c r="T3" s="392">
        <f t="shared" si="0"/>
        <v>16</v>
      </c>
      <c r="U3" s="392">
        <f t="shared" si="0"/>
        <v>2</v>
      </c>
      <c r="V3" s="392">
        <f t="shared" si="0"/>
        <v>0</v>
      </c>
      <c r="W3" s="392">
        <f t="shared" si="0"/>
        <v>1</v>
      </c>
      <c r="X3" s="392">
        <f t="shared" si="0"/>
        <v>2</v>
      </c>
      <c r="Y3" s="392">
        <f t="shared" si="0"/>
        <v>2</v>
      </c>
      <c r="Z3" s="392">
        <f t="shared" si="0"/>
        <v>0</v>
      </c>
      <c r="AA3" s="392">
        <f t="shared" si="0"/>
        <v>28</v>
      </c>
      <c r="AB3" s="392">
        <f t="shared" si="0"/>
        <v>1</v>
      </c>
      <c r="AC3" s="392">
        <f t="shared" si="0"/>
        <v>7</v>
      </c>
      <c r="AD3" s="392">
        <f t="shared" si="0"/>
        <v>0</v>
      </c>
      <c r="AE3" s="392">
        <f t="shared" si="0"/>
        <v>0</v>
      </c>
      <c r="AF3" s="392">
        <f t="shared" si="0"/>
        <v>2</v>
      </c>
      <c r="AG3" s="392">
        <f t="shared" si="0"/>
        <v>6</v>
      </c>
      <c r="AH3" s="392">
        <f t="shared" si="0"/>
        <v>5</v>
      </c>
      <c r="AI3" s="392">
        <f t="shared" si="0"/>
        <v>0</v>
      </c>
      <c r="AJ3" s="392">
        <f t="shared" si="0"/>
        <v>0</v>
      </c>
      <c r="AK3" s="392">
        <f t="shared" si="0"/>
        <v>5</v>
      </c>
      <c r="AL3" s="392">
        <f>COUNTA(AL6:AL50)</f>
        <v>0</v>
      </c>
      <c r="AM3" s="392">
        <f t="shared" si="0"/>
        <v>0</v>
      </c>
      <c r="AN3" s="392">
        <f t="shared" si="0"/>
        <v>21</v>
      </c>
      <c r="AO3" s="392">
        <f t="shared" si="0"/>
        <v>1</v>
      </c>
      <c r="AP3" s="392">
        <f t="shared" si="0"/>
        <v>3</v>
      </c>
      <c r="AQ3" s="392">
        <f t="shared" si="0"/>
        <v>0</v>
      </c>
      <c r="AR3" s="392">
        <f t="shared" si="0"/>
        <v>0</v>
      </c>
      <c r="AS3" s="392">
        <f t="shared" si="0"/>
        <v>2</v>
      </c>
      <c r="AT3" s="392">
        <f t="shared" si="0"/>
        <v>7</v>
      </c>
      <c r="AU3" s="392">
        <f t="shared" si="0"/>
        <v>0</v>
      </c>
      <c r="AV3" s="392">
        <f t="shared" si="0"/>
        <v>4</v>
      </c>
      <c r="AW3" s="392">
        <f t="shared" si="0"/>
        <v>0</v>
      </c>
      <c r="AX3" s="392">
        <f t="shared" si="0"/>
        <v>0</v>
      </c>
      <c r="AY3" s="392">
        <f t="shared" si="0"/>
        <v>0</v>
      </c>
      <c r="AZ3" s="392">
        <f t="shared" si="0"/>
        <v>0</v>
      </c>
      <c r="BA3" s="392">
        <f>COUNTA(BA6:BA50)</f>
        <v>32</v>
      </c>
      <c r="BB3" s="392">
        <f t="shared" si="0"/>
        <v>4</v>
      </c>
      <c r="BC3" s="392">
        <f t="shared" si="0"/>
        <v>5</v>
      </c>
      <c r="BD3" s="392">
        <f t="shared" si="0"/>
        <v>1</v>
      </c>
      <c r="BE3" s="392">
        <f t="shared" si="0"/>
        <v>1</v>
      </c>
      <c r="BF3" s="392">
        <f t="shared" si="0"/>
        <v>0</v>
      </c>
      <c r="BG3" s="392">
        <f t="shared" si="0"/>
        <v>4</v>
      </c>
      <c r="BH3" s="392">
        <f t="shared" si="0"/>
        <v>4</v>
      </c>
      <c r="BI3" s="392">
        <f t="shared" si="0"/>
        <v>1</v>
      </c>
      <c r="BJ3" s="392">
        <f t="shared" si="0"/>
        <v>0</v>
      </c>
      <c r="BK3" s="392">
        <f t="shared" si="0"/>
        <v>0</v>
      </c>
      <c r="BL3" s="392">
        <f t="shared" si="0"/>
        <v>1</v>
      </c>
      <c r="BM3" s="392">
        <f t="shared" si="0"/>
        <v>0</v>
      </c>
      <c r="BN3" s="392">
        <f>COUNTA(BN6:BN50)</f>
        <v>28</v>
      </c>
      <c r="BO3" s="392">
        <f t="shared" si="0"/>
        <v>7</v>
      </c>
      <c r="BP3" s="392">
        <f t="shared" si="0"/>
        <v>6</v>
      </c>
      <c r="BQ3" s="392">
        <f t="shared" si="0"/>
        <v>0</v>
      </c>
      <c r="BR3" s="392">
        <f t="shared" si="0"/>
        <v>0</v>
      </c>
      <c r="BS3" s="392">
        <f t="shared" si="0"/>
        <v>1</v>
      </c>
      <c r="BT3" s="392">
        <f>COUNTA(BT6:BT50)</f>
        <v>6</v>
      </c>
      <c r="BU3" s="392">
        <f t="shared" si="0"/>
        <v>2</v>
      </c>
      <c r="BV3" s="392">
        <f t="shared" si="0"/>
        <v>1</v>
      </c>
      <c r="BW3" s="392">
        <f t="shared" si="0"/>
        <v>0</v>
      </c>
      <c r="BX3" s="392">
        <f t="shared" si="0"/>
        <v>2</v>
      </c>
      <c r="BY3" s="392">
        <f t="shared" si="0"/>
        <v>1</v>
      </c>
    </row>
    <row r="4" spans="1:77">
      <c r="A4" s="508" t="s">
        <v>176</v>
      </c>
      <c r="B4" s="508"/>
      <c r="C4" s="508"/>
      <c r="D4" s="508"/>
      <c r="E4" s="508"/>
      <c r="F4" s="508"/>
      <c r="G4" s="508"/>
      <c r="H4" s="508"/>
      <c r="I4" s="508"/>
      <c r="J4" s="508"/>
      <c r="K4" s="508"/>
      <c r="L4" s="508"/>
      <c r="N4" s="508" t="s">
        <v>177</v>
      </c>
      <c r="O4" s="508"/>
      <c r="P4" s="508"/>
      <c r="Q4" s="508"/>
      <c r="R4" s="508"/>
      <c r="S4" s="508"/>
      <c r="T4" s="508"/>
      <c r="U4" s="508"/>
      <c r="V4" s="508"/>
      <c r="W4" s="508"/>
      <c r="X4" s="508"/>
      <c r="Y4" s="508"/>
      <c r="AA4" s="508" t="s">
        <v>178</v>
      </c>
      <c r="AB4" s="508"/>
      <c r="AC4" s="508"/>
      <c r="AD4" s="508"/>
      <c r="AE4" s="508"/>
      <c r="AF4" s="508"/>
      <c r="AG4" s="508"/>
      <c r="AH4" s="508"/>
      <c r="AI4" s="508"/>
      <c r="AJ4" s="508"/>
      <c r="AK4" s="508"/>
      <c r="AL4" s="508"/>
      <c r="AN4" s="508" t="s">
        <v>179</v>
      </c>
      <c r="AO4" s="508"/>
      <c r="AP4" s="508"/>
      <c r="AQ4" s="508"/>
      <c r="AR4" s="508"/>
      <c r="AS4" s="508"/>
      <c r="AT4" s="508"/>
      <c r="AU4" s="508"/>
      <c r="AV4" s="508"/>
      <c r="AW4" s="508"/>
      <c r="AX4" s="508"/>
      <c r="AY4" s="508"/>
      <c r="BA4" s="508" t="s">
        <v>180</v>
      </c>
      <c r="BB4" s="508"/>
      <c r="BC4" s="508"/>
      <c r="BD4" s="508"/>
      <c r="BE4" s="508"/>
      <c r="BF4" s="508"/>
      <c r="BG4" s="508"/>
      <c r="BH4" s="508"/>
      <c r="BI4" s="508"/>
      <c r="BJ4" s="508"/>
      <c r="BK4" s="508"/>
      <c r="BL4" s="508"/>
      <c r="BN4" s="508" t="s">
        <v>181</v>
      </c>
      <c r="BO4" s="508"/>
      <c r="BP4" s="508"/>
      <c r="BQ4" s="508"/>
      <c r="BR4" s="508"/>
      <c r="BS4" s="508"/>
      <c r="BT4" s="508"/>
      <c r="BU4" s="508"/>
      <c r="BV4" s="508"/>
      <c r="BW4" s="508"/>
      <c r="BX4" s="508"/>
      <c r="BY4" s="508"/>
    </row>
    <row r="5" spans="1:77" s="394" customFormat="1" ht="39">
      <c r="A5" s="394" t="s">
        <v>1841</v>
      </c>
      <c r="B5" s="394" t="s">
        <v>1842</v>
      </c>
      <c r="C5" s="394" t="s">
        <v>182</v>
      </c>
      <c r="D5" s="394" t="s">
        <v>1843</v>
      </c>
      <c r="E5" s="394" t="s">
        <v>1844</v>
      </c>
      <c r="F5" s="394" t="s">
        <v>1845</v>
      </c>
      <c r="G5" s="394" t="s">
        <v>183</v>
      </c>
      <c r="H5" s="394" t="s">
        <v>184</v>
      </c>
      <c r="I5" s="394" t="s">
        <v>1846</v>
      </c>
      <c r="J5" s="394" t="s">
        <v>1184</v>
      </c>
      <c r="K5" s="394" t="s">
        <v>1847</v>
      </c>
      <c r="L5" s="394" t="s">
        <v>1848</v>
      </c>
      <c r="N5" s="394" t="s">
        <v>1841</v>
      </c>
      <c r="O5" s="394" t="s">
        <v>1842</v>
      </c>
      <c r="P5" s="394" t="s">
        <v>182</v>
      </c>
      <c r="Q5" s="394" t="s">
        <v>1843</v>
      </c>
      <c r="R5" s="394" t="s">
        <v>1844</v>
      </c>
      <c r="S5" s="394" t="s">
        <v>1845</v>
      </c>
      <c r="T5" s="394" t="s">
        <v>183</v>
      </c>
      <c r="U5" s="394" t="s">
        <v>184</v>
      </c>
      <c r="V5" s="394" t="s">
        <v>1846</v>
      </c>
      <c r="W5" s="394" t="s">
        <v>1184</v>
      </c>
      <c r="X5" s="394" t="s">
        <v>1847</v>
      </c>
      <c r="Y5" s="394" t="s">
        <v>1848</v>
      </c>
      <c r="AA5" s="394" t="s">
        <v>1841</v>
      </c>
      <c r="AB5" s="394" t="s">
        <v>1842</v>
      </c>
      <c r="AC5" s="394" t="s">
        <v>182</v>
      </c>
      <c r="AD5" s="394" t="s">
        <v>1843</v>
      </c>
      <c r="AE5" s="394" t="s">
        <v>1844</v>
      </c>
      <c r="AF5" s="394" t="s">
        <v>1845</v>
      </c>
      <c r="AG5" s="394" t="s">
        <v>183</v>
      </c>
      <c r="AH5" s="394" t="s">
        <v>184</v>
      </c>
      <c r="AI5" s="394" t="s">
        <v>1846</v>
      </c>
      <c r="AJ5" s="394" t="s">
        <v>1184</v>
      </c>
      <c r="AK5" s="394" t="s">
        <v>1847</v>
      </c>
      <c r="AL5" s="394" t="s">
        <v>1848</v>
      </c>
      <c r="AN5" s="394" t="s">
        <v>1841</v>
      </c>
      <c r="AO5" s="394" t="s">
        <v>1842</v>
      </c>
      <c r="AP5" s="394" t="s">
        <v>182</v>
      </c>
      <c r="AQ5" s="394" t="s">
        <v>1843</v>
      </c>
      <c r="AR5" s="394" t="s">
        <v>1844</v>
      </c>
      <c r="AS5" s="394" t="s">
        <v>1845</v>
      </c>
      <c r="AT5" s="394" t="s">
        <v>183</v>
      </c>
      <c r="AU5" s="394" t="s">
        <v>184</v>
      </c>
      <c r="AV5" s="394" t="s">
        <v>1846</v>
      </c>
      <c r="AW5" s="394" t="s">
        <v>1184</v>
      </c>
      <c r="AX5" s="394" t="s">
        <v>1847</v>
      </c>
      <c r="AY5" s="394" t="s">
        <v>1848</v>
      </c>
      <c r="BA5" s="394" t="s">
        <v>1841</v>
      </c>
      <c r="BB5" s="394" t="s">
        <v>1842</v>
      </c>
      <c r="BC5" s="394" t="s">
        <v>182</v>
      </c>
      <c r="BD5" s="394" t="s">
        <v>1843</v>
      </c>
      <c r="BE5" s="394" t="s">
        <v>1844</v>
      </c>
      <c r="BF5" s="394" t="s">
        <v>1845</v>
      </c>
      <c r="BG5" s="394" t="s">
        <v>183</v>
      </c>
      <c r="BH5" s="394" t="s">
        <v>184</v>
      </c>
      <c r="BI5" s="394" t="s">
        <v>1846</v>
      </c>
      <c r="BJ5" s="394" t="s">
        <v>1184</v>
      </c>
      <c r="BK5" s="394" t="s">
        <v>1847</v>
      </c>
      <c r="BL5" s="394" t="s">
        <v>1848</v>
      </c>
      <c r="BN5" s="394" t="s">
        <v>1841</v>
      </c>
      <c r="BO5" s="394" t="s">
        <v>1842</v>
      </c>
      <c r="BP5" s="394" t="s">
        <v>182</v>
      </c>
      <c r="BQ5" s="394" t="s">
        <v>1843</v>
      </c>
      <c r="BR5" s="394" t="s">
        <v>1844</v>
      </c>
      <c r="BS5" s="394" t="s">
        <v>1845</v>
      </c>
      <c r="BT5" s="394" t="s">
        <v>183</v>
      </c>
      <c r="BU5" s="394" t="s">
        <v>184</v>
      </c>
      <c r="BV5" s="394" t="s">
        <v>1846</v>
      </c>
      <c r="BW5" s="394" t="s">
        <v>1184</v>
      </c>
      <c r="BX5" s="394" t="s">
        <v>1847</v>
      </c>
      <c r="BY5" s="394" t="s">
        <v>1848</v>
      </c>
    </row>
    <row r="6" spans="1:77">
      <c r="A6" s="392" t="s">
        <v>185</v>
      </c>
      <c r="B6" s="392" t="s">
        <v>186</v>
      </c>
      <c r="C6" s="392" t="s">
        <v>187</v>
      </c>
      <c r="F6" s="392" t="s">
        <v>459</v>
      </c>
      <c r="G6" s="392" t="s">
        <v>188</v>
      </c>
      <c r="H6" s="392" t="s">
        <v>189</v>
      </c>
      <c r="I6" s="392" t="s">
        <v>190</v>
      </c>
      <c r="J6" s="392" t="s">
        <v>455</v>
      </c>
      <c r="K6" s="392" t="s">
        <v>220</v>
      </c>
      <c r="L6" s="392" t="s">
        <v>191</v>
      </c>
      <c r="N6" s="392" t="s">
        <v>192</v>
      </c>
      <c r="O6" s="392" t="s">
        <v>2015</v>
      </c>
      <c r="P6" s="392" t="s">
        <v>193</v>
      </c>
      <c r="S6" s="392" t="s">
        <v>194</v>
      </c>
      <c r="T6" s="392" t="s">
        <v>195</v>
      </c>
      <c r="U6" s="392" t="s">
        <v>456</v>
      </c>
      <c r="W6" s="392" t="s">
        <v>457</v>
      </c>
      <c r="X6" s="392" t="s">
        <v>2016</v>
      </c>
      <c r="Y6" s="392" t="s">
        <v>2017</v>
      </c>
      <c r="AA6" s="392" t="s">
        <v>196</v>
      </c>
      <c r="AB6" s="392" t="s">
        <v>197</v>
      </c>
      <c r="AC6" s="392" t="s">
        <v>198</v>
      </c>
      <c r="AF6" s="392" t="s">
        <v>458</v>
      </c>
      <c r="AG6" s="392" t="s">
        <v>2018</v>
      </c>
      <c r="AH6" s="392" t="s">
        <v>199</v>
      </c>
      <c r="AK6" s="392" t="s">
        <v>1849</v>
      </c>
      <c r="AN6" s="392" t="s">
        <v>200</v>
      </c>
      <c r="AO6" s="392" t="s">
        <v>2019</v>
      </c>
      <c r="AP6" s="392" t="s">
        <v>201</v>
      </c>
      <c r="AS6" s="392" t="s">
        <v>1850</v>
      </c>
      <c r="AT6" s="392" t="s">
        <v>2020</v>
      </c>
      <c r="AV6" s="392" t="s">
        <v>202</v>
      </c>
      <c r="BA6" s="392" t="s">
        <v>203</v>
      </c>
      <c r="BB6" s="392" t="s">
        <v>204</v>
      </c>
      <c r="BC6" s="392" t="s">
        <v>205</v>
      </c>
      <c r="BD6" s="392" t="s">
        <v>206</v>
      </c>
      <c r="BE6" s="392" t="s">
        <v>2021</v>
      </c>
      <c r="BG6" s="392" t="s">
        <v>207</v>
      </c>
      <c r="BH6" s="392" t="s">
        <v>208</v>
      </c>
      <c r="BI6" s="392" t="s">
        <v>209</v>
      </c>
      <c r="BL6" s="392" t="s">
        <v>210</v>
      </c>
      <c r="BN6" s="392" t="s">
        <v>257</v>
      </c>
      <c r="BO6" s="392" t="s">
        <v>211</v>
      </c>
      <c r="BP6" s="392" t="s">
        <v>212</v>
      </c>
      <c r="BS6" s="392" t="s">
        <v>2022</v>
      </c>
      <c r="BT6" s="392" t="s">
        <v>237</v>
      </c>
      <c r="BU6" s="392" t="s">
        <v>213</v>
      </c>
      <c r="BX6" s="392" t="s">
        <v>214</v>
      </c>
      <c r="BY6" s="392" t="s">
        <v>215</v>
      </c>
    </row>
    <row r="7" spans="1:77">
      <c r="A7" s="392" t="s">
        <v>216</v>
      </c>
      <c r="B7" s="392" t="s">
        <v>217</v>
      </c>
      <c r="C7" s="392" t="s">
        <v>218</v>
      </c>
      <c r="G7" s="392" t="s">
        <v>263</v>
      </c>
      <c r="H7" s="392" t="s">
        <v>219</v>
      </c>
      <c r="K7" s="392" t="s">
        <v>243</v>
      </c>
      <c r="L7" s="392" t="s">
        <v>1851</v>
      </c>
      <c r="N7" s="392" t="s">
        <v>221</v>
      </c>
      <c r="P7" s="392" t="s">
        <v>222</v>
      </c>
      <c r="S7" s="392" t="s">
        <v>2023</v>
      </c>
      <c r="T7" s="392" t="s">
        <v>223</v>
      </c>
      <c r="U7" s="392" t="s">
        <v>1833</v>
      </c>
      <c r="X7" s="392" t="s">
        <v>1852</v>
      </c>
      <c r="Y7" s="392" t="s">
        <v>1853</v>
      </c>
      <c r="AA7" s="392" t="s">
        <v>224</v>
      </c>
      <c r="AC7" s="392" t="s">
        <v>225</v>
      </c>
      <c r="AF7" s="392" t="s">
        <v>1854</v>
      </c>
      <c r="AG7" s="392" t="s">
        <v>226</v>
      </c>
      <c r="AH7" s="392" t="s">
        <v>2024</v>
      </c>
      <c r="AK7" s="392" t="s">
        <v>1855</v>
      </c>
      <c r="AN7" s="392" t="s">
        <v>227</v>
      </c>
      <c r="AP7" s="392" t="s">
        <v>460</v>
      </c>
      <c r="AS7" s="392" t="s">
        <v>2025</v>
      </c>
      <c r="AT7" s="392" t="s">
        <v>228</v>
      </c>
      <c r="AV7" s="392" t="s">
        <v>229</v>
      </c>
      <c r="BA7" s="392" t="s">
        <v>230</v>
      </c>
      <c r="BB7" s="392" t="s">
        <v>231</v>
      </c>
      <c r="BC7" s="392" t="s">
        <v>232</v>
      </c>
      <c r="BG7" s="392" t="s">
        <v>233</v>
      </c>
      <c r="BH7" s="392" t="s">
        <v>234</v>
      </c>
      <c r="BN7" s="392" t="s">
        <v>275</v>
      </c>
      <c r="BO7" s="392" t="s">
        <v>235</v>
      </c>
      <c r="BP7" s="392" t="s">
        <v>236</v>
      </c>
      <c r="BT7" s="392" t="s">
        <v>260</v>
      </c>
      <c r="BU7" s="392" t="s">
        <v>238</v>
      </c>
      <c r="BV7" s="392" t="s">
        <v>239</v>
      </c>
      <c r="BX7" s="392" t="s">
        <v>1856</v>
      </c>
    </row>
    <row r="8" spans="1:77">
      <c r="A8" s="392" t="s">
        <v>240</v>
      </c>
      <c r="C8" s="392" t="s">
        <v>241</v>
      </c>
      <c r="G8" s="392" t="s">
        <v>279</v>
      </c>
      <c r="H8" s="392" t="s">
        <v>242</v>
      </c>
      <c r="K8" s="392" t="s">
        <v>1858</v>
      </c>
      <c r="N8" s="392" t="s">
        <v>244</v>
      </c>
      <c r="P8" s="392" t="s">
        <v>245</v>
      </c>
      <c r="T8" s="392" t="s">
        <v>246</v>
      </c>
      <c r="AA8" s="392" t="s">
        <v>247</v>
      </c>
      <c r="AC8" s="392" t="s">
        <v>248</v>
      </c>
      <c r="AG8" s="392" t="s">
        <v>249</v>
      </c>
      <c r="AH8" s="392" t="s">
        <v>2026</v>
      </c>
      <c r="AK8" s="392" t="s">
        <v>1857</v>
      </c>
      <c r="AN8" s="392" t="s">
        <v>250</v>
      </c>
      <c r="AP8" s="392" t="s">
        <v>461</v>
      </c>
      <c r="AT8" s="392" t="s">
        <v>251</v>
      </c>
      <c r="AV8" s="392" t="s">
        <v>252</v>
      </c>
      <c r="BA8" s="392" t="s">
        <v>253</v>
      </c>
      <c r="BB8" s="392" t="s">
        <v>254</v>
      </c>
      <c r="BC8" s="392" t="s">
        <v>1834</v>
      </c>
      <c r="BG8" s="392" t="s">
        <v>255</v>
      </c>
      <c r="BH8" s="392" t="s">
        <v>256</v>
      </c>
      <c r="BN8" s="392" t="s">
        <v>289</v>
      </c>
      <c r="BO8" s="392" t="s">
        <v>258</v>
      </c>
      <c r="BP8" s="392" t="s">
        <v>259</v>
      </c>
      <c r="BT8" s="392" t="s">
        <v>301</v>
      </c>
    </row>
    <row r="9" spans="1:77">
      <c r="A9" s="392" t="s">
        <v>261</v>
      </c>
      <c r="C9" s="392" t="s">
        <v>262</v>
      </c>
      <c r="G9" s="392" t="s">
        <v>293</v>
      </c>
      <c r="H9" s="392" t="s">
        <v>1835</v>
      </c>
      <c r="K9" s="392" t="s">
        <v>1860</v>
      </c>
      <c r="N9" s="392" t="s">
        <v>265</v>
      </c>
      <c r="P9" s="392" t="s">
        <v>266</v>
      </c>
      <c r="T9" s="392" t="s">
        <v>267</v>
      </c>
      <c r="AA9" s="392" t="s">
        <v>268</v>
      </c>
      <c r="AC9" s="392" t="s">
        <v>269</v>
      </c>
      <c r="AG9" s="392" t="s">
        <v>270</v>
      </c>
      <c r="AH9" s="392" t="s">
        <v>271</v>
      </c>
      <c r="AK9" s="392" t="s">
        <v>1859</v>
      </c>
      <c r="AN9" s="392" t="s">
        <v>272</v>
      </c>
      <c r="AT9" s="392" t="s">
        <v>273</v>
      </c>
      <c r="AV9" s="392" t="s">
        <v>274</v>
      </c>
      <c r="BA9" s="392" t="s">
        <v>287</v>
      </c>
      <c r="BB9" s="392" t="s">
        <v>1836</v>
      </c>
      <c r="BC9" s="392" t="s">
        <v>1861</v>
      </c>
      <c r="BG9" s="392" t="s">
        <v>288</v>
      </c>
      <c r="BH9" s="392" t="s">
        <v>2027</v>
      </c>
      <c r="BN9" s="392" t="s">
        <v>300</v>
      </c>
      <c r="BO9" s="392" t="s">
        <v>2028</v>
      </c>
      <c r="BP9" s="392" t="s">
        <v>276</v>
      </c>
      <c r="BT9" s="392" t="s">
        <v>322</v>
      </c>
    </row>
    <row r="10" spans="1:77">
      <c r="A10" s="392" t="s">
        <v>277</v>
      </c>
      <c r="C10" s="392" t="s">
        <v>278</v>
      </c>
      <c r="G10" s="392" t="s">
        <v>304</v>
      </c>
      <c r="H10" s="392" t="s">
        <v>2029</v>
      </c>
      <c r="K10" s="392" t="s">
        <v>264</v>
      </c>
      <c r="N10" s="392" t="s">
        <v>281</v>
      </c>
      <c r="P10" s="392" t="s">
        <v>1837</v>
      </c>
      <c r="T10" s="392" t="s">
        <v>282</v>
      </c>
      <c r="AA10" s="392" t="s">
        <v>283</v>
      </c>
      <c r="AC10" s="392" t="s">
        <v>2030</v>
      </c>
      <c r="AG10" s="392" t="s">
        <v>284</v>
      </c>
      <c r="AH10" s="392" t="s">
        <v>2031</v>
      </c>
      <c r="AK10" s="392" t="s">
        <v>1862</v>
      </c>
      <c r="AN10" s="392" t="s">
        <v>285</v>
      </c>
      <c r="AT10" s="392" t="s">
        <v>286</v>
      </c>
      <c r="BA10" s="392" t="s">
        <v>299</v>
      </c>
      <c r="BC10" s="392" t="s">
        <v>2032</v>
      </c>
      <c r="BN10" s="392" t="s">
        <v>310</v>
      </c>
      <c r="BO10" s="392" t="s">
        <v>2033</v>
      </c>
      <c r="BP10" s="392" t="s">
        <v>290</v>
      </c>
      <c r="BT10" s="392" t="s">
        <v>464</v>
      </c>
    </row>
    <row r="11" spans="1:77">
      <c r="A11" s="392" t="s">
        <v>291</v>
      </c>
      <c r="C11" s="392" t="s">
        <v>292</v>
      </c>
      <c r="G11" s="392" t="s">
        <v>312</v>
      </c>
      <c r="H11" s="392" t="s">
        <v>2034</v>
      </c>
      <c r="K11" s="392" t="s">
        <v>280</v>
      </c>
      <c r="N11" s="392" t="s">
        <v>294</v>
      </c>
      <c r="T11" s="392" t="s">
        <v>295</v>
      </c>
      <c r="AA11" s="392" t="s">
        <v>2035</v>
      </c>
      <c r="AC11" s="392" t="s">
        <v>2036</v>
      </c>
      <c r="AG11" s="392" t="s">
        <v>296</v>
      </c>
      <c r="AN11" s="392" t="s">
        <v>297</v>
      </c>
      <c r="AT11" s="392" t="s">
        <v>298</v>
      </c>
      <c r="BA11" s="392" t="s">
        <v>309</v>
      </c>
      <c r="BN11" s="392" t="s">
        <v>317</v>
      </c>
      <c r="BO11" s="392" t="s">
        <v>2037</v>
      </c>
      <c r="BT11" s="392" t="s">
        <v>1866</v>
      </c>
    </row>
    <row r="12" spans="1:77">
      <c r="A12" s="392" t="s">
        <v>302</v>
      </c>
      <c r="C12" s="392" t="s">
        <v>303</v>
      </c>
      <c r="G12" s="392" t="s">
        <v>324</v>
      </c>
      <c r="K12" s="392" t="s">
        <v>1867</v>
      </c>
      <c r="N12" s="392" t="s">
        <v>305</v>
      </c>
      <c r="T12" s="392" t="s">
        <v>306</v>
      </c>
      <c r="AA12" s="392" t="s">
        <v>307</v>
      </c>
      <c r="AC12" s="392" t="s">
        <v>2038</v>
      </c>
      <c r="AN12" s="392" t="s">
        <v>308</v>
      </c>
      <c r="AT12" s="392" t="s">
        <v>1864</v>
      </c>
      <c r="BA12" s="392" t="s">
        <v>1193</v>
      </c>
      <c r="BN12" s="392" t="s">
        <v>328</v>
      </c>
      <c r="BO12" s="392" t="s">
        <v>2039</v>
      </c>
      <c r="BP12" s="392" t="s">
        <v>2040</v>
      </c>
    </row>
    <row r="13" spans="1:77">
      <c r="A13" s="392" t="s">
        <v>311</v>
      </c>
      <c r="C13" s="392" t="s">
        <v>1838</v>
      </c>
      <c r="G13" s="392" t="s">
        <v>330</v>
      </c>
      <c r="K13" s="392" t="s">
        <v>1868</v>
      </c>
      <c r="N13" s="392" t="s">
        <v>313</v>
      </c>
      <c r="T13" s="392" t="s">
        <v>314</v>
      </c>
      <c r="AA13" s="392" t="s">
        <v>315</v>
      </c>
      <c r="AN13" s="392" t="s">
        <v>316</v>
      </c>
      <c r="BA13" s="392" t="s">
        <v>321</v>
      </c>
      <c r="BN13" s="392" t="s">
        <v>335</v>
      </c>
    </row>
    <row r="14" spans="1:77">
      <c r="A14" s="392" t="s">
        <v>463</v>
      </c>
      <c r="C14" s="392" t="s">
        <v>2041</v>
      </c>
      <c r="G14" s="392" t="s">
        <v>348</v>
      </c>
      <c r="K14" s="392" t="s">
        <v>1869</v>
      </c>
      <c r="N14" s="392" t="s">
        <v>318</v>
      </c>
      <c r="T14" s="392" t="s">
        <v>319</v>
      </c>
      <c r="AA14" s="392" t="s">
        <v>1194</v>
      </c>
      <c r="AN14" s="392" t="s">
        <v>320</v>
      </c>
      <c r="BA14" s="392" t="s">
        <v>2042</v>
      </c>
      <c r="BN14" s="392" t="s">
        <v>340</v>
      </c>
    </row>
    <row r="15" spans="1:77">
      <c r="A15" s="392" t="s">
        <v>323</v>
      </c>
      <c r="C15" s="392" t="s">
        <v>2043</v>
      </c>
      <c r="G15" s="392" t="s">
        <v>355</v>
      </c>
      <c r="N15" s="392" t="s">
        <v>1712</v>
      </c>
      <c r="T15" s="392" t="s">
        <v>325</v>
      </c>
      <c r="AA15" s="392" t="s">
        <v>326</v>
      </c>
      <c r="AN15" s="392" t="s">
        <v>327</v>
      </c>
      <c r="BA15" s="392" t="s">
        <v>334</v>
      </c>
      <c r="BN15" s="392" t="s">
        <v>346</v>
      </c>
    </row>
    <row r="16" spans="1:77">
      <c r="A16" s="392" t="s">
        <v>329</v>
      </c>
      <c r="G16" s="392" t="s">
        <v>363</v>
      </c>
      <c r="N16" s="392" t="s">
        <v>331</v>
      </c>
      <c r="T16" s="392" t="s">
        <v>337</v>
      </c>
      <c r="AA16" s="392" t="s">
        <v>332</v>
      </c>
      <c r="AN16" s="392" t="s">
        <v>333</v>
      </c>
      <c r="BA16" s="392" t="s">
        <v>339</v>
      </c>
      <c r="BN16" s="392" t="s">
        <v>1839</v>
      </c>
    </row>
    <row r="17" spans="1:66">
      <c r="A17" s="392" t="s">
        <v>465</v>
      </c>
      <c r="G17" s="392" t="s">
        <v>369</v>
      </c>
      <c r="N17" s="392" t="s">
        <v>336</v>
      </c>
      <c r="T17" s="392" t="s">
        <v>342</v>
      </c>
      <c r="AA17" s="392" t="s">
        <v>1195</v>
      </c>
      <c r="AN17" s="392" t="s">
        <v>338</v>
      </c>
      <c r="BA17" s="392" t="s">
        <v>345</v>
      </c>
      <c r="BN17" s="392" t="s">
        <v>361</v>
      </c>
    </row>
    <row r="18" spans="1:66">
      <c r="A18" s="392" t="s">
        <v>341</v>
      </c>
      <c r="G18" s="392" t="s">
        <v>376</v>
      </c>
      <c r="N18" s="392" t="s">
        <v>2044</v>
      </c>
      <c r="T18" s="392" t="s">
        <v>350</v>
      </c>
      <c r="AA18" s="392" t="s">
        <v>343</v>
      </c>
      <c r="AN18" s="392" t="s">
        <v>344</v>
      </c>
      <c r="BA18" s="392" t="s">
        <v>353</v>
      </c>
      <c r="BN18" s="392" t="s">
        <v>466</v>
      </c>
    </row>
    <row r="19" spans="1:66">
      <c r="A19" s="392" t="s">
        <v>347</v>
      </c>
      <c r="G19" s="392" t="s">
        <v>382</v>
      </c>
      <c r="N19" s="392" t="s">
        <v>349</v>
      </c>
      <c r="T19" s="392" t="s">
        <v>357</v>
      </c>
      <c r="AA19" s="392" t="s">
        <v>351</v>
      </c>
      <c r="AN19" s="392" t="s">
        <v>352</v>
      </c>
      <c r="BA19" s="392" t="s">
        <v>360</v>
      </c>
      <c r="BN19" s="392" t="s">
        <v>467</v>
      </c>
    </row>
    <row r="20" spans="1:66">
      <c r="A20" s="392" t="s">
        <v>354</v>
      </c>
      <c r="G20" s="392" t="s">
        <v>387</v>
      </c>
      <c r="N20" s="392" t="s">
        <v>356</v>
      </c>
      <c r="T20" s="392" t="s">
        <v>365</v>
      </c>
      <c r="AA20" s="392" t="s">
        <v>358</v>
      </c>
      <c r="AN20" s="392" t="s">
        <v>359</v>
      </c>
      <c r="BA20" s="392" t="s">
        <v>368</v>
      </c>
      <c r="BN20" s="392" t="s">
        <v>468</v>
      </c>
    </row>
    <row r="21" spans="1:66">
      <c r="A21" s="392" t="s">
        <v>362</v>
      </c>
      <c r="G21" s="392" t="s">
        <v>395</v>
      </c>
      <c r="N21" s="392" t="s">
        <v>364</v>
      </c>
      <c r="T21" s="392" t="s">
        <v>371</v>
      </c>
      <c r="AA21" s="392" t="s">
        <v>366</v>
      </c>
      <c r="AN21" s="392" t="s">
        <v>367</v>
      </c>
      <c r="BA21" s="392" t="s">
        <v>374</v>
      </c>
      <c r="BN21" s="392" t="s">
        <v>469</v>
      </c>
    </row>
    <row r="22" spans="1:66">
      <c r="A22" s="392" t="s">
        <v>2045</v>
      </c>
      <c r="G22" s="392" t="s">
        <v>975</v>
      </c>
      <c r="N22" s="392" t="s">
        <v>370</v>
      </c>
      <c r="AA22" s="392" t="s">
        <v>372</v>
      </c>
      <c r="AN22" s="392" t="s">
        <v>373</v>
      </c>
      <c r="BA22" s="392" t="s">
        <v>380</v>
      </c>
      <c r="BN22" s="392" t="s">
        <v>470</v>
      </c>
    </row>
    <row r="23" spans="1:66">
      <c r="A23" s="392" t="s">
        <v>375</v>
      </c>
      <c r="G23" s="392" t="s">
        <v>1870</v>
      </c>
      <c r="N23" s="392" t="s">
        <v>377</v>
      </c>
      <c r="AA23" s="392" t="s">
        <v>378</v>
      </c>
      <c r="AN23" s="392" t="s">
        <v>379</v>
      </c>
      <c r="BA23" s="392" t="s">
        <v>1719</v>
      </c>
      <c r="BN23" s="392" t="s">
        <v>2046</v>
      </c>
    </row>
    <row r="24" spans="1:66">
      <c r="A24" s="392" t="s">
        <v>381</v>
      </c>
      <c r="N24" s="392" t="s">
        <v>383</v>
      </c>
      <c r="AA24" s="392" t="s">
        <v>384</v>
      </c>
      <c r="AN24" s="392" t="s">
        <v>385</v>
      </c>
      <c r="BA24" s="392" t="s">
        <v>389</v>
      </c>
      <c r="BN24" s="392" t="s">
        <v>1871</v>
      </c>
    </row>
    <row r="25" spans="1:66">
      <c r="A25" s="392" t="s">
        <v>386</v>
      </c>
      <c r="N25" s="392" t="s">
        <v>388</v>
      </c>
      <c r="AA25" s="392" t="s">
        <v>2047</v>
      </c>
      <c r="AN25" s="392" t="s">
        <v>1770</v>
      </c>
      <c r="BA25" s="392" t="s">
        <v>393</v>
      </c>
      <c r="BN25" s="392" t="s">
        <v>1872</v>
      </c>
    </row>
    <row r="26" spans="1:66">
      <c r="A26" s="392" t="s">
        <v>390</v>
      </c>
      <c r="N26" s="392" t="s">
        <v>391</v>
      </c>
      <c r="AA26" s="392" t="s">
        <v>392</v>
      </c>
      <c r="AN26" s="392" t="s">
        <v>2048</v>
      </c>
      <c r="BA26" s="392" t="s">
        <v>398</v>
      </c>
      <c r="BN26" s="392" t="s">
        <v>2049</v>
      </c>
    </row>
    <row r="27" spans="1:66">
      <c r="A27" s="392" t="s">
        <v>394</v>
      </c>
      <c r="N27" s="392" t="s">
        <v>396</v>
      </c>
      <c r="AA27" s="392" t="s">
        <v>397</v>
      </c>
      <c r="BA27" s="392" t="s">
        <v>401</v>
      </c>
      <c r="BN27" s="392" t="s">
        <v>1772</v>
      </c>
    </row>
    <row r="28" spans="1:66">
      <c r="A28" s="392" t="s">
        <v>399</v>
      </c>
      <c r="N28" s="392" t="s">
        <v>2050</v>
      </c>
      <c r="AA28" s="392" t="s">
        <v>400</v>
      </c>
      <c r="BA28" s="392" t="s">
        <v>404</v>
      </c>
      <c r="BN28" s="392" t="s">
        <v>1774</v>
      </c>
    </row>
    <row r="29" spans="1:66">
      <c r="A29" s="392" t="s">
        <v>402</v>
      </c>
      <c r="N29" s="392" t="s">
        <v>403</v>
      </c>
      <c r="AA29" s="392" t="s">
        <v>2051</v>
      </c>
      <c r="BA29" s="392" t="s">
        <v>1746</v>
      </c>
      <c r="BN29" s="392" t="s">
        <v>2052</v>
      </c>
    </row>
    <row r="30" spans="1:66">
      <c r="A30" s="392" t="s">
        <v>405</v>
      </c>
      <c r="N30" s="392" t="s">
        <v>406</v>
      </c>
      <c r="AA30" s="392" t="s">
        <v>407</v>
      </c>
      <c r="BA30" s="392" t="s">
        <v>412</v>
      </c>
      <c r="BN30" s="392" t="s">
        <v>2053</v>
      </c>
    </row>
    <row r="31" spans="1:66">
      <c r="A31" s="392" t="s">
        <v>408</v>
      </c>
      <c r="N31" s="392" t="s">
        <v>409</v>
      </c>
      <c r="AA31" s="392" t="s">
        <v>410</v>
      </c>
      <c r="BA31" s="392" t="s">
        <v>414</v>
      </c>
      <c r="BN31" s="392" t="s">
        <v>2054</v>
      </c>
    </row>
    <row r="32" spans="1:66">
      <c r="A32" s="392" t="s">
        <v>411</v>
      </c>
      <c r="N32" s="392" t="s">
        <v>1873</v>
      </c>
      <c r="AA32" s="392" t="s">
        <v>471</v>
      </c>
      <c r="BA32" s="392" t="s">
        <v>416</v>
      </c>
      <c r="BN32" s="392" t="s">
        <v>2055</v>
      </c>
    </row>
    <row r="33" spans="1:66">
      <c r="A33" s="392" t="s">
        <v>413</v>
      </c>
      <c r="N33" s="392" t="s">
        <v>1764</v>
      </c>
      <c r="AA33" s="392" t="s">
        <v>1768</v>
      </c>
      <c r="BA33" s="392" t="s">
        <v>472</v>
      </c>
      <c r="BN33" s="392" t="s">
        <v>2056</v>
      </c>
    </row>
    <row r="34" spans="1:66">
      <c r="A34" s="392" t="s">
        <v>415</v>
      </c>
      <c r="N34" s="392" t="s">
        <v>1766</v>
      </c>
      <c r="BA34" s="392" t="s">
        <v>1874</v>
      </c>
    </row>
    <row r="35" spans="1:66">
      <c r="A35" s="392" t="s">
        <v>417</v>
      </c>
      <c r="N35" s="392" t="s">
        <v>2057</v>
      </c>
      <c r="BA35" s="392" t="s">
        <v>462</v>
      </c>
    </row>
    <row r="36" spans="1:66">
      <c r="A36" s="392" t="s">
        <v>418</v>
      </c>
      <c r="BA36" s="392" t="s">
        <v>1875</v>
      </c>
    </row>
    <row r="37" spans="1:66">
      <c r="A37" s="392" t="s">
        <v>419</v>
      </c>
      <c r="BA37" s="392" t="s">
        <v>1876</v>
      </c>
    </row>
    <row r="38" spans="1:66">
      <c r="A38" s="392" t="s">
        <v>473</v>
      </c>
    </row>
    <row r="39" spans="1:66">
      <c r="A39" s="392" t="s">
        <v>474</v>
      </c>
    </row>
    <row r="40" spans="1:66">
      <c r="A40" s="392" t="s">
        <v>475</v>
      </c>
    </row>
    <row r="41" spans="1:66">
      <c r="A41" s="392" t="s">
        <v>1776</v>
      </c>
    </row>
    <row r="42" spans="1:66">
      <c r="A42" s="392" t="s">
        <v>1877</v>
      </c>
    </row>
    <row r="43" spans="1:66">
      <c r="A43" s="392" t="s">
        <v>1878</v>
      </c>
    </row>
    <row r="44" spans="1:66">
      <c r="A44" s="392" t="s">
        <v>1879</v>
      </c>
    </row>
    <row r="45" spans="1:66">
      <c r="A45" s="392" t="s">
        <v>2058</v>
      </c>
    </row>
    <row r="46" spans="1:66">
      <c r="A46" s="392" t="s">
        <v>2059</v>
      </c>
    </row>
    <row r="47" spans="1:66">
      <c r="A47" s="392" t="s">
        <v>2060</v>
      </c>
    </row>
    <row r="48" spans="1:66">
      <c r="A48" s="392" t="s">
        <v>2061</v>
      </c>
    </row>
    <row r="49" spans="1:1">
      <c r="A49" s="392" t="s">
        <v>2062</v>
      </c>
    </row>
    <row r="87" spans="32:32">
      <c r="AF87" s="392" t="s">
        <v>420</v>
      </c>
    </row>
    <row r="88" spans="32:32">
      <c r="AF88" s="392" t="s">
        <v>420</v>
      </c>
    </row>
    <row r="121" spans="47:47">
      <c r="AU121" s="392" t="s">
        <v>420</v>
      </c>
    </row>
    <row r="122" spans="47:47">
      <c r="AU122" s="392" t="s">
        <v>420</v>
      </c>
    </row>
    <row r="123" spans="47:47">
      <c r="AU123" s="392" t="s">
        <v>420</v>
      </c>
    </row>
    <row r="124" spans="47:47">
      <c r="AU124" s="392" t="s">
        <v>420</v>
      </c>
    </row>
    <row r="125" spans="47:47">
      <c r="AU125" s="392" t="s">
        <v>420</v>
      </c>
    </row>
    <row r="126" spans="47:47">
      <c r="AU126" s="392" t="s">
        <v>420</v>
      </c>
    </row>
    <row r="127" spans="47:47">
      <c r="AU127" s="392" t="s">
        <v>420</v>
      </c>
    </row>
    <row r="128" spans="47:47">
      <c r="AU128" s="392" t="s">
        <v>420</v>
      </c>
    </row>
    <row r="129" spans="47:47">
      <c r="AU129" s="392" t="s">
        <v>420</v>
      </c>
    </row>
    <row r="130" spans="47:47">
      <c r="AU130" s="392" t="s">
        <v>420</v>
      </c>
    </row>
    <row r="131" spans="47:47">
      <c r="AU131" s="392" t="s">
        <v>420</v>
      </c>
    </row>
    <row r="132" spans="47:47">
      <c r="AU132" s="392" t="s">
        <v>420</v>
      </c>
    </row>
    <row r="347" spans="38:38">
      <c r="AL347" s="392" t="s">
        <v>420</v>
      </c>
    </row>
    <row r="348" spans="38:38">
      <c r="AL348" s="392" t="s">
        <v>420</v>
      </c>
    </row>
    <row r="349" spans="38:38">
      <c r="AL349" s="392" t="s">
        <v>420</v>
      </c>
    </row>
    <row r="350" spans="38:38">
      <c r="AL350" s="392" t="s">
        <v>420</v>
      </c>
    </row>
    <row r="351" spans="38:38">
      <c r="AL351" s="392" t="s">
        <v>420</v>
      </c>
    </row>
    <row r="352" spans="38:38">
      <c r="AL352" s="392" t="s">
        <v>420</v>
      </c>
    </row>
    <row r="353" spans="38:38">
      <c r="AL353" s="392" t="s">
        <v>420</v>
      </c>
    </row>
    <row r="354" spans="38:38">
      <c r="AL354" s="392" t="s">
        <v>420</v>
      </c>
    </row>
  </sheetData>
  <sheetProtection algorithmName="SHA-512" hashValue="eI5SoiGaLcqYuhFvJamOl0EIkCqmi0XKNRBZjDuWAYiTYkowixlyFe4iavS/A+g13IhYWVZAraSXgQrVmkyXxQ==" saltValue="bgv5z5d5tKIX63Gp2o+pfg==" spinCount="100000" sheet="1" selectLockedCells="1" selectUnlockedCells="1"/>
  <mergeCells count="6">
    <mergeCell ref="BN4:BY4"/>
    <mergeCell ref="A4:L4"/>
    <mergeCell ref="N4:Y4"/>
    <mergeCell ref="AA4:AL4"/>
    <mergeCell ref="AN4:AY4"/>
    <mergeCell ref="BA4:BL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98D3-242B-4016-AB81-43745C0F281E}">
  <sheetPr>
    <tabColor theme="1"/>
  </sheetPr>
  <dimension ref="A1:W367"/>
  <sheetViews>
    <sheetView zoomScale="60" zoomScaleNormal="60" zoomScaleSheetLayoutView="80" workbookViewId="0">
      <pane xSplit="3" ySplit="4" topLeftCell="D5" activePane="bottomRight" state="frozen"/>
      <selection activeCell="C281" sqref="C281"/>
      <selection pane="topRight" activeCell="C281" sqref="C281"/>
      <selection pane="bottomLeft" activeCell="C281" sqref="C281"/>
      <selection pane="bottomRight" sqref="A1:XFD1048576"/>
    </sheetView>
  </sheetViews>
  <sheetFormatPr defaultColWidth="14.453125" defaultRowHeight="13"/>
  <cols>
    <col min="1" max="1" width="14.453125" style="395"/>
    <col min="2" max="2" width="5.36328125" style="395" customWidth="1"/>
    <col min="3" max="3" width="35.453125" style="400" customWidth="1"/>
    <col min="4" max="4" width="9.08984375" style="396" customWidth="1"/>
    <col min="5" max="6" width="16.90625" style="395" customWidth="1"/>
    <col min="7" max="10" width="14.453125" style="395" customWidth="1"/>
    <col min="11" max="11" width="4.453125" style="395" customWidth="1"/>
    <col min="12" max="12" width="14.453125" style="395" customWidth="1"/>
    <col min="13" max="13" width="32.90625" style="395" customWidth="1"/>
    <col min="14" max="20" width="14.453125" style="395" customWidth="1"/>
    <col min="21" max="16384" width="14.453125" style="395"/>
  </cols>
  <sheetData>
    <row r="1" spans="1:22" ht="115.5" customHeight="1">
      <c r="B1" s="396" t="s">
        <v>161</v>
      </c>
      <c r="C1" s="397">
        <v>45763</v>
      </c>
      <c r="D1" s="396">
        <v>1</v>
      </c>
      <c r="E1" s="396">
        <v>2</v>
      </c>
      <c r="F1" s="396">
        <v>3</v>
      </c>
      <c r="G1" s="396">
        <v>4</v>
      </c>
      <c r="H1" s="396">
        <v>5</v>
      </c>
      <c r="I1" s="396">
        <v>6</v>
      </c>
      <c r="J1" s="396">
        <v>7</v>
      </c>
      <c r="K1" s="396">
        <v>8</v>
      </c>
      <c r="L1" s="396">
        <v>9</v>
      </c>
      <c r="M1" s="396">
        <v>10</v>
      </c>
      <c r="N1" s="396">
        <v>11</v>
      </c>
      <c r="O1" s="396">
        <v>12</v>
      </c>
      <c r="P1" s="396">
        <v>13</v>
      </c>
      <c r="Q1" s="396">
        <v>14</v>
      </c>
      <c r="R1" s="396">
        <v>15</v>
      </c>
      <c r="S1" s="396">
        <v>16</v>
      </c>
      <c r="T1" s="396">
        <v>17</v>
      </c>
    </row>
    <row r="2" spans="1:22" s="398" customFormat="1" ht="27" customHeight="1">
      <c r="B2" s="399" t="s">
        <v>476</v>
      </c>
      <c r="C2" s="399"/>
      <c r="Q2" s="395" t="s">
        <v>477</v>
      </c>
    </row>
    <row r="3" spans="1:22" ht="24" customHeight="1">
      <c r="G3" s="401" t="s">
        <v>2063</v>
      </c>
      <c r="H3" s="401" t="s">
        <v>2063</v>
      </c>
      <c r="I3" s="401" t="b">
        <v>0</v>
      </c>
      <c r="J3" s="396" t="s">
        <v>1687</v>
      </c>
      <c r="K3" s="396"/>
      <c r="L3" s="402" t="s">
        <v>478</v>
      </c>
      <c r="M3" s="403"/>
      <c r="N3" s="403"/>
      <c r="O3" s="403"/>
      <c r="P3" s="404"/>
      <c r="Q3" s="402" t="s">
        <v>479</v>
      </c>
      <c r="R3" s="403"/>
      <c r="S3" s="403"/>
      <c r="T3" s="404"/>
    </row>
    <row r="4" spans="1:22" ht="42.75" customHeight="1">
      <c r="A4" s="405" t="s">
        <v>480</v>
      </c>
      <c r="B4" s="401" t="s">
        <v>481</v>
      </c>
      <c r="C4" s="401" t="s">
        <v>482</v>
      </c>
      <c r="D4" s="406" t="s">
        <v>483</v>
      </c>
      <c r="E4" s="407" t="s">
        <v>484</v>
      </c>
      <c r="F4" s="407" t="s">
        <v>484</v>
      </c>
      <c r="G4" s="401" t="s">
        <v>485</v>
      </c>
      <c r="H4" s="407" t="s">
        <v>486</v>
      </c>
      <c r="I4" s="401" t="s">
        <v>487</v>
      </c>
      <c r="J4" s="408" t="s">
        <v>488</v>
      </c>
      <c r="K4" s="409"/>
      <c r="L4" s="404" t="s">
        <v>489</v>
      </c>
      <c r="M4" s="401" t="s">
        <v>490</v>
      </c>
      <c r="N4" s="401" t="s">
        <v>491</v>
      </c>
      <c r="O4" s="407" t="s">
        <v>492</v>
      </c>
      <c r="P4" s="401" t="s">
        <v>493</v>
      </c>
      <c r="Q4" s="401" t="s">
        <v>2064</v>
      </c>
      <c r="R4" s="407" t="s">
        <v>2065</v>
      </c>
      <c r="S4" s="401" t="s">
        <v>2066</v>
      </c>
      <c r="T4" s="401" t="s">
        <v>2067</v>
      </c>
      <c r="U4" s="395" t="s">
        <v>2068</v>
      </c>
      <c r="V4" s="395" t="s">
        <v>2069</v>
      </c>
    </row>
    <row r="5" spans="1:22" ht="21.75" customHeight="1">
      <c r="B5" s="410">
        <v>1</v>
      </c>
      <c r="C5" s="411" t="s">
        <v>185</v>
      </c>
      <c r="D5" s="410">
        <v>1</v>
      </c>
      <c r="E5" s="401" t="s">
        <v>494</v>
      </c>
      <c r="F5" s="401">
        <f>VALUE(E5)</f>
        <v>3002</v>
      </c>
      <c r="G5" s="401" t="s">
        <v>495</v>
      </c>
      <c r="H5" s="401" t="s">
        <v>495</v>
      </c>
      <c r="I5" s="412" t="str">
        <f t="shared" ref="I5:I68" si="0">IF(COUNTIF($G$5:$G$341,G5)=1,"OK","重複あり！")</f>
        <v>OK</v>
      </c>
      <c r="J5" s="412" t="str">
        <f>IF(EXACT(G5,H5),"OK","変更あり！")</f>
        <v>OK</v>
      </c>
      <c r="K5" s="409"/>
      <c r="L5" s="413">
        <v>1002468</v>
      </c>
      <c r="M5" s="414" t="s">
        <v>1222</v>
      </c>
      <c r="N5" s="415" t="s">
        <v>1223</v>
      </c>
      <c r="O5" s="416" t="s">
        <v>1224</v>
      </c>
      <c r="P5" s="416" t="s">
        <v>1225</v>
      </c>
      <c r="Q5" s="404" t="s">
        <v>1136</v>
      </c>
      <c r="R5" s="415" t="s">
        <v>1223</v>
      </c>
      <c r="S5" s="416" t="s">
        <v>1224</v>
      </c>
      <c r="T5" s="416" t="s">
        <v>1225</v>
      </c>
    </row>
    <row r="6" spans="1:22" ht="21.75" customHeight="1">
      <c r="B6" s="410">
        <v>2</v>
      </c>
      <c r="C6" s="411" t="s">
        <v>200</v>
      </c>
      <c r="D6" s="410">
        <v>2</v>
      </c>
      <c r="E6" s="401" t="s">
        <v>496</v>
      </c>
      <c r="F6" s="401">
        <f t="shared" ref="F6:F69" si="1">VALUE(E6)</f>
        <v>3003</v>
      </c>
      <c r="G6" s="401" t="s">
        <v>497</v>
      </c>
      <c r="H6" s="401" t="s">
        <v>497</v>
      </c>
      <c r="I6" s="412" t="str">
        <f t="shared" si="0"/>
        <v>OK</v>
      </c>
      <c r="J6" s="412" t="str">
        <f t="shared" ref="J6:J69" si="2">IF(EXACT(G6,H6),"OK","変更あり！")</f>
        <v>OK</v>
      </c>
      <c r="K6" s="409"/>
      <c r="L6" s="417">
        <v>1002172</v>
      </c>
      <c r="M6" s="414" t="s">
        <v>1226</v>
      </c>
      <c r="N6" s="415" t="s">
        <v>1785</v>
      </c>
      <c r="O6" s="416" t="s">
        <v>1880</v>
      </c>
      <c r="P6" s="416" t="s">
        <v>2070</v>
      </c>
      <c r="Q6" s="404" t="s">
        <v>2071</v>
      </c>
      <c r="R6" s="415" t="s">
        <v>1227</v>
      </c>
      <c r="S6" s="416" t="s">
        <v>1127</v>
      </c>
      <c r="T6" s="416" t="s">
        <v>1602</v>
      </c>
      <c r="U6" s="395">
        <v>1</v>
      </c>
      <c r="V6" s="395" t="s">
        <v>53</v>
      </c>
    </row>
    <row r="7" spans="1:22" ht="21.75" customHeight="1">
      <c r="B7" s="410">
        <v>3</v>
      </c>
      <c r="C7" s="411" t="s">
        <v>196</v>
      </c>
      <c r="D7" s="410">
        <v>3</v>
      </c>
      <c r="E7" s="401" t="s">
        <v>498</v>
      </c>
      <c r="F7" s="401">
        <f t="shared" si="1"/>
        <v>3004</v>
      </c>
      <c r="G7" s="401" t="s">
        <v>499</v>
      </c>
      <c r="H7" s="401" t="s">
        <v>2072</v>
      </c>
      <c r="I7" s="412" t="str">
        <f t="shared" si="0"/>
        <v>OK</v>
      </c>
      <c r="J7" s="412" t="str">
        <f t="shared" si="2"/>
        <v>OK</v>
      </c>
      <c r="K7" s="409"/>
      <c r="L7" s="417">
        <v>1002474</v>
      </c>
      <c r="M7" s="414" t="s">
        <v>1228</v>
      </c>
      <c r="N7" s="415" t="s">
        <v>1881</v>
      </c>
      <c r="O7" s="416" t="s">
        <v>1880</v>
      </c>
      <c r="P7" s="416" t="s">
        <v>2073</v>
      </c>
      <c r="Q7" s="404" t="s">
        <v>2071</v>
      </c>
      <c r="R7" s="415" t="s">
        <v>1229</v>
      </c>
      <c r="S7" s="416" t="s">
        <v>1127</v>
      </c>
      <c r="T7" s="416" t="s">
        <v>1230</v>
      </c>
      <c r="V7" s="395" t="s">
        <v>53</v>
      </c>
    </row>
    <row r="8" spans="1:22" ht="21.75" customHeight="1">
      <c r="B8" s="410">
        <v>4</v>
      </c>
      <c r="C8" s="411" t="s">
        <v>192</v>
      </c>
      <c r="D8" s="410">
        <v>4</v>
      </c>
      <c r="E8" s="401" t="s">
        <v>500</v>
      </c>
      <c r="F8" s="401">
        <f t="shared" si="1"/>
        <v>3005</v>
      </c>
      <c r="G8" s="401" t="s">
        <v>501</v>
      </c>
      <c r="H8" s="401" t="s">
        <v>501</v>
      </c>
      <c r="I8" s="412" t="str">
        <f t="shared" si="0"/>
        <v>OK</v>
      </c>
      <c r="J8" s="412" t="str">
        <f t="shared" si="2"/>
        <v>OK</v>
      </c>
      <c r="K8" s="409"/>
      <c r="L8" s="417">
        <v>1002330</v>
      </c>
      <c r="M8" s="414" t="s">
        <v>1231</v>
      </c>
      <c r="N8" s="415" t="s">
        <v>1232</v>
      </c>
      <c r="O8" s="416" t="s">
        <v>1224</v>
      </c>
      <c r="P8" s="416" t="s">
        <v>1233</v>
      </c>
      <c r="Q8" s="404" t="s">
        <v>1136</v>
      </c>
      <c r="R8" s="415" t="s">
        <v>1232</v>
      </c>
      <c r="S8" s="416" t="s">
        <v>1224</v>
      </c>
      <c r="T8" s="416" t="s">
        <v>1233</v>
      </c>
    </row>
    <row r="9" spans="1:22" ht="21.75" customHeight="1">
      <c r="B9" s="410">
        <v>5</v>
      </c>
      <c r="C9" s="411" t="s">
        <v>221</v>
      </c>
      <c r="D9" s="410">
        <v>5</v>
      </c>
      <c r="E9" s="401" t="s">
        <v>502</v>
      </c>
      <c r="F9" s="401">
        <f t="shared" si="1"/>
        <v>3006</v>
      </c>
      <c r="G9" s="401" t="s">
        <v>503</v>
      </c>
      <c r="H9" s="401" t="s">
        <v>503</v>
      </c>
      <c r="I9" s="412" t="str">
        <f t="shared" si="0"/>
        <v>OK</v>
      </c>
      <c r="J9" s="412" t="str">
        <f t="shared" si="2"/>
        <v>OK</v>
      </c>
      <c r="K9" s="409"/>
      <c r="L9" s="417">
        <v>1002442</v>
      </c>
      <c r="M9" s="414" t="s">
        <v>1234</v>
      </c>
      <c r="N9" s="415" t="s">
        <v>1235</v>
      </c>
      <c r="O9" s="416" t="s">
        <v>1224</v>
      </c>
      <c r="P9" s="416" t="s">
        <v>1236</v>
      </c>
      <c r="Q9" s="404" t="s">
        <v>1136</v>
      </c>
      <c r="R9" s="415" t="s">
        <v>1235</v>
      </c>
      <c r="S9" s="416" t="s">
        <v>1224</v>
      </c>
      <c r="T9" s="416" t="s">
        <v>1236</v>
      </c>
    </row>
    <row r="10" spans="1:22" ht="21.75" customHeight="1">
      <c r="B10" s="410">
        <v>6</v>
      </c>
      <c r="C10" s="411" t="s">
        <v>216</v>
      </c>
      <c r="D10" s="410">
        <v>6</v>
      </c>
      <c r="E10" s="401" t="s">
        <v>504</v>
      </c>
      <c r="F10" s="401">
        <f t="shared" si="1"/>
        <v>3007</v>
      </c>
      <c r="G10" s="401" t="s">
        <v>505</v>
      </c>
      <c r="H10" s="401" t="s">
        <v>505</v>
      </c>
      <c r="I10" s="412" t="str">
        <f t="shared" si="0"/>
        <v>OK</v>
      </c>
      <c r="J10" s="412" t="str">
        <f t="shared" si="2"/>
        <v>OK</v>
      </c>
      <c r="K10" s="409"/>
      <c r="L10" s="417">
        <v>1003051</v>
      </c>
      <c r="M10" s="414" t="s">
        <v>1237</v>
      </c>
      <c r="N10" s="415" t="s">
        <v>1238</v>
      </c>
      <c r="O10" s="416" t="s">
        <v>1224</v>
      </c>
      <c r="P10" s="416" t="s">
        <v>1239</v>
      </c>
      <c r="Q10" s="404" t="s">
        <v>1136</v>
      </c>
      <c r="R10" s="415" t="s">
        <v>1238</v>
      </c>
      <c r="S10" s="416" t="s">
        <v>1224</v>
      </c>
      <c r="T10" s="416" t="s">
        <v>1239</v>
      </c>
      <c r="U10" s="395">
        <v>1</v>
      </c>
    </row>
    <row r="11" spans="1:22" ht="21.75" customHeight="1">
      <c r="B11" s="410">
        <v>7</v>
      </c>
      <c r="C11" s="411" t="s">
        <v>227</v>
      </c>
      <c r="D11" s="410">
        <v>7</v>
      </c>
      <c r="E11" s="401" t="s">
        <v>506</v>
      </c>
      <c r="F11" s="401">
        <f t="shared" si="1"/>
        <v>3008</v>
      </c>
      <c r="G11" s="401" t="s">
        <v>507</v>
      </c>
      <c r="H11" s="401" t="s">
        <v>507</v>
      </c>
      <c r="I11" s="412" t="str">
        <f t="shared" si="0"/>
        <v>OK</v>
      </c>
      <c r="J11" s="412" t="str">
        <f t="shared" si="2"/>
        <v>OK</v>
      </c>
      <c r="K11" s="409"/>
      <c r="L11" s="417">
        <v>1003220</v>
      </c>
      <c r="M11" s="414" t="s">
        <v>1240</v>
      </c>
      <c r="N11" s="415" t="s">
        <v>1241</v>
      </c>
      <c r="O11" s="416" t="s">
        <v>1224</v>
      </c>
      <c r="P11" s="416" t="s">
        <v>1242</v>
      </c>
      <c r="Q11" s="404" t="s">
        <v>1136</v>
      </c>
      <c r="R11" s="415" t="s">
        <v>1241</v>
      </c>
      <c r="S11" s="416" t="s">
        <v>1224</v>
      </c>
      <c r="T11" s="416" t="s">
        <v>1242</v>
      </c>
    </row>
    <row r="12" spans="1:22" ht="21.75" customHeight="1">
      <c r="B12" s="410">
        <v>8</v>
      </c>
      <c r="C12" s="411" t="s">
        <v>240</v>
      </c>
      <c r="D12" s="410">
        <v>8</v>
      </c>
      <c r="E12" s="401" t="s">
        <v>508</v>
      </c>
      <c r="F12" s="401">
        <f t="shared" si="1"/>
        <v>3009</v>
      </c>
      <c r="G12" s="401" t="s">
        <v>509</v>
      </c>
      <c r="H12" s="401" t="s">
        <v>509</v>
      </c>
      <c r="I12" s="412" t="str">
        <f t="shared" si="0"/>
        <v>OK</v>
      </c>
      <c r="J12" s="412" t="str">
        <f t="shared" si="2"/>
        <v>OK</v>
      </c>
      <c r="K12" s="409"/>
      <c r="L12" s="417">
        <v>1002239</v>
      </c>
      <c r="M12" s="414" t="s">
        <v>1243</v>
      </c>
      <c r="N12" s="415" t="s">
        <v>1244</v>
      </c>
      <c r="O12" s="416" t="s">
        <v>1224</v>
      </c>
      <c r="P12" s="416" t="s">
        <v>1882</v>
      </c>
      <c r="Q12" s="404" t="s">
        <v>1136</v>
      </c>
      <c r="R12" s="415" t="s">
        <v>1244</v>
      </c>
      <c r="S12" s="416" t="s">
        <v>1224</v>
      </c>
      <c r="T12" s="416" t="s">
        <v>1882</v>
      </c>
    </row>
    <row r="13" spans="1:22" ht="21.75" customHeight="1">
      <c r="B13" s="410">
        <v>9</v>
      </c>
      <c r="C13" s="411" t="s">
        <v>261</v>
      </c>
      <c r="D13" s="410">
        <v>9</v>
      </c>
      <c r="E13" s="401" t="s">
        <v>510</v>
      </c>
      <c r="F13" s="401">
        <f t="shared" si="1"/>
        <v>3010</v>
      </c>
      <c r="G13" s="401" t="s">
        <v>511</v>
      </c>
      <c r="H13" s="401" t="s">
        <v>511</v>
      </c>
      <c r="I13" s="412" t="str">
        <f t="shared" si="0"/>
        <v>OK</v>
      </c>
      <c r="J13" s="412" t="str">
        <f t="shared" si="2"/>
        <v>OK</v>
      </c>
      <c r="K13" s="409"/>
      <c r="L13" s="417">
        <v>1002469</v>
      </c>
      <c r="M13" s="414" t="s">
        <v>1245</v>
      </c>
      <c r="N13" s="415" t="s">
        <v>1246</v>
      </c>
      <c r="O13" s="416" t="s">
        <v>1224</v>
      </c>
      <c r="P13" s="416" t="s">
        <v>1786</v>
      </c>
      <c r="Q13" s="404" t="s">
        <v>1136</v>
      </c>
      <c r="R13" s="415" t="s">
        <v>1246</v>
      </c>
      <c r="S13" s="416" t="s">
        <v>1224</v>
      </c>
      <c r="T13" s="416" t="s">
        <v>1786</v>
      </c>
    </row>
    <row r="14" spans="1:22" ht="21.75" customHeight="1">
      <c r="B14" s="410">
        <v>10</v>
      </c>
      <c r="C14" s="411" t="s">
        <v>250</v>
      </c>
      <c r="D14" s="410">
        <v>10</v>
      </c>
      <c r="E14" s="401" t="s">
        <v>512</v>
      </c>
      <c r="F14" s="401">
        <f t="shared" si="1"/>
        <v>3014</v>
      </c>
      <c r="G14" s="401" t="s">
        <v>513</v>
      </c>
      <c r="H14" s="401" t="s">
        <v>513</v>
      </c>
      <c r="I14" s="412" t="str">
        <f t="shared" si="0"/>
        <v>OK</v>
      </c>
      <c r="J14" s="412" t="str">
        <f t="shared" si="2"/>
        <v>OK</v>
      </c>
      <c r="K14" s="409"/>
      <c r="L14" s="417">
        <v>1002217</v>
      </c>
      <c r="M14" s="414" t="s">
        <v>1251</v>
      </c>
      <c r="N14" s="415" t="s">
        <v>1252</v>
      </c>
      <c r="O14" s="416" t="s">
        <v>1224</v>
      </c>
      <c r="P14" s="416" t="s">
        <v>1253</v>
      </c>
      <c r="Q14" s="404" t="s">
        <v>1136</v>
      </c>
      <c r="R14" s="415" t="s">
        <v>1252</v>
      </c>
      <c r="S14" s="416" t="s">
        <v>1224</v>
      </c>
      <c r="T14" s="416" t="s">
        <v>1253</v>
      </c>
    </row>
    <row r="15" spans="1:22" ht="21.75" customHeight="1">
      <c r="B15" s="410">
        <v>11</v>
      </c>
      <c r="C15" s="411" t="s">
        <v>257</v>
      </c>
      <c r="D15" s="410">
        <v>11</v>
      </c>
      <c r="E15" s="401" t="s">
        <v>514</v>
      </c>
      <c r="F15" s="401">
        <f t="shared" si="1"/>
        <v>3015</v>
      </c>
      <c r="G15" s="401" t="s">
        <v>515</v>
      </c>
      <c r="H15" s="401" t="s">
        <v>515</v>
      </c>
      <c r="I15" s="412" t="str">
        <f t="shared" si="0"/>
        <v>OK</v>
      </c>
      <c r="J15" s="412" t="str">
        <f t="shared" si="2"/>
        <v>OK</v>
      </c>
      <c r="K15" s="409"/>
      <c r="L15" s="417">
        <v>1004277</v>
      </c>
      <c r="M15" s="414" t="s">
        <v>1254</v>
      </c>
      <c r="N15" s="415" t="s">
        <v>1255</v>
      </c>
      <c r="O15" s="416" t="s">
        <v>1224</v>
      </c>
      <c r="P15" s="416" t="s">
        <v>1256</v>
      </c>
      <c r="Q15" s="404" t="s">
        <v>1136</v>
      </c>
      <c r="R15" s="415" t="s">
        <v>1255</v>
      </c>
      <c r="S15" s="416" t="s">
        <v>1224</v>
      </c>
      <c r="T15" s="416" t="s">
        <v>1256</v>
      </c>
    </row>
    <row r="16" spans="1:22" ht="21.75" customHeight="1">
      <c r="B16" s="410">
        <v>12</v>
      </c>
      <c r="C16" s="411" t="s">
        <v>203</v>
      </c>
      <c r="D16" s="410">
        <v>12</v>
      </c>
      <c r="E16" s="401" t="s">
        <v>516</v>
      </c>
      <c r="F16" s="401">
        <f t="shared" si="1"/>
        <v>3016</v>
      </c>
      <c r="G16" s="401" t="s">
        <v>517</v>
      </c>
      <c r="H16" s="401" t="s">
        <v>517</v>
      </c>
      <c r="I16" s="412" t="str">
        <f t="shared" si="0"/>
        <v>OK</v>
      </c>
      <c r="J16" s="412" t="str">
        <f t="shared" si="2"/>
        <v>OK</v>
      </c>
      <c r="K16" s="409"/>
      <c r="L16" s="417">
        <v>1003082</v>
      </c>
      <c r="M16" s="414" t="s">
        <v>1257</v>
      </c>
      <c r="N16" s="415" t="s">
        <v>1258</v>
      </c>
      <c r="O16" s="416" t="s">
        <v>1224</v>
      </c>
      <c r="P16" s="416" t="s">
        <v>1259</v>
      </c>
      <c r="Q16" s="404" t="s">
        <v>1136</v>
      </c>
      <c r="R16" s="415" t="s">
        <v>1258</v>
      </c>
      <c r="S16" s="416" t="s">
        <v>1224</v>
      </c>
      <c r="T16" s="416" t="s">
        <v>1259</v>
      </c>
    </row>
    <row r="17" spans="2:22" ht="21.75" customHeight="1">
      <c r="B17" s="410">
        <v>13</v>
      </c>
      <c r="C17" s="411" t="s">
        <v>272</v>
      </c>
      <c r="D17" s="410">
        <v>13</v>
      </c>
      <c r="E17" s="401" t="s">
        <v>518</v>
      </c>
      <c r="F17" s="401">
        <f t="shared" si="1"/>
        <v>3017</v>
      </c>
      <c r="G17" s="401" t="s">
        <v>519</v>
      </c>
      <c r="H17" s="401" t="s">
        <v>519</v>
      </c>
      <c r="I17" s="412" t="str">
        <f t="shared" si="0"/>
        <v>OK</v>
      </c>
      <c r="J17" s="412" t="str">
        <f t="shared" si="2"/>
        <v>OK</v>
      </c>
      <c r="K17" s="409"/>
      <c r="L17" s="417">
        <v>1003083</v>
      </c>
      <c r="M17" s="414" t="s">
        <v>1260</v>
      </c>
      <c r="N17" s="415" t="s">
        <v>1261</v>
      </c>
      <c r="O17" s="416" t="s">
        <v>1224</v>
      </c>
      <c r="P17" s="416" t="s">
        <v>1262</v>
      </c>
      <c r="Q17" s="404" t="s">
        <v>1136</v>
      </c>
      <c r="R17" s="415" t="s">
        <v>1261</v>
      </c>
      <c r="S17" s="416" t="s">
        <v>1224</v>
      </c>
      <c r="T17" s="416" t="s">
        <v>1262</v>
      </c>
    </row>
    <row r="18" spans="2:22" ht="21.75" customHeight="1">
      <c r="B18" s="410">
        <v>14</v>
      </c>
      <c r="C18" s="411" t="s">
        <v>277</v>
      </c>
      <c r="D18" s="410">
        <v>14</v>
      </c>
      <c r="E18" s="401" t="s">
        <v>520</v>
      </c>
      <c r="F18" s="401">
        <f t="shared" si="1"/>
        <v>3018</v>
      </c>
      <c r="G18" s="401" t="s">
        <v>521</v>
      </c>
      <c r="H18" s="401" t="s">
        <v>521</v>
      </c>
      <c r="I18" s="412" t="str">
        <f t="shared" si="0"/>
        <v>OK</v>
      </c>
      <c r="J18" s="412" t="str">
        <f t="shared" si="2"/>
        <v>OK</v>
      </c>
      <c r="K18" s="409"/>
      <c r="L18" s="417">
        <v>1002334</v>
      </c>
      <c r="M18" s="414" t="s">
        <v>1263</v>
      </c>
      <c r="N18" s="415" t="s">
        <v>1264</v>
      </c>
      <c r="O18" s="416" t="s">
        <v>1224</v>
      </c>
      <c r="P18" s="416" t="s">
        <v>1265</v>
      </c>
      <c r="Q18" s="404" t="s">
        <v>1136</v>
      </c>
      <c r="R18" s="415" t="s">
        <v>1264</v>
      </c>
      <c r="S18" s="416" t="s">
        <v>1224</v>
      </c>
      <c r="T18" s="416" t="s">
        <v>1265</v>
      </c>
      <c r="U18" s="395">
        <v>1</v>
      </c>
    </row>
    <row r="19" spans="2:22" ht="21.75" customHeight="1">
      <c r="B19" s="410">
        <v>15</v>
      </c>
      <c r="C19" s="411" t="s">
        <v>1689</v>
      </c>
      <c r="D19" s="410">
        <v>15</v>
      </c>
      <c r="E19" s="401" t="s">
        <v>522</v>
      </c>
      <c r="F19" s="401">
        <f t="shared" si="1"/>
        <v>3019</v>
      </c>
      <c r="G19" s="401" t="s">
        <v>523</v>
      </c>
      <c r="H19" s="401" t="s">
        <v>523</v>
      </c>
      <c r="I19" s="412" t="str">
        <f t="shared" si="0"/>
        <v>OK</v>
      </c>
      <c r="J19" s="412" t="str">
        <f t="shared" si="2"/>
        <v>OK</v>
      </c>
      <c r="K19" s="409"/>
      <c r="L19" s="417">
        <v>1002467</v>
      </c>
      <c r="M19" s="414" t="s">
        <v>1266</v>
      </c>
      <c r="N19" s="415" t="s">
        <v>1267</v>
      </c>
      <c r="O19" s="416" t="s">
        <v>1224</v>
      </c>
      <c r="P19" s="416" t="s">
        <v>1268</v>
      </c>
      <c r="Q19" s="404" t="s">
        <v>1136</v>
      </c>
      <c r="R19" s="415" t="s">
        <v>1267</v>
      </c>
      <c r="S19" s="416" t="s">
        <v>1224</v>
      </c>
      <c r="T19" s="416" t="s">
        <v>1268</v>
      </c>
    </row>
    <row r="20" spans="2:22" ht="21.75" customHeight="1">
      <c r="B20" s="410">
        <v>16</v>
      </c>
      <c r="C20" s="411" t="s">
        <v>285</v>
      </c>
      <c r="D20" s="410">
        <v>16</v>
      </c>
      <c r="E20" s="401" t="s">
        <v>524</v>
      </c>
      <c r="F20" s="401">
        <f t="shared" si="1"/>
        <v>3020</v>
      </c>
      <c r="G20" s="401" t="s">
        <v>525</v>
      </c>
      <c r="H20" s="401" t="s">
        <v>525</v>
      </c>
      <c r="I20" s="412" t="str">
        <f t="shared" si="0"/>
        <v>OK</v>
      </c>
      <c r="J20" s="412" t="str">
        <f t="shared" si="2"/>
        <v>OK</v>
      </c>
      <c r="K20" s="409"/>
      <c r="L20" s="417">
        <v>1002324</v>
      </c>
      <c r="M20" s="414" t="s">
        <v>1269</v>
      </c>
      <c r="N20" s="415" t="s">
        <v>1270</v>
      </c>
      <c r="O20" s="416" t="s">
        <v>1224</v>
      </c>
      <c r="P20" s="416" t="s">
        <v>1271</v>
      </c>
      <c r="Q20" s="404" t="s">
        <v>1136</v>
      </c>
      <c r="R20" s="415" t="s">
        <v>1270</v>
      </c>
      <c r="S20" s="416" t="s">
        <v>1224</v>
      </c>
      <c r="T20" s="416" t="s">
        <v>1271</v>
      </c>
    </row>
    <row r="21" spans="2:22" ht="21.75" customHeight="1">
      <c r="B21" s="410">
        <v>17</v>
      </c>
      <c r="C21" s="411" t="s">
        <v>275</v>
      </c>
      <c r="D21" s="410">
        <v>17</v>
      </c>
      <c r="E21" s="401" t="s">
        <v>526</v>
      </c>
      <c r="F21" s="401">
        <f t="shared" si="1"/>
        <v>3021</v>
      </c>
      <c r="G21" s="401" t="s">
        <v>527</v>
      </c>
      <c r="H21" s="401" t="s">
        <v>527</v>
      </c>
      <c r="I21" s="412" t="str">
        <f t="shared" si="0"/>
        <v>OK</v>
      </c>
      <c r="J21" s="412" t="str">
        <f t="shared" si="2"/>
        <v>OK</v>
      </c>
      <c r="K21" s="409"/>
      <c r="L21" s="417">
        <v>1003207</v>
      </c>
      <c r="M21" s="414" t="s">
        <v>1272</v>
      </c>
      <c r="N21" s="415" t="s">
        <v>1273</v>
      </c>
      <c r="O21" s="416" t="s">
        <v>1224</v>
      </c>
      <c r="P21" s="416" t="s">
        <v>2074</v>
      </c>
      <c r="Q21" s="404" t="s">
        <v>1136</v>
      </c>
      <c r="R21" s="415" t="s">
        <v>1273</v>
      </c>
      <c r="S21" s="416" t="s">
        <v>1224</v>
      </c>
      <c r="T21" s="416" t="s">
        <v>2074</v>
      </c>
      <c r="U21" s="418">
        <v>1</v>
      </c>
    </row>
    <row r="22" spans="2:22" ht="21.75" customHeight="1">
      <c r="B22" s="410">
        <v>18</v>
      </c>
      <c r="C22" s="411" t="s">
        <v>247</v>
      </c>
      <c r="D22" s="410">
        <v>18</v>
      </c>
      <c r="E22" s="401" t="s">
        <v>528</v>
      </c>
      <c r="F22" s="401">
        <f t="shared" si="1"/>
        <v>3022</v>
      </c>
      <c r="G22" s="401" t="s">
        <v>529</v>
      </c>
      <c r="H22" s="401" t="s">
        <v>529</v>
      </c>
      <c r="I22" s="412" t="str">
        <f t="shared" si="0"/>
        <v>OK</v>
      </c>
      <c r="J22" s="412" t="str">
        <f t="shared" si="2"/>
        <v>OK</v>
      </c>
      <c r="K22" s="409"/>
      <c r="L22" s="417">
        <v>1002997</v>
      </c>
      <c r="M22" s="414" t="s">
        <v>1274</v>
      </c>
      <c r="N22" s="415" t="s">
        <v>1275</v>
      </c>
      <c r="O22" s="416" t="s">
        <v>1224</v>
      </c>
      <c r="P22" s="416" t="s">
        <v>1276</v>
      </c>
      <c r="Q22" s="404" t="s">
        <v>1136</v>
      </c>
      <c r="R22" s="415" t="s">
        <v>1275</v>
      </c>
      <c r="S22" s="416" t="s">
        <v>1224</v>
      </c>
      <c r="T22" s="416" t="s">
        <v>1276</v>
      </c>
    </row>
    <row r="23" spans="2:22" ht="21.75" customHeight="1">
      <c r="B23" s="410">
        <v>19</v>
      </c>
      <c r="C23" s="411" t="s">
        <v>289</v>
      </c>
      <c r="D23" s="410">
        <v>19</v>
      </c>
      <c r="E23" s="401" t="s">
        <v>530</v>
      </c>
      <c r="F23" s="401">
        <f t="shared" si="1"/>
        <v>3023</v>
      </c>
      <c r="G23" s="401" t="s">
        <v>531</v>
      </c>
      <c r="H23" s="401" t="s">
        <v>531</v>
      </c>
      <c r="I23" s="412" t="str">
        <f t="shared" si="0"/>
        <v>OK</v>
      </c>
      <c r="J23" s="412" t="str">
        <f t="shared" si="2"/>
        <v>OK</v>
      </c>
      <c r="K23" s="409"/>
      <c r="L23" s="417">
        <v>1003012</v>
      </c>
      <c r="M23" s="414" t="s">
        <v>1277</v>
      </c>
      <c r="N23" s="415" t="s">
        <v>1278</v>
      </c>
      <c r="O23" s="416" t="s">
        <v>1224</v>
      </c>
      <c r="P23" s="416" t="s">
        <v>1883</v>
      </c>
      <c r="Q23" s="404" t="s">
        <v>1136</v>
      </c>
      <c r="R23" s="415" t="s">
        <v>1278</v>
      </c>
      <c r="S23" s="416" t="s">
        <v>1224</v>
      </c>
      <c r="T23" s="416" t="s">
        <v>1883</v>
      </c>
    </row>
    <row r="24" spans="2:22" ht="21.75" customHeight="1">
      <c r="B24" s="410">
        <v>20</v>
      </c>
      <c r="C24" s="411" t="s">
        <v>230</v>
      </c>
      <c r="D24" s="410">
        <v>20</v>
      </c>
      <c r="E24" s="401" t="s">
        <v>532</v>
      </c>
      <c r="F24" s="401">
        <f t="shared" si="1"/>
        <v>3024</v>
      </c>
      <c r="G24" s="401" t="s">
        <v>533</v>
      </c>
      <c r="H24" s="401" t="s">
        <v>533</v>
      </c>
      <c r="I24" s="412" t="str">
        <f t="shared" si="0"/>
        <v>OK</v>
      </c>
      <c r="J24" s="412" t="str">
        <f t="shared" si="2"/>
        <v>OK</v>
      </c>
      <c r="K24" s="409"/>
      <c r="L24" s="417">
        <v>1017501</v>
      </c>
      <c r="M24" s="414" t="s">
        <v>1279</v>
      </c>
      <c r="N24" s="415" t="s">
        <v>1280</v>
      </c>
      <c r="O24" s="416" t="s">
        <v>1224</v>
      </c>
      <c r="P24" s="416" t="s">
        <v>1281</v>
      </c>
      <c r="Q24" s="404" t="s">
        <v>1136</v>
      </c>
      <c r="R24" s="415" t="s">
        <v>1280</v>
      </c>
      <c r="S24" s="416" t="s">
        <v>1224</v>
      </c>
      <c r="T24" s="416" t="s">
        <v>1281</v>
      </c>
    </row>
    <row r="25" spans="2:22" ht="21.75" customHeight="1">
      <c r="B25" s="410">
        <v>21</v>
      </c>
      <c r="C25" s="411" t="s">
        <v>253</v>
      </c>
      <c r="D25" s="410">
        <v>21</v>
      </c>
      <c r="E25" s="401" t="s">
        <v>534</v>
      </c>
      <c r="F25" s="401">
        <f t="shared" si="1"/>
        <v>3025</v>
      </c>
      <c r="G25" s="401" t="s">
        <v>535</v>
      </c>
      <c r="H25" s="401" t="s">
        <v>535</v>
      </c>
      <c r="I25" s="412" t="str">
        <f t="shared" si="0"/>
        <v>OK</v>
      </c>
      <c r="J25" s="412" t="str">
        <f t="shared" si="2"/>
        <v>OK</v>
      </c>
      <c r="K25" s="409"/>
      <c r="L25" s="417">
        <v>1024055</v>
      </c>
      <c r="M25" s="414" t="s">
        <v>1282</v>
      </c>
      <c r="N25" s="415" t="s">
        <v>1283</v>
      </c>
      <c r="O25" s="416" t="s">
        <v>1224</v>
      </c>
      <c r="P25" s="416" t="s">
        <v>1284</v>
      </c>
      <c r="Q25" s="404" t="s">
        <v>1136</v>
      </c>
      <c r="R25" s="415" t="s">
        <v>1283</v>
      </c>
      <c r="S25" s="416" t="s">
        <v>1224</v>
      </c>
      <c r="T25" s="416" t="s">
        <v>1284</v>
      </c>
    </row>
    <row r="26" spans="2:22" ht="21.75" customHeight="1">
      <c r="B26" s="410">
        <v>22</v>
      </c>
      <c r="C26" s="411" t="s">
        <v>287</v>
      </c>
      <c r="D26" s="410">
        <v>22</v>
      </c>
      <c r="E26" s="401" t="s">
        <v>537</v>
      </c>
      <c r="F26" s="401">
        <f t="shared" si="1"/>
        <v>3028</v>
      </c>
      <c r="G26" s="401" t="s">
        <v>538</v>
      </c>
      <c r="H26" s="401" t="s">
        <v>538</v>
      </c>
      <c r="I26" s="412" t="str">
        <f t="shared" si="0"/>
        <v>OK</v>
      </c>
      <c r="J26" s="412" t="str">
        <f t="shared" si="2"/>
        <v>OK</v>
      </c>
      <c r="K26" s="409"/>
      <c r="L26" s="417">
        <v>1031317</v>
      </c>
      <c r="M26" s="419" t="s">
        <v>1287</v>
      </c>
      <c r="N26" s="411" t="s">
        <v>1884</v>
      </c>
      <c r="O26" s="420" t="s">
        <v>2075</v>
      </c>
      <c r="P26" s="420" t="s">
        <v>2076</v>
      </c>
      <c r="Q26" s="401" t="s">
        <v>2071</v>
      </c>
      <c r="R26" s="411" t="s">
        <v>1288</v>
      </c>
      <c r="S26" s="420" t="s">
        <v>1127</v>
      </c>
      <c r="T26" s="421" t="s">
        <v>2077</v>
      </c>
      <c r="V26" s="395" t="s">
        <v>53</v>
      </c>
    </row>
    <row r="27" spans="2:22" ht="21.75" customHeight="1">
      <c r="B27" s="410">
        <v>23</v>
      </c>
      <c r="C27" s="411" t="s">
        <v>1690</v>
      </c>
      <c r="D27" s="410">
        <v>23</v>
      </c>
      <c r="E27" s="401" t="s">
        <v>539</v>
      </c>
      <c r="F27" s="401">
        <f t="shared" si="1"/>
        <v>3029</v>
      </c>
      <c r="G27" s="401" t="s">
        <v>540</v>
      </c>
      <c r="H27" s="401" t="s">
        <v>540</v>
      </c>
      <c r="I27" s="412" t="str">
        <f t="shared" si="0"/>
        <v>OK</v>
      </c>
      <c r="J27" s="412" t="str">
        <f t="shared" si="2"/>
        <v>OK</v>
      </c>
      <c r="K27" s="409"/>
      <c r="L27" s="417">
        <v>1034881</v>
      </c>
      <c r="M27" s="414" t="s">
        <v>1289</v>
      </c>
      <c r="N27" s="415" t="s">
        <v>1290</v>
      </c>
      <c r="O27" s="416" t="s">
        <v>1224</v>
      </c>
      <c r="P27" s="416" t="s">
        <v>1291</v>
      </c>
      <c r="Q27" s="422" t="s">
        <v>1136</v>
      </c>
      <c r="R27" s="415" t="s">
        <v>1290</v>
      </c>
      <c r="S27" s="416" t="s">
        <v>1224</v>
      </c>
      <c r="T27" s="416" t="s">
        <v>1291</v>
      </c>
    </row>
    <row r="28" spans="2:22" ht="21.75" customHeight="1">
      <c r="B28" s="410">
        <v>24</v>
      </c>
      <c r="C28" s="411" t="s">
        <v>1691</v>
      </c>
      <c r="D28" s="410">
        <v>24</v>
      </c>
      <c r="E28" s="401" t="s">
        <v>541</v>
      </c>
      <c r="F28" s="401">
        <f t="shared" si="1"/>
        <v>3030</v>
      </c>
      <c r="G28" s="401" t="s">
        <v>542</v>
      </c>
      <c r="H28" s="401" t="s">
        <v>542</v>
      </c>
      <c r="I28" s="412" t="str">
        <f t="shared" si="0"/>
        <v>OK</v>
      </c>
      <c r="J28" s="412" t="str">
        <f t="shared" si="2"/>
        <v>OK</v>
      </c>
      <c r="K28" s="409"/>
      <c r="L28" s="417">
        <v>1034728</v>
      </c>
      <c r="M28" s="414" t="s">
        <v>1292</v>
      </c>
      <c r="N28" s="415" t="s">
        <v>1293</v>
      </c>
      <c r="O28" s="416" t="s">
        <v>1224</v>
      </c>
      <c r="P28" s="416" t="s">
        <v>1294</v>
      </c>
      <c r="Q28" s="404" t="s">
        <v>1136</v>
      </c>
      <c r="R28" s="415" t="s">
        <v>1293</v>
      </c>
      <c r="S28" s="416" t="s">
        <v>1224</v>
      </c>
      <c r="T28" s="416" t="s">
        <v>1294</v>
      </c>
    </row>
    <row r="29" spans="2:22" ht="21.75" customHeight="1">
      <c r="B29" s="410">
        <v>25</v>
      </c>
      <c r="C29" s="411" t="s">
        <v>1692</v>
      </c>
      <c r="D29" s="410">
        <v>25</v>
      </c>
      <c r="E29" s="401" t="s">
        <v>543</v>
      </c>
      <c r="F29" s="401">
        <f t="shared" si="1"/>
        <v>3032</v>
      </c>
      <c r="G29" s="401" t="s">
        <v>544</v>
      </c>
      <c r="H29" s="401" t="s">
        <v>544</v>
      </c>
      <c r="I29" s="412" t="str">
        <f t="shared" si="0"/>
        <v>OK</v>
      </c>
      <c r="J29" s="412" t="str">
        <f t="shared" si="2"/>
        <v>OK</v>
      </c>
      <c r="K29" s="409"/>
      <c r="L29" s="417">
        <v>1041410</v>
      </c>
      <c r="M29" s="414" t="s">
        <v>1295</v>
      </c>
      <c r="N29" s="415" t="s">
        <v>1296</v>
      </c>
      <c r="O29" s="416" t="s">
        <v>1224</v>
      </c>
      <c r="P29" s="416" t="s">
        <v>1297</v>
      </c>
      <c r="Q29" s="404" t="s">
        <v>1136</v>
      </c>
      <c r="R29" s="415" t="s">
        <v>1296</v>
      </c>
      <c r="S29" s="416" t="s">
        <v>1224</v>
      </c>
      <c r="T29" s="416" t="s">
        <v>1297</v>
      </c>
    </row>
    <row r="30" spans="2:22" ht="21.75" customHeight="1">
      <c r="B30" s="410">
        <v>26</v>
      </c>
      <c r="C30" s="411" t="s">
        <v>1693</v>
      </c>
      <c r="D30" s="410">
        <v>26</v>
      </c>
      <c r="E30" s="401" t="s">
        <v>545</v>
      </c>
      <c r="F30" s="401">
        <f t="shared" si="1"/>
        <v>3033</v>
      </c>
      <c r="G30" s="401" t="s">
        <v>546</v>
      </c>
      <c r="H30" s="401" t="s">
        <v>546</v>
      </c>
      <c r="I30" s="412" t="str">
        <f t="shared" si="0"/>
        <v>OK</v>
      </c>
      <c r="J30" s="412" t="str">
        <f t="shared" si="2"/>
        <v>OK</v>
      </c>
      <c r="K30" s="409"/>
      <c r="L30" s="417">
        <v>1041450</v>
      </c>
      <c r="M30" s="414" t="s">
        <v>1787</v>
      </c>
      <c r="N30" s="415" t="s">
        <v>1298</v>
      </c>
      <c r="O30" s="416" t="s">
        <v>1224</v>
      </c>
      <c r="P30" s="416" t="s">
        <v>1299</v>
      </c>
      <c r="Q30" s="404" t="s">
        <v>1136</v>
      </c>
      <c r="R30" s="415" t="s">
        <v>1298</v>
      </c>
      <c r="S30" s="416" t="s">
        <v>1224</v>
      </c>
      <c r="T30" s="416" t="s">
        <v>1299</v>
      </c>
    </row>
    <row r="31" spans="2:22" ht="21.75" customHeight="1">
      <c r="B31" s="410">
        <v>27</v>
      </c>
      <c r="C31" s="411" t="s">
        <v>1694</v>
      </c>
      <c r="D31" s="410">
        <v>27</v>
      </c>
      <c r="E31" s="401" t="s">
        <v>547</v>
      </c>
      <c r="F31" s="401">
        <f t="shared" si="1"/>
        <v>1210543</v>
      </c>
      <c r="G31" s="401" t="s">
        <v>548</v>
      </c>
      <c r="H31" s="401" t="s">
        <v>548</v>
      </c>
      <c r="I31" s="412" t="str">
        <f t="shared" si="0"/>
        <v>OK</v>
      </c>
      <c r="J31" s="412" t="str">
        <f t="shared" si="2"/>
        <v>OK</v>
      </c>
      <c r="K31" s="409"/>
      <c r="L31" s="417">
        <v>1064081</v>
      </c>
      <c r="M31" s="414" t="s">
        <v>1788</v>
      </c>
      <c r="N31" s="415" t="s">
        <v>1300</v>
      </c>
      <c r="O31" s="416" t="s">
        <v>1301</v>
      </c>
      <c r="P31" s="416" t="s">
        <v>1265</v>
      </c>
      <c r="Q31" s="404" t="s">
        <v>1136</v>
      </c>
      <c r="R31" s="415" t="s">
        <v>1300</v>
      </c>
      <c r="S31" s="416" t="s">
        <v>1301</v>
      </c>
      <c r="T31" s="416" t="s">
        <v>1265</v>
      </c>
    </row>
    <row r="32" spans="2:22" ht="21.75" customHeight="1">
      <c r="B32" s="410">
        <v>28</v>
      </c>
      <c r="C32" s="411" t="s">
        <v>1695</v>
      </c>
      <c r="D32" s="410">
        <v>28</v>
      </c>
      <c r="E32" s="401" t="s">
        <v>549</v>
      </c>
      <c r="F32" s="401">
        <f t="shared" si="1"/>
        <v>3037</v>
      </c>
      <c r="G32" s="401" t="s">
        <v>550</v>
      </c>
      <c r="H32" s="401" t="s">
        <v>550</v>
      </c>
      <c r="I32" s="412" t="str">
        <f t="shared" si="0"/>
        <v>OK</v>
      </c>
      <c r="J32" s="412" t="str">
        <f t="shared" si="2"/>
        <v>OK</v>
      </c>
      <c r="K32" s="409"/>
      <c r="L32" s="417">
        <v>1048447</v>
      </c>
      <c r="M32" s="414" t="s">
        <v>1272</v>
      </c>
      <c r="N32" s="415" t="s">
        <v>1302</v>
      </c>
      <c r="O32" s="416" t="s">
        <v>1224</v>
      </c>
      <c r="P32" s="416" t="s">
        <v>2074</v>
      </c>
      <c r="Q32" s="404" t="s">
        <v>1136</v>
      </c>
      <c r="R32" s="415" t="s">
        <v>1302</v>
      </c>
      <c r="S32" s="416" t="s">
        <v>1224</v>
      </c>
      <c r="T32" s="416" t="s">
        <v>2074</v>
      </c>
    </row>
    <row r="33" spans="2:22" ht="21.75" customHeight="1">
      <c r="B33" s="410">
        <v>29</v>
      </c>
      <c r="C33" s="411" t="s">
        <v>1885</v>
      </c>
      <c r="D33" s="410">
        <v>29</v>
      </c>
      <c r="E33" s="401" t="s">
        <v>551</v>
      </c>
      <c r="F33" s="401">
        <f t="shared" si="1"/>
        <v>3038</v>
      </c>
      <c r="G33" s="401" t="s">
        <v>552</v>
      </c>
      <c r="H33" s="401" t="s">
        <v>552</v>
      </c>
      <c r="I33" s="412" t="str">
        <f t="shared" si="0"/>
        <v>OK</v>
      </c>
      <c r="J33" s="412" t="str">
        <f t="shared" si="2"/>
        <v>OK</v>
      </c>
      <c r="K33" s="409"/>
      <c r="L33" s="417">
        <v>1047647</v>
      </c>
      <c r="M33" s="414" t="s">
        <v>1303</v>
      </c>
      <c r="N33" s="415" t="s">
        <v>1304</v>
      </c>
      <c r="O33" s="416" t="s">
        <v>1305</v>
      </c>
      <c r="P33" s="416" t="s">
        <v>1306</v>
      </c>
      <c r="Q33" s="404" t="s">
        <v>1136</v>
      </c>
      <c r="R33" s="415" t="s">
        <v>1304</v>
      </c>
      <c r="S33" s="416" t="s">
        <v>1305</v>
      </c>
      <c r="T33" s="416" t="s">
        <v>1306</v>
      </c>
      <c r="U33" s="395">
        <v>1</v>
      </c>
    </row>
    <row r="34" spans="2:22" ht="21.75" customHeight="1">
      <c r="B34" s="410">
        <v>30</v>
      </c>
      <c r="C34" s="411" t="s">
        <v>1696</v>
      </c>
      <c r="D34" s="410">
        <v>30</v>
      </c>
      <c r="E34" s="401" t="s">
        <v>553</v>
      </c>
      <c r="F34" s="401">
        <f t="shared" si="1"/>
        <v>3039</v>
      </c>
      <c r="G34" s="401" t="s">
        <v>554</v>
      </c>
      <c r="H34" s="401" t="s">
        <v>554</v>
      </c>
      <c r="I34" s="412" t="str">
        <f t="shared" si="0"/>
        <v>OK</v>
      </c>
      <c r="J34" s="412" t="str">
        <f t="shared" si="2"/>
        <v>OK</v>
      </c>
      <c r="K34" s="409"/>
      <c r="L34" s="417">
        <v>1047653</v>
      </c>
      <c r="M34" s="414" t="s">
        <v>1307</v>
      </c>
      <c r="N34" s="415" t="s">
        <v>1308</v>
      </c>
      <c r="O34" s="416" t="s">
        <v>1309</v>
      </c>
      <c r="P34" s="416" t="s">
        <v>1310</v>
      </c>
      <c r="Q34" s="404" t="s">
        <v>1136</v>
      </c>
      <c r="R34" s="415" t="s">
        <v>1308</v>
      </c>
      <c r="S34" s="416" t="s">
        <v>1309</v>
      </c>
      <c r="T34" s="416" t="s">
        <v>1310</v>
      </c>
    </row>
    <row r="35" spans="2:22" ht="21.75" customHeight="1">
      <c r="B35" s="410">
        <v>31</v>
      </c>
      <c r="C35" s="411" t="s">
        <v>1697</v>
      </c>
      <c r="D35" s="410">
        <v>31</v>
      </c>
      <c r="E35" s="401" t="s">
        <v>555</v>
      </c>
      <c r="F35" s="401">
        <f t="shared" si="1"/>
        <v>3040</v>
      </c>
      <c r="G35" s="401" t="s">
        <v>556</v>
      </c>
      <c r="H35" s="401" t="s">
        <v>556</v>
      </c>
      <c r="I35" s="412" t="str">
        <f t="shared" si="0"/>
        <v>OK</v>
      </c>
      <c r="J35" s="412" t="str">
        <f t="shared" si="2"/>
        <v>OK</v>
      </c>
      <c r="K35" s="409"/>
      <c r="L35" s="417">
        <v>1047672</v>
      </c>
      <c r="M35" s="414" t="s">
        <v>1311</v>
      </c>
      <c r="N35" s="415" t="s">
        <v>1886</v>
      </c>
      <c r="O35" s="416" t="s">
        <v>1305</v>
      </c>
      <c r="P35" s="416" t="s">
        <v>1312</v>
      </c>
      <c r="Q35" s="404" t="s">
        <v>1136</v>
      </c>
      <c r="R35" s="415" t="s">
        <v>1886</v>
      </c>
      <c r="S35" s="416" t="s">
        <v>1305</v>
      </c>
      <c r="T35" s="416" t="s">
        <v>1312</v>
      </c>
      <c r="U35" s="395">
        <v>1</v>
      </c>
    </row>
    <row r="36" spans="2:22" ht="21.75" customHeight="1">
      <c r="B36" s="410">
        <v>32</v>
      </c>
      <c r="C36" s="411" t="s">
        <v>1698</v>
      </c>
      <c r="D36" s="410">
        <v>32</v>
      </c>
      <c r="E36" s="401" t="s">
        <v>557</v>
      </c>
      <c r="F36" s="401">
        <f t="shared" si="1"/>
        <v>3041</v>
      </c>
      <c r="G36" s="401" t="s">
        <v>558</v>
      </c>
      <c r="H36" s="401" t="s">
        <v>558</v>
      </c>
      <c r="I36" s="412" t="str">
        <f t="shared" si="0"/>
        <v>OK</v>
      </c>
      <c r="J36" s="412" t="str">
        <f t="shared" si="2"/>
        <v>OK</v>
      </c>
      <c r="K36" s="409"/>
      <c r="L36" s="417">
        <v>1050138</v>
      </c>
      <c r="M36" s="414" t="s">
        <v>1313</v>
      </c>
      <c r="N36" s="415" t="s">
        <v>1314</v>
      </c>
      <c r="O36" s="416" t="s">
        <v>1224</v>
      </c>
      <c r="P36" s="416" t="s">
        <v>1315</v>
      </c>
      <c r="Q36" s="404" t="s">
        <v>1136</v>
      </c>
      <c r="R36" s="415" t="s">
        <v>1314</v>
      </c>
      <c r="S36" s="416" t="s">
        <v>1224</v>
      </c>
      <c r="T36" s="416" t="s">
        <v>1315</v>
      </c>
      <c r="U36" s="395">
        <v>1</v>
      </c>
    </row>
    <row r="37" spans="2:22" ht="21.75" customHeight="1">
      <c r="B37" s="410">
        <v>33</v>
      </c>
      <c r="C37" s="423" t="s">
        <v>1699</v>
      </c>
      <c r="D37" s="410">
        <v>33</v>
      </c>
      <c r="E37" s="401" t="s">
        <v>559</v>
      </c>
      <c r="F37" s="401">
        <f t="shared" si="1"/>
        <v>3042</v>
      </c>
      <c r="G37" s="401" t="s">
        <v>560</v>
      </c>
      <c r="H37" s="401" t="s">
        <v>560</v>
      </c>
      <c r="I37" s="412" t="str">
        <f t="shared" si="0"/>
        <v>OK</v>
      </c>
      <c r="J37" s="412" t="str">
        <f t="shared" si="2"/>
        <v>OK</v>
      </c>
      <c r="K37" s="409"/>
      <c r="L37" s="417">
        <v>1050139</v>
      </c>
      <c r="M37" s="414" t="s">
        <v>1316</v>
      </c>
      <c r="N37" s="415" t="s">
        <v>1317</v>
      </c>
      <c r="O37" s="416" t="s">
        <v>1224</v>
      </c>
      <c r="P37" s="416" t="s">
        <v>1318</v>
      </c>
      <c r="Q37" s="404" t="s">
        <v>1136</v>
      </c>
      <c r="R37" s="415" t="s">
        <v>1317</v>
      </c>
      <c r="S37" s="416" t="s">
        <v>1224</v>
      </c>
      <c r="T37" s="416" t="s">
        <v>1318</v>
      </c>
      <c r="U37" s="395">
        <v>1</v>
      </c>
    </row>
    <row r="38" spans="2:22" ht="21.75" customHeight="1">
      <c r="B38" s="410">
        <v>34</v>
      </c>
      <c r="C38" s="411" t="s">
        <v>1700</v>
      </c>
      <c r="D38" s="410">
        <v>34</v>
      </c>
      <c r="E38" s="401" t="s">
        <v>561</v>
      </c>
      <c r="F38" s="401">
        <f t="shared" si="1"/>
        <v>3043</v>
      </c>
      <c r="G38" s="401" t="s">
        <v>562</v>
      </c>
      <c r="H38" s="401" t="s">
        <v>562</v>
      </c>
      <c r="I38" s="412" t="str">
        <f t="shared" si="0"/>
        <v>OK</v>
      </c>
      <c r="J38" s="412" t="str">
        <f t="shared" si="2"/>
        <v>OK</v>
      </c>
      <c r="K38" s="409"/>
      <c r="L38" s="417">
        <v>1050133</v>
      </c>
      <c r="M38" s="414" t="s">
        <v>1319</v>
      </c>
      <c r="N38" s="415" t="s">
        <v>1320</v>
      </c>
      <c r="O38" s="416" t="s">
        <v>1305</v>
      </c>
      <c r="P38" s="416" t="s">
        <v>1887</v>
      </c>
      <c r="Q38" s="404" t="s">
        <v>1136</v>
      </c>
      <c r="R38" s="415" t="s">
        <v>1320</v>
      </c>
      <c r="S38" s="416" t="s">
        <v>1305</v>
      </c>
      <c r="T38" s="416" t="s">
        <v>1887</v>
      </c>
    </row>
    <row r="39" spans="2:22" ht="21.75" customHeight="1">
      <c r="B39" s="410">
        <v>35</v>
      </c>
      <c r="C39" s="411" t="s">
        <v>1701</v>
      </c>
      <c r="D39" s="410">
        <v>35</v>
      </c>
      <c r="E39" s="401" t="s">
        <v>563</v>
      </c>
      <c r="F39" s="401">
        <f t="shared" si="1"/>
        <v>3044</v>
      </c>
      <c r="G39" s="401" t="s">
        <v>564</v>
      </c>
      <c r="H39" s="401" t="s">
        <v>564</v>
      </c>
      <c r="I39" s="412" t="str">
        <f t="shared" si="0"/>
        <v>OK</v>
      </c>
      <c r="J39" s="412" t="str">
        <f t="shared" si="2"/>
        <v>OK</v>
      </c>
      <c r="K39" s="409"/>
      <c r="L39" s="417">
        <v>1048990</v>
      </c>
      <c r="M39" s="414" t="s">
        <v>1321</v>
      </c>
      <c r="N39" s="415" t="s">
        <v>1322</v>
      </c>
      <c r="O39" s="416" t="s">
        <v>1224</v>
      </c>
      <c r="P39" s="416" t="s">
        <v>1323</v>
      </c>
      <c r="Q39" s="404" t="s">
        <v>1136</v>
      </c>
      <c r="R39" s="415" t="s">
        <v>1322</v>
      </c>
      <c r="S39" s="416" t="s">
        <v>1224</v>
      </c>
      <c r="T39" s="416" t="s">
        <v>1323</v>
      </c>
      <c r="U39" s="395">
        <v>1</v>
      </c>
    </row>
    <row r="40" spans="2:22" ht="21.75" customHeight="1">
      <c r="B40" s="410">
        <v>36</v>
      </c>
      <c r="C40" s="411" t="s">
        <v>1702</v>
      </c>
      <c r="D40" s="410">
        <v>36</v>
      </c>
      <c r="E40" s="401" t="s">
        <v>565</v>
      </c>
      <c r="F40" s="401">
        <f t="shared" si="1"/>
        <v>3045</v>
      </c>
      <c r="G40" s="401" t="s">
        <v>566</v>
      </c>
      <c r="H40" s="401" t="s">
        <v>566</v>
      </c>
      <c r="I40" s="412" t="str">
        <f t="shared" si="0"/>
        <v>OK</v>
      </c>
      <c r="J40" s="412" t="str">
        <f t="shared" si="2"/>
        <v>OK</v>
      </c>
      <c r="K40" s="409"/>
      <c r="L40" s="417">
        <v>1050134</v>
      </c>
      <c r="M40" s="419" t="s">
        <v>1287</v>
      </c>
      <c r="N40" s="411" t="s">
        <v>1884</v>
      </c>
      <c r="O40" s="420" t="s">
        <v>2075</v>
      </c>
      <c r="P40" s="420" t="s">
        <v>2078</v>
      </c>
      <c r="Q40" s="401" t="s">
        <v>2071</v>
      </c>
      <c r="R40" s="411" t="s">
        <v>1324</v>
      </c>
      <c r="S40" s="420" t="s">
        <v>1127</v>
      </c>
      <c r="T40" s="416" t="s">
        <v>1325</v>
      </c>
      <c r="V40" s="395" t="s">
        <v>53</v>
      </c>
    </row>
    <row r="41" spans="2:22" ht="21.75" customHeight="1">
      <c r="B41" s="410">
        <v>37</v>
      </c>
      <c r="C41" s="411" t="s">
        <v>1703</v>
      </c>
      <c r="D41" s="410">
        <v>37</v>
      </c>
      <c r="E41" s="401" t="s">
        <v>567</v>
      </c>
      <c r="F41" s="401">
        <f t="shared" si="1"/>
        <v>3046</v>
      </c>
      <c r="G41" s="401" t="s">
        <v>568</v>
      </c>
      <c r="H41" s="401" t="s">
        <v>568</v>
      </c>
      <c r="I41" s="412" t="str">
        <f t="shared" si="0"/>
        <v>OK</v>
      </c>
      <c r="J41" s="412" t="str">
        <f t="shared" si="2"/>
        <v>OK</v>
      </c>
      <c r="K41" s="409"/>
      <c r="L41" s="417">
        <v>1050140</v>
      </c>
      <c r="M41" s="414" t="s">
        <v>1326</v>
      </c>
      <c r="N41" s="415" t="s">
        <v>1327</v>
      </c>
      <c r="O41" s="416" t="s">
        <v>1305</v>
      </c>
      <c r="P41" s="421" t="s">
        <v>2079</v>
      </c>
      <c r="Q41" s="422" t="s">
        <v>1136</v>
      </c>
      <c r="R41" s="415" t="s">
        <v>1327</v>
      </c>
      <c r="S41" s="416" t="s">
        <v>1305</v>
      </c>
      <c r="T41" s="421" t="s">
        <v>2080</v>
      </c>
    </row>
    <row r="42" spans="2:22" ht="21.75" customHeight="1">
      <c r="B42" s="410">
        <v>38</v>
      </c>
      <c r="C42" s="411" t="s">
        <v>463</v>
      </c>
      <c r="D42" s="410">
        <v>38</v>
      </c>
      <c r="E42" s="401" t="s">
        <v>569</v>
      </c>
      <c r="F42" s="401">
        <f t="shared" si="1"/>
        <v>3047</v>
      </c>
      <c r="G42" s="401" t="s">
        <v>570</v>
      </c>
      <c r="H42" s="401" t="s">
        <v>570</v>
      </c>
      <c r="I42" s="412" t="str">
        <f t="shared" si="0"/>
        <v>OK</v>
      </c>
      <c r="J42" s="412" t="str">
        <f t="shared" si="2"/>
        <v>OK</v>
      </c>
      <c r="K42" s="409"/>
      <c r="L42" s="417">
        <v>1054641</v>
      </c>
      <c r="M42" s="414" t="s">
        <v>2081</v>
      </c>
      <c r="N42" s="415" t="s">
        <v>1328</v>
      </c>
      <c r="O42" s="416" t="s">
        <v>1305</v>
      </c>
      <c r="P42" s="416" t="s">
        <v>1888</v>
      </c>
      <c r="Q42" s="404" t="s">
        <v>1136</v>
      </c>
      <c r="R42" s="415" t="s">
        <v>1328</v>
      </c>
      <c r="S42" s="416" t="s">
        <v>1305</v>
      </c>
      <c r="T42" s="416" t="s">
        <v>1888</v>
      </c>
      <c r="U42" s="395">
        <v>1</v>
      </c>
    </row>
    <row r="43" spans="2:22" ht="21.75" customHeight="1">
      <c r="B43" s="410">
        <v>39</v>
      </c>
      <c r="C43" s="411" t="s">
        <v>1704</v>
      </c>
      <c r="D43" s="410">
        <v>39</v>
      </c>
      <c r="E43" s="401" t="s">
        <v>571</v>
      </c>
      <c r="F43" s="401">
        <f t="shared" si="1"/>
        <v>3048</v>
      </c>
      <c r="G43" s="401" t="s">
        <v>572</v>
      </c>
      <c r="H43" s="401" t="s">
        <v>572</v>
      </c>
      <c r="I43" s="412" t="str">
        <f t="shared" si="0"/>
        <v>OK</v>
      </c>
      <c r="J43" s="412" t="str">
        <f t="shared" si="2"/>
        <v>OK</v>
      </c>
      <c r="K43" s="409"/>
      <c r="L43" s="417">
        <v>1051634</v>
      </c>
      <c r="M43" s="414" t="s">
        <v>1329</v>
      </c>
      <c r="N43" s="415" t="s">
        <v>1889</v>
      </c>
      <c r="O43" s="416" t="s">
        <v>1224</v>
      </c>
      <c r="P43" s="416" t="s">
        <v>1330</v>
      </c>
      <c r="Q43" s="404" t="s">
        <v>1136</v>
      </c>
      <c r="R43" s="415" t="s">
        <v>1889</v>
      </c>
      <c r="S43" s="416" t="s">
        <v>1224</v>
      </c>
      <c r="T43" s="416" t="s">
        <v>1330</v>
      </c>
      <c r="U43" s="418">
        <v>1</v>
      </c>
    </row>
    <row r="44" spans="2:22" ht="21.75" customHeight="1">
      <c r="B44" s="410">
        <v>40</v>
      </c>
      <c r="C44" s="411" t="s">
        <v>1705</v>
      </c>
      <c r="D44" s="410">
        <v>40</v>
      </c>
      <c r="E44" s="401" t="s">
        <v>573</v>
      </c>
      <c r="F44" s="401">
        <f t="shared" si="1"/>
        <v>3049</v>
      </c>
      <c r="G44" s="401" t="s">
        <v>574</v>
      </c>
      <c r="H44" s="401" t="s">
        <v>574</v>
      </c>
      <c r="I44" s="412" t="str">
        <f t="shared" si="0"/>
        <v>OK</v>
      </c>
      <c r="J44" s="412" t="str">
        <f t="shared" si="2"/>
        <v>OK</v>
      </c>
      <c r="K44" s="409"/>
      <c r="L44" s="417">
        <v>1051899</v>
      </c>
      <c r="M44" s="419" t="s">
        <v>1228</v>
      </c>
      <c r="N44" s="411" t="s">
        <v>1881</v>
      </c>
      <c r="O44" s="420" t="s">
        <v>2075</v>
      </c>
      <c r="P44" s="420" t="s">
        <v>2082</v>
      </c>
      <c r="Q44" s="401" t="s">
        <v>2071</v>
      </c>
      <c r="R44" s="411" t="s">
        <v>1331</v>
      </c>
      <c r="S44" s="420" t="s">
        <v>1127</v>
      </c>
      <c r="T44" s="416" t="s">
        <v>1890</v>
      </c>
      <c r="V44" s="395" t="s">
        <v>53</v>
      </c>
    </row>
    <row r="45" spans="2:22" ht="21.75" customHeight="1">
      <c r="B45" s="410">
        <v>41</v>
      </c>
      <c r="C45" s="411" t="s">
        <v>1706</v>
      </c>
      <c r="D45" s="410">
        <v>41</v>
      </c>
      <c r="E45" s="401" t="s">
        <v>575</v>
      </c>
      <c r="F45" s="401">
        <f t="shared" si="1"/>
        <v>3051</v>
      </c>
      <c r="G45" s="401" t="s">
        <v>576</v>
      </c>
      <c r="H45" s="401" t="s">
        <v>576</v>
      </c>
      <c r="I45" s="412" t="str">
        <f t="shared" si="0"/>
        <v>OK</v>
      </c>
      <c r="J45" s="412" t="str">
        <f t="shared" si="2"/>
        <v>OK</v>
      </c>
      <c r="K45" s="409"/>
      <c r="L45" s="417">
        <v>1054106</v>
      </c>
      <c r="M45" s="419" t="s">
        <v>1333</v>
      </c>
      <c r="N45" s="411" t="s">
        <v>1891</v>
      </c>
      <c r="O45" s="420" t="s">
        <v>2075</v>
      </c>
      <c r="P45" s="420" t="s">
        <v>2083</v>
      </c>
      <c r="Q45" s="401" t="s">
        <v>2071</v>
      </c>
      <c r="R45" s="411" t="s">
        <v>1334</v>
      </c>
      <c r="S45" s="420" t="s">
        <v>1127</v>
      </c>
      <c r="T45" s="416" t="s">
        <v>1335</v>
      </c>
      <c r="U45" s="395">
        <v>1</v>
      </c>
      <c r="V45" s="395" t="s">
        <v>53</v>
      </c>
    </row>
    <row r="46" spans="2:22" ht="21.75" customHeight="1">
      <c r="B46" s="410">
        <v>42</v>
      </c>
      <c r="C46" s="411" t="s">
        <v>465</v>
      </c>
      <c r="D46" s="410">
        <v>42</v>
      </c>
      <c r="E46" s="401" t="s">
        <v>577</v>
      </c>
      <c r="F46" s="401">
        <f t="shared" si="1"/>
        <v>3052</v>
      </c>
      <c r="G46" s="401" t="s">
        <v>578</v>
      </c>
      <c r="H46" s="401" t="s">
        <v>578</v>
      </c>
      <c r="I46" s="412" t="str">
        <f t="shared" si="0"/>
        <v>OK</v>
      </c>
      <c r="J46" s="412" t="str">
        <f t="shared" si="2"/>
        <v>OK</v>
      </c>
      <c r="K46" s="409"/>
      <c r="L46" s="417">
        <v>1054641</v>
      </c>
      <c r="M46" s="414" t="s">
        <v>2081</v>
      </c>
      <c r="N46" s="415" t="s">
        <v>1328</v>
      </c>
      <c r="O46" s="416" t="s">
        <v>1305</v>
      </c>
      <c r="P46" s="416" t="s">
        <v>1888</v>
      </c>
      <c r="Q46" s="422" t="s">
        <v>1136</v>
      </c>
      <c r="R46" s="415" t="s">
        <v>1328</v>
      </c>
      <c r="S46" s="416" t="s">
        <v>1305</v>
      </c>
      <c r="T46" s="416" t="s">
        <v>1888</v>
      </c>
    </row>
    <row r="47" spans="2:22" ht="21.75" customHeight="1">
      <c r="B47" s="410">
        <v>43</v>
      </c>
      <c r="C47" s="411" t="s">
        <v>1892</v>
      </c>
      <c r="D47" s="410">
        <v>43</v>
      </c>
      <c r="E47" s="401" t="s">
        <v>579</v>
      </c>
      <c r="F47" s="401">
        <f t="shared" si="1"/>
        <v>3054</v>
      </c>
      <c r="G47" s="401" t="s">
        <v>580</v>
      </c>
      <c r="H47" s="401" t="s">
        <v>580</v>
      </c>
      <c r="I47" s="412" t="str">
        <f t="shared" si="0"/>
        <v>OK</v>
      </c>
      <c r="J47" s="412" t="str">
        <f t="shared" si="2"/>
        <v>OK</v>
      </c>
      <c r="K47" s="409"/>
      <c r="L47" s="417">
        <v>1052981</v>
      </c>
      <c r="M47" s="414" t="s">
        <v>1336</v>
      </c>
      <c r="N47" s="415" t="s">
        <v>1337</v>
      </c>
      <c r="O47" s="416" t="s">
        <v>1305</v>
      </c>
      <c r="P47" s="416" t="s">
        <v>1338</v>
      </c>
      <c r="Q47" s="404" t="s">
        <v>1136</v>
      </c>
      <c r="R47" s="415" t="s">
        <v>1337</v>
      </c>
      <c r="S47" s="416" t="s">
        <v>1305</v>
      </c>
      <c r="T47" s="416" t="s">
        <v>1338</v>
      </c>
    </row>
    <row r="48" spans="2:22" ht="21.75" customHeight="1">
      <c r="B48" s="410">
        <v>44</v>
      </c>
      <c r="C48" s="411" t="s">
        <v>1707</v>
      </c>
      <c r="D48" s="410">
        <v>44</v>
      </c>
      <c r="E48" s="401" t="s">
        <v>581</v>
      </c>
      <c r="F48" s="401">
        <f t="shared" si="1"/>
        <v>3055</v>
      </c>
      <c r="G48" s="401" t="s">
        <v>582</v>
      </c>
      <c r="H48" s="401" t="s">
        <v>582</v>
      </c>
      <c r="I48" s="412" t="str">
        <f t="shared" si="0"/>
        <v>OK</v>
      </c>
      <c r="J48" s="412" t="str">
        <f t="shared" si="2"/>
        <v>OK</v>
      </c>
      <c r="K48" s="409"/>
      <c r="L48" s="417">
        <v>1053355</v>
      </c>
      <c r="M48" s="414" t="s">
        <v>1319</v>
      </c>
      <c r="N48" s="415" t="s">
        <v>1320</v>
      </c>
      <c r="O48" s="416" t="s">
        <v>1305</v>
      </c>
      <c r="P48" s="416" t="s">
        <v>1887</v>
      </c>
      <c r="Q48" s="404" t="s">
        <v>1136</v>
      </c>
      <c r="R48" s="415" t="s">
        <v>1320</v>
      </c>
      <c r="S48" s="416" t="s">
        <v>1305</v>
      </c>
      <c r="T48" s="416" t="s">
        <v>1887</v>
      </c>
    </row>
    <row r="49" spans="2:22" ht="21.75" customHeight="1">
      <c r="B49" s="410">
        <v>45</v>
      </c>
      <c r="C49" s="411" t="s">
        <v>1708</v>
      </c>
      <c r="D49" s="410">
        <v>45</v>
      </c>
      <c r="E49" s="401" t="s">
        <v>583</v>
      </c>
      <c r="F49" s="401">
        <f t="shared" si="1"/>
        <v>3056</v>
      </c>
      <c r="G49" s="401" t="s">
        <v>584</v>
      </c>
      <c r="H49" s="401" t="s">
        <v>584</v>
      </c>
      <c r="I49" s="412" t="str">
        <f t="shared" si="0"/>
        <v>OK</v>
      </c>
      <c r="J49" s="412" t="str">
        <f t="shared" si="2"/>
        <v>OK</v>
      </c>
      <c r="K49" s="409"/>
      <c r="L49" s="417">
        <v>1052720</v>
      </c>
      <c r="M49" s="419" t="s">
        <v>1339</v>
      </c>
      <c r="N49" s="411" t="s">
        <v>1893</v>
      </c>
      <c r="O49" s="420" t="s">
        <v>1880</v>
      </c>
      <c r="P49" s="420" t="s">
        <v>2084</v>
      </c>
      <c r="Q49" s="401" t="s">
        <v>2071</v>
      </c>
      <c r="R49" s="411" t="s">
        <v>1789</v>
      </c>
      <c r="S49" s="420" t="s">
        <v>1127</v>
      </c>
      <c r="T49" s="416" t="s">
        <v>1790</v>
      </c>
      <c r="V49" s="395" t="s">
        <v>53</v>
      </c>
    </row>
    <row r="50" spans="2:22" ht="21.75" customHeight="1">
      <c r="B50" s="410">
        <v>46</v>
      </c>
      <c r="C50" s="411" t="s">
        <v>1709</v>
      </c>
      <c r="D50" s="410">
        <v>46</v>
      </c>
      <c r="E50" s="401" t="s">
        <v>585</v>
      </c>
      <c r="F50" s="401">
        <f t="shared" si="1"/>
        <v>3058</v>
      </c>
      <c r="G50" s="401" t="s">
        <v>586</v>
      </c>
      <c r="H50" s="401" t="s">
        <v>586</v>
      </c>
      <c r="I50" s="412" t="str">
        <f t="shared" si="0"/>
        <v>OK</v>
      </c>
      <c r="J50" s="412" t="str">
        <f t="shared" si="2"/>
        <v>OK</v>
      </c>
      <c r="K50" s="409"/>
      <c r="L50" s="417">
        <v>1055123</v>
      </c>
      <c r="M50" s="414" t="s">
        <v>1340</v>
      </c>
      <c r="N50" s="415" t="s">
        <v>1894</v>
      </c>
      <c r="O50" s="416" t="s">
        <v>1309</v>
      </c>
      <c r="P50" s="416" t="s">
        <v>1895</v>
      </c>
      <c r="Q50" s="422" t="s">
        <v>1136</v>
      </c>
      <c r="R50" s="415" t="s">
        <v>1894</v>
      </c>
      <c r="S50" s="416" t="s">
        <v>1309</v>
      </c>
      <c r="T50" s="416" t="s">
        <v>1895</v>
      </c>
    </row>
    <row r="51" spans="2:22" ht="21.75" customHeight="1">
      <c r="B51" s="410">
        <v>47</v>
      </c>
      <c r="C51" s="411" t="s">
        <v>281</v>
      </c>
      <c r="D51" s="410">
        <v>47</v>
      </c>
      <c r="E51" s="401" t="s">
        <v>587</v>
      </c>
      <c r="F51" s="401">
        <f t="shared" si="1"/>
        <v>3059</v>
      </c>
      <c r="G51" s="401" t="s">
        <v>588</v>
      </c>
      <c r="H51" s="401" t="s">
        <v>588</v>
      </c>
      <c r="I51" s="412" t="str">
        <f t="shared" si="0"/>
        <v>OK</v>
      </c>
      <c r="J51" s="412" t="str">
        <f t="shared" si="2"/>
        <v>OK</v>
      </c>
      <c r="K51" s="409"/>
      <c r="L51" s="417">
        <v>1053585</v>
      </c>
      <c r="M51" s="414" t="s">
        <v>1791</v>
      </c>
      <c r="N51" s="415" t="s">
        <v>1341</v>
      </c>
      <c r="O51" s="416" t="s">
        <v>1224</v>
      </c>
      <c r="P51" s="416" t="s">
        <v>1342</v>
      </c>
      <c r="Q51" s="404" t="s">
        <v>1136</v>
      </c>
      <c r="R51" s="415" t="s">
        <v>1341</v>
      </c>
      <c r="S51" s="416" t="s">
        <v>1224</v>
      </c>
      <c r="T51" s="416" t="s">
        <v>1342</v>
      </c>
    </row>
    <row r="52" spans="2:22" ht="21.75" customHeight="1">
      <c r="B52" s="410">
        <v>48</v>
      </c>
      <c r="C52" s="411" t="s">
        <v>1194</v>
      </c>
      <c r="D52" s="410">
        <v>48</v>
      </c>
      <c r="E52" s="401" t="s">
        <v>589</v>
      </c>
      <c r="F52" s="401">
        <f t="shared" si="1"/>
        <v>3060</v>
      </c>
      <c r="G52" s="401" t="s">
        <v>590</v>
      </c>
      <c r="H52" s="401" t="s">
        <v>590</v>
      </c>
      <c r="I52" s="412" t="str">
        <f t="shared" si="0"/>
        <v>OK</v>
      </c>
      <c r="J52" s="412" t="str">
        <f t="shared" si="2"/>
        <v>OK</v>
      </c>
      <c r="K52" s="409"/>
      <c r="L52" s="417">
        <v>1055175</v>
      </c>
      <c r="M52" s="414" t="s">
        <v>1336</v>
      </c>
      <c r="N52" s="415" t="s">
        <v>1337</v>
      </c>
      <c r="O52" s="416" t="s">
        <v>1305</v>
      </c>
      <c r="P52" s="416" t="s">
        <v>1338</v>
      </c>
      <c r="Q52" s="404" t="s">
        <v>1136</v>
      </c>
      <c r="R52" s="415" t="s">
        <v>1337</v>
      </c>
      <c r="S52" s="416" t="s">
        <v>1305</v>
      </c>
      <c r="T52" s="416" t="s">
        <v>1338</v>
      </c>
    </row>
    <row r="53" spans="2:22" ht="21.75" customHeight="1">
      <c r="B53" s="410">
        <v>49</v>
      </c>
      <c r="C53" s="411" t="s">
        <v>591</v>
      </c>
      <c r="D53" s="410">
        <v>49</v>
      </c>
      <c r="E53" s="401" t="s">
        <v>592</v>
      </c>
      <c r="F53" s="401">
        <f t="shared" si="1"/>
        <v>3061</v>
      </c>
      <c r="G53" s="401" t="s">
        <v>593</v>
      </c>
      <c r="H53" s="401" t="s">
        <v>593</v>
      </c>
      <c r="I53" s="412" t="str">
        <f t="shared" si="0"/>
        <v>OK</v>
      </c>
      <c r="J53" s="412" t="str">
        <f t="shared" si="2"/>
        <v>OK</v>
      </c>
      <c r="K53" s="409"/>
      <c r="L53" s="417">
        <v>1053646</v>
      </c>
      <c r="M53" s="414" t="s">
        <v>1343</v>
      </c>
      <c r="N53" s="415" t="s">
        <v>1344</v>
      </c>
      <c r="O53" s="416" t="s">
        <v>1224</v>
      </c>
      <c r="P53" s="416" t="s">
        <v>1345</v>
      </c>
      <c r="Q53" s="404" t="s">
        <v>1136</v>
      </c>
      <c r="R53" s="415" t="s">
        <v>1344</v>
      </c>
      <c r="S53" s="416" t="s">
        <v>1224</v>
      </c>
      <c r="T53" s="416" t="s">
        <v>1345</v>
      </c>
      <c r="U53" s="395">
        <v>1</v>
      </c>
    </row>
    <row r="54" spans="2:22" ht="21.75" customHeight="1">
      <c r="B54" s="410">
        <v>50</v>
      </c>
      <c r="C54" s="411" t="s">
        <v>2042</v>
      </c>
      <c r="D54" s="410">
        <v>50</v>
      </c>
      <c r="E54" s="401" t="s">
        <v>594</v>
      </c>
      <c r="F54" s="401">
        <f t="shared" si="1"/>
        <v>3062</v>
      </c>
      <c r="G54" s="401" t="s">
        <v>595</v>
      </c>
      <c r="H54" s="401" t="s">
        <v>595</v>
      </c>
      <c r="I54" s="412" t="str">
        <f t="shared" si="0"/>
        <v>OK</v>
      </c>
      <c r="J54" s="412" t="str">
        <f t="shared" si="2"/>
        <v>OK</v>
      </c>
      <c r="K54" s="409"/>
      <c r="L54" s="417">
        <v>1055122</v>
      </c>
      <c r="M54" s="414" t="s">
        <v>1346</v>
      </c>
      <c r="N54" s="415" t="s">
        <v>1347</v>
      </c>
      <c r="O54" s="416" t="s">
        <v>1305</v>
      </c>
      <c r="P54" s="421" t="s">
        <v>2085</v>
      </c>
      <c r="Q54" s="404" t="s">
        <v>1136</v>
      </c>
      <c r="R54" s="415" t="s">
        <v>1347</v>
      </c>
      <c r="S54" s="416" t="s">
        <v>1305</v>
      </c>
      <c r="T54" s="421" t="s">
        <v>2086</v>
      </c>
    </row>
    <row r="55" spans="2:22" ht="21.75" customHeight="1">
      <c r="B55" s="410">
        <v>51</v>
      </c>
      <c r="C55" s="411" t="s">
        <v>596</v>
      </c>
      <c r="D55" s="410">
        <v>51</v>
      </c>
      <c r="E55" s="401" t="s">
        <v>597</v>
      </c>
      <c r="F55" s="401">
        <f t="shared" si="1"/>
        <v>3063</v>
      </c>
      <c r="G55" s="401" t="s">
        <v>598</v>
      </c>
      <c r="H55" s="401" t="s">
        <v>598</v>
      </c>
      <c r="I55" s="412" t="str">
        <f t="shared" si="0"/>
        <v>OK</v>
      </c>
      <c r="J55" s="412" t="str">
        <f t="shared" si="2"/>
        <v>OK</v>
      </c>
      <c r="K55" s="409"/>
      <c r="L55" s="417">
        <v>1055131</v>
      </c>
      <c r="M55" s="419" t="s">
        <v>1287</v>
      </c>
      <c r="N55" s="411" t="s">
        <v>1884</v>
      </c>
      <c r="O55" s="420" t="s">
        <v>2075</v>
      </c>
      <c r="P55" s="420" t="s">
        <v>2087</v>
      </c>
      <c r="Q55" s="401" t="s">
        <v>2071</v>
      </c>
      <c r="R55" s="411" t="s">
        <v>1348</v>
      </c>
      <c r="S55" s="420" t="s">
        <v>1127</v>
      </c>
      <c r="T55" s="416" t="s">
        <v>1349</v>
      </c>
      <c r="U55" s="395">
        <v>1</v>
      </c>
      <c r="V55" s="395" t="s">
        <v>53</v>
      </c>
    </row>
    <row r="56" spans="2:22" ht="21.75" customHeight="1">
      <c r="B56" s="410">
        <v>52</v>
      </c>
      <c r="C56" s="411" t="s">
        <v>599</v>
      </c>
      <c r="D56" s="410">
        <v>52</v>
      </c>
      <c r="E56" s="401" t="s">
        <v>600</v>
      </c>
      <c r="F56" s="401">
        <f t="shared" si="1"/>
        <v>3064</v>
      </c>
      <c r="G56" s="401" t="s">
        <v>601</v>
      </c>
      <c r="H56" s="401" t="s">
        <v>601</v>
      </c>
      <c r="I56" s="412" t="str">
        <f t="shared" si="0"/>
        <v>OK</v>
      </c>
      <c r="J56" s="412" t="str">
        <f t="shared" si="2"/>
        <v>OK</v>
      </c>
      <c r="K56" s="409"/>
      <c r="L56" s="417">
        <v>1055105</v>
      </c>
      <c r="M56" s="414" t="s">
        <v>1350</v>
      </c>
      <c r="N56" s="415" t="s">
        <v>1351</v>
      </c>
      <c r="O56" s="416" t="s">
        <v>1224</v>
      </c>
      <c r="P56" s="416" t="s">
        <v>1352</v>
      </c>
      <c r="Q56" s="422" t="s">
        <v>1136</v>
      </c>
      <c r="R56" s="415" t="s">
        <v>1351</v>
      </c>
      <c r="S56" s="416" t="s">
        <v>1224</v>
      </c>
      <c r="T56" s="416" t="s">
        <v>1352</v>
      </c>
    </row>
    <row r="57" spans="2:22" ht="21.75" customHeight="1">
      <c r="B57" s="410">
        <v>53</v>
      </c>
      <c r="C57" s="411" t="s">
        <v>602</v>
      </c>
      <c r="D57" s="410">
        <v>53</v>
      </c>
      <c r="E57" s="401" t="s">
        <v>603</v>
      </c>
      <c r="F57" s="401">
        <f t="shared" si="1"/>
        <v>3065</v>
      </c>
      <c r="G57" s="401" t="s">
        <v>604</v>
      </c>
      <c r="H57" s="401" t="s">
        <v>604</v>
      </c>
      <c r="I57" s="412" t="str">
        <f t="shared" si="0"/>
        <v>OK</v>
      </c>
      <c r="J57" s="412" t="str">
        <f t="shared" si="2"/>
        <v>OK</v>
      </c>
      <c r="K57" s="409"/>
      <c r="L57" s="417">
        <v>1054572</v>
      </c>
      <c r="M57" s="419" t="s">
        <v>1353</v>
      </c>
      <c r="N57" s="411" t="s">
        <v>2088</v>
      </c>
      <c r="O57" s="420" t="s">
        <v>2089</v>
      </c>
      <c r="P57" s="420" t="s">
        <v>2090</v>
      </c>
      <c r="Q57" s="401" t="s">
        <v>2071</v>
      </c>
      <c r="R57" s="411" t="s">
        <v>1354</v>
      </c>
      <c r="S57" s="420" t="s">
        <v>1355</v>
      </c>
      <c r="T57" s="416" t="s">
        <v>1356</v>
      </c>
      <c r="V57" s="395" t="s">
        <v>53</v>
      </c>
    </row>
    <row r="58" spans="2:22" ht="21.75" customHeight="1">
      <c r="B58" s="410">
        <v>54</v>
      </c>
      <c r="C58" s="411" t="s">
        <v>605</v>
      </c>
      <c r="D58" s="410">
        <v>54</v>
      </c>
      <c r="E58" s="401" t="s">
        <v>606</v>
      </c>
      <c r="F58" s="401">
        <f t="shared" si="1"/>
        <v>3066</v>
      </c>
      <c r="G58" s="401" t="s">
        <v>607</v>
      </c>
      <c r="H58" s="401" t="s">
        <v>607</v>
      </c>
      <c r="I58" s="412" t="str">
        <f t="shared" si="0"/>
        <v>OK</v>
      </c>
      <c r="J58" s="412" t="str">
        <f t="shared" si="2"/>
        <v>OK</v>
      </c>
      <c r="K58" s="409"/>
      <c r="L58" s="417">
        <v>1057808</v>
      </c>
      <c r="M58" s="414" t="s">
        <v>1357</v>
      </c>
      <c r="N58" s="415" t="s">
        <v>1358</v>
      </c>
      <c r="O58" s="416" t="s">
        <v>1305</v>
      </c>
      <c r="P58" s="416" t="s">
        <v>1359</v>
      </c>
      <c r="Q58" s="422" t="s">
        <v>1136</v>
      </c>
      <c r="R58" s="415" t="s">
        <v>1358</v>
      </c>
      <c r="S58" s="416" t="s">
        <v>1305</v>
      </c>
      <c r="T58" s="416" t="s">
        <v>1359</v>
      </c>
    </row>
    <row r="59" spans="2:22" ht="21.75" customHeight="1">
      <c r="B59" s="410">
        <v>55</v>
      </c>
      <c r="C59" s="411" t="s">
        <v>354</v>
      </c>
      <c r="D59" s="410">
        <v>55</v>
      </c>
      <c r="E59" s="401" t="s">
        <v>608</v>
      </c>
      <c r="F59" s="401">
        <f t="shared" si="1"/>
        <v>3067</v>
      </c>
      <c r="G59" s="401" t="s">
        <v>609</v>
      </c>
      <c r="H59" s="401" t="s">
        <v>609</v>
      </c>
      <c r="I59" s="412" t="str">
        <f t="shared" si="0"/>
        <v>OK</v>
      </c>
      <c r="J59" s="412" t="str">
        <f t="shared" si="2"/>
        <v>OK</v>
      </c>
      <c r="K59" s="409"/>
      <c r="L59" s="417">
        <v>1056375</v>
      </c>
      <c r="M59" s="414" t="s">
        <v>2091</v>
      </c>
      <c r="N59" s="415" t="s">
        <v>1896</v>
      </c>
      <c r="O59" s="416" t="s">
        <v>1305</v>
      </c>
      <c r="P59" s="416" t="s">
        <v>1360</v>
      </c>
      <c r="Q59" s="404" t="s">
        <v>1136</v>
      </c>
      <c r="R59" s="415" t="s">
        <v>1896</v>
      </c>
      <c r="S59" s="416" t="s">
        <v>1305</v>
      </c>
      <c r="T59" s="416" t="s">
        <v>1360</v>
      </c>
    </row>
    <row r="60" spans="2:22" ht="21.75" customHeight="1">
      <c r="B60" s="410">
        <v>56</v>
      </c>
      <c r="C60" s="411" t="s">
        <v>610</v>
      </c>
      <c r="D60" s="410">
        <v>56</v>
      </c>
      <c r="E60" s="401" t="s">
        <v>611</v>
      </c>
      <c r="F60" s="401">
        <f t="shared" si="1"/>
        <v>3068</v>
      </c>
      <c r="G60" s="401" t="s">
        <v>612</v>
      </c>
      <c r="H60" s="401" t="s">
        <v>612</v>
      </c>
      <c r="I60" s="412" t="str">
        <f t="shared" si="0"/>
        <v>OK</v>
      </c>
      <c r="J60" s="412" t="str">
        <f t="shared" si="2"/>
        <v>OK</v>
      </c>
      <c r="K60" s="409"/>
      <c r="L60" s="417">
        <v>1057770</v>
      </c>
      <c r="M60" s="414" t="s">
        <v>1319</v>
      </c>
      <c r="N60" s="415" t="s">
        <v>1320</v>
      </c>
      <c r="O60" s="416" t="s">
        <v>1305</v>
      </c>
      <c r="P60" s="416" t="s">
        <v>1887</v>
      </c>
      <c r="Q60" s="404" t="s">
        <v>1136</v>
      </c>
      <c r="R60" s="415" t="s">
        <v>1320</v>
      </c>
      <c r="S60" s="416" t="s">
        <v>1305</v>
      </c>
      <c r="T60" s="416" t="s">
        <v>1887</v>
      </c>
    </row>
    <row r="61" spans="2:22" ht="21.75" customHeight="1">
      <c r="B61" s="410">
        <v>57</v>
      </c>
      <c r="C61" s="411" t="s">
        <v>613</v>
      </c>
      <c r="D61" s="410">
        <v>57</v>
      </c>
      <c r="E61" s="401" t="s">
        <v>614</v>
      </c>
      <c r="F61" s="401">
        <f t="shared" si="1"/>
        <v>3069</v>
      </c>
      <c r="G61" s="401" t="s">
        <v>615</v>
      </c>
      <c r="H61" s="401" t="s">
        <v>615</v>
      </c>
      <c r="I61" s="412" t="str">
        <f t="shared" si="0"/>
        <v>OK</v>
      </c>
      <c r="J61" s="412" t="str">
        <f t="shared" si="2"/>
        <v>OK</v>
      </c>
      <c r="K61" s="409"/>
      <c r="L61" s="417">
        <v>1057809</v>
      </c>
      <c r="M61" s="414" t="s">
        <v>1361</v>
      </c>
      <c r="N61" s="415" t="s">
        <v>1362</v>
      </c>
      <c r="O61" s="416" t="s">
        <v>1224</v>
      </c>
      <c r="P61" s="416" t="s">
        <v>1363</v>
      </c>
      <c r="Q61" s="404" t="s">
        <v>1136</v>
      </c>
      <c r="R61" s="415" t="s">
        <v>1362</v>
      </c>
      <c r="S61" s="416" t="s">
        <v>1224</v>
      </c>
      <c r="T61" s="416" t="s">
        <v>1363</v>
      </c>
    </row>
    <row r="62" spans="2:22" ht="21.75" customHeight="1">
      <c r="B62" s="410">
        <v>58</v>
      </c>
      <c r="C62" s="411" t="s">
        <v>616</v>
      </c>
      <c r="D62" s="410">
        <v>58</v>
      </c>
      <c r="E62" s="401" t="s">
        <v>617</v>
      </c>
      <c r="F62" s="401">
        <f t="shared" si="1"/>
        <v>3070</v>
      </c>
      <c r="G62" s="401" t="s">
        <v>618</v>
      </c>
      <c r="H62" s="401" t="s">
        <v>618</v>
      </c>
      <c r="I62" s="412" t="str">
        <f t="shared" si="0"/>
        <v>OK</v>
      </c>
      <c r="J62" s="412" t="str">
        <f t="shared" si="2"/>
        <v>OK</v>
      </c>
      <c r="K62" s="409"/>
      <c r="L62" s="424">
        <v>1080184</v>
      </c>
      <c r="M62" s="425" t="s">
        <v>2092</v>
      </c>
      <c r="N62" s="426" t="s">
        <v>2093</v>
      </c>
      <c r="O62" s="416" t="s">
        <v>1305</v>
      </c>
      <c r="P62" s="421" t="s">
        <v>2094</v>
      </c>
      <c r="Q62" s="404" t="s">
        <v>1136</v>
      </c>
      <c r="R62" s="426" t="s">
        <v>2095</v>
      </c>
      <c r="S62" s="416" t="s">
        <v>1305</v>
      </c>
      <c r="T62" s="421" t="s">
        <v>1486</v>
      </c>
    </row>
    <row r="63" spans="2:22" ht="21.75" customHeight="1">
      <c r="B63" s="410">
        <v>59</v>
      </c>
      <c r="C63" s="411" t="s">
        <v>619</v>
      </c>
      <c r="D63" s="410">
        <v>59</v>
      </c>
      <c r="E63" s="401" t="s">
        <v>620</v>
      </c>
      <c r="F63" s="401">
        <f t="shared" si="1"/>
        <v>3071</v>
      </c>
      <c r="G63" s="401" t="s">
        <v>621</v>
      </c>
      <c r="H63" s="401" t="s">
        <v>621</v>
      </c>
      <c r="I63" s="412" t="str">
        <f t="shared" si="0"/>
        <v>OK</v>
      </c>
      <c r="J63" s="412" t="str">
        <f t="shared" si="2"/>
        <v>OK</v>
      </c>
      <c r="K63" s="409"/>
      <c r="L63" s="417">
        <v>1060106</v>
      </c>
      <c r="M63" s="414" t="s">
        <v>1364</v>
      </c>
      <c r="N63" s="415" t="s">
        <v>1365</v>
      </c>
      <c r="O63" s="416" t="s">
        <v>1224</v>
      </c>
      <c r="P63" s="416" t="s">
        <v>1366</v>
      </c>
      <c r="Q63" s="404" t="s">
        <v>1136</v>
      </c>
      <c r="R63" s="415" t="s">
        <v>1365</v>
      </c>
      <c r="S63" s="416" t="s">
        <v>1224</v>
      </c>
      <c r="T63" s="416" t="s">
        <v>1366</v>
      </c>
    </row>
    <row r="64" spans="2:22" ht="21.75" customHeight="1">
      <c r="B64" s="410">
        <v>60</v>
      </c>
      <c r="C64" s="411" t="s">
        <v>1897</v>
      </c>
      <c r="D64" s="410">
        <v>60</v>
      </c>
      <c r="E64" s="401" t="s">
        <v>622</v>
      </c>
      <c r="F64" s="401">
        <f t="shared" si="1"/>
        <v>1210012</v>
      </c>
      <c r="G64" s="401" t="s">
        <v>623</v>
      </c>
      <c r="H64" s="401" t="s">
        <v>623</v>
      </c>
      <c r="I64" s="412" t="str">
        <f t="shared" si="0"/>
        <v>OK</v>
      </c>
      <c r="J64" s="412" t="str">
        <f t="shared" si="2"/>
        <v>OK</v>
      </c>
      <c r="K64" s="409"/>
      <c r="L64" s="417">
        <v>1060100</v>
      </c>
      <c r="M64" s="414" t="s">
        <v>1336</v>
      </c>
      <c r="N64" s="415" t="s">
        <v>1337</v>
      </c>
      <c r="O64" s="416" t="s">
        <v>1305</v>
      </c>
      <c r="P64" s="416" t="s">
        <v>1338</v>
      </c>
      <c r="Q64" s="404" t="s">
        <v>1136</v>
      </c>
      <c r="R64" s="415" t="s">
        <v>1337</v>
      </c>
      <c r="S64" s="416" t="s">
        <v>1305</v>
      </c>
      <c r="T64" s="416" t="s">
        <v>1338</v>
      </c>
      <c r="U64" s="395">
        <v>1</v>
      </c>
    </row>
    <row r="65" spans="2:21" ht="21.75" customHeight="1">
      <c r="B65" s="410">
        <v>61</v>
      </c>
      <c r="C65" s="411" t="s">
        <v>624</v>
      </c>
      <c r="D65" s="410">
        <v>61</v>
      </c>
      <c r="E65" s="401" t="s">
        <v>625</v>
      </c>
      <c r="F65" s="401">
        <f t="shared" si="1"/>
        <v>1210013</v>
      </c>
      <c r="G65" s="401" t="s">
        <v>626</v>
      </c>
      <c r="H65" s="401" t="s">
        <v>626</v>
      </c>
      <c r="I65" s="412" t="str">
        <f t="shared" si="0"/>
        <v>OK</v>
      </c>
      <c r="J65" s="412" t="str">
        <f t="shared" si="2"/>
        <v>OK</v>
      </c>
      <c r="K65" s="409"/>
      <c r="L65" s="417">
        <v>1059375</v>
      </c>
      <c r="M65" s="414" t="s">
        <v>1364</v>
      </c>
      <c r="N65" s="415" t="s">
        <v>1365</v>
      </c>
      <c r="O65" s="416" t="s">
        <v>1224</v>
      </c>
      <c r="P65" s="416" t="s">
        <v>1366</v>
      </c>
      <c r="Q65" s="404" t="s">
        <v>1136</v>
      </c>
      <c r="R65" s="415" t="s">
        <v>1365</v>
      </c>
      <c r="S65" s="416" t="s">
        <v>1224</v>
      </c>
      <c r="T65" s="416" t="s">
        <v>1366</v>
      </c>
    </row>
    <row r="66" spans="2:21" ht="21.75" customHeight="1">
      <c r="B66" s="410">
        <v>62</v>
      </c>
      <c r="C66" s="411" t="s">
        <v>1710</v>
      </c>
      <c r="D66" s="410">
        <v>62</v>
      </c>
      <c r="E66" s="401" t="s">
        <v>627</v>
      </c>
      <c r="F66" s="401">
        <f t="shared" si="1"/>
        <v>1210014</v>
      </c>
      <c r="G66" s="401" t="s">
        <v>628</v>
      </c>
      <c r="H66" s="401" t="s">
        <v>628</v>
      </c>
      <c r="I66" s="412" t="str">
        <f t="shared" si="0"/>
        <v>OK</v>
      </c>
      <c r="J66" s="412" t="str">
        <f t="shared" si="2"/>
        <v>OK</v>
      </c>
      <c r="K66" s="409"/>
      <c r="L66" s="417">
        <v>1059626</v>
      </c>
      <c r="M66" s="414" t="s">
        <v>1367</v>
      </c>
      <c r="N66" s="415" t="s">
        <v>1368</v>
      </c>
      <c r="O66" s="416" t="s">
        <v>1224</v>
      </c>
      <c r="P66" s="416" t="s">
        <v>1369</v>
      </c>
      <c r="Q66" s="404" t="s">
        <v>1136</v>
      </c>
      <c r="R66" s="415" t="s">
        <v>1368</v>
      </c>
      <c r="S66" s="416" t="s">
        <v>1224</v>
      </c>
      <c r="T66" s="416" t="s">
        <v>1369</v>
      </c>
    </row>
    <row r="67" spans="2:21" ht="21.75" customHeight="1">
      <c r="B67" s="410">
        <v>63</v>
      </c>
      <c r="C67" s="411" t="s">
        <v>629</v>
      </c>
      <c r="D67" s="410">
        <v>63</v>
      </c>
      <c r="E67" s="401" t="s">
        <v>630</v>
      </c>
      <c r="F67" s="401">
        <f t="shared" si="1"/>
        <v>1210015</v>
      </c>
      <c r="G67" s="401" t="s">
        <v>631</v>
      </c>
      <c r="H67" s="401" t="s">
        <v>631</v>
      </c>
      <c r="I67" s="412" t="str">
        <f t="shared" si="0"/>
        <v>OK</v>
      </c>
      <c r="J67" s="412" t="str">
        <f t="shared" si="2"/>
        <v>OK</v>
      </c>
      <c r="K67" s="409"/>
      <c r="L67" s="417">
        <v>1060118</v>
      </c>
      <c r="M67" s="414" t="s">
        <v>1370</v>
      </c>
      <c r="N67" s="415" t="s">
        <v>1792</v>
      </c>
      <c r="O67" s="416" t="s">
        <v>1305</v>
      </c>
      <c r="P67" s="416" t="s">
        <v>1371</v>
      </c>
      <c r="Q67" s="404" t="s">
        <v>1136</v>
      </c>
      <c r="R67" s="415" t="s">
        <v>1792</v>
      </c>
      <c r="S67" s="416" t="s">
        <v>1305</v>
      </c>
      <c r="T67" s="416" t="s">
        <v>1371</v>
      </c>
      <c r="U67" s="395">
        <v>1</v>
      </c>
    </row>
    <row r="68" spans="2:21" ht="21.75" customHeight="1">
      <c r="B68" s="410">
        <v>64</v>
      </c>
      <c r="C68" s="411" t="s">
        <v>632</v>
      </c>
      <c r="D68" s="410">
        <v>64</v>
      </c>
      <c r="E68" s="401" t="s">
        <v>633</v>
      </c>
      <c r="F68" s="401">
        <f t="shared" si="1"/>
        <v>1210016</v>
      </c>
      <c r="G68" s="401" t="s">
        <v>634</v>
      </c>
      <c r="H68" s="401" t="s">
        <v>634</v>
      </c>
      <c r="I68" s="412" t="str">
        <f t="shared" si="0"/>
        <v>OK</v>
      </c>
      <c r="J68" s="412" t="str">
        <f t="shared" si="2"/>
        <v>OK</v>
      </c>
      <c r="K68" s="409"/>
      <c r="L68" s="417">
        <v>1060185</v>
      </c>
      <c r="M68" s="414" t="s">
        <v>1372</v>
      </c>
      <c r="N68" s="415" t="s">
        <v>1898</v>
      </c>
      <c r="O68" s="416" t="s">
        <v>1224</v>
      </c>
      <c r="P68" s="416" t="s">
        <v>1373</v>
      </c>
      <c r="Q68" s="404" t="s">
        <v>1136</v>
      </c>
      <c r="R68" s="415" t="s">
        <v>1898</v>
      </c>
      <c r="S68" s="416" t="s">
        <v>1224</v>
      </c>
      <c r="T68" s="416" t="s">
        <v>1373</v>
      </c>
    </row>
    <row r="69" spans="2:21" ht="21.75" customHeight="1">
      <c r="B69" s="410">
        <v>65</v>
      </c>
      <c r="C69" s="411" t="s">
        <v>313</v>
      </c>
      <c r="D69" s="410">
        <v>65</v>
      </c>
      <c r="E69" s="401" t="s">
        <v>635</v>
      </c>
      <c r="F69" s="401">
        <f t="shared" si="1"/>
        <v>1210017</v>
      </c>
      <c r="G69" s="401" t="s">
        <v>636</v>
      </c>
      <c r="H69" s="401" t="s">
        <v>636</v>
      </c>
      <c r="I69" s="412" t="str">
        <f t="shared" ref="I69:I132" si="3">IF(COUNTIF($G$5:$G$341,G69)=1,"OK","重複あり！")</f>
        <v>OK</v>
      </c>
      <c r="J69" s="412" t="str">
        <f t="shared" si="2"/>
        <v>OK</v>
      </c>
      <c r="K69" s="409"/>
      <c r="L69" s="417">
        <v>1059151</v>
      </c>
      <c r="M69" s="414" t="s">
        <v>1374</v>
      </c>
      <c r="N69" s="415" t="s">
        <v>1375</v>
      </c>
      <c r="O69" s="416" t="s">
        <v>1224</v>
      </c>
      <c r="P69" s="416" t="s">
        <v>1376</v>
      </c>
      <c r="Q69" s="404" t="s">
        <v>1136</v>
      </c>
      <c r="R69" s="415" t="s">
        <v>1375</v>
      </c>
      <c r="S69" s="416" t="s">
        <v>1224</v>
      </c>
      <c r="T69" s="416" t="s">
        <v>1376</v>
      </c>
    </row>
    <row r="70" spans="2:21" ht="21.75" customHeight="1">
      <c r="B70" s="410">
        <v>66</v>
      </c>
      <c r="C70" s="411" t="s">
        <v>1711</v>
      </c>
      <c r="D70" s="410">
        <v>66</v>
      </c>
      <c r="E70" s="401" t="s">
        <v>637</v>
      </c>
      <c r="F70" s="401">
        <f t="shared" ref="F70:F133" si="4">VALUE(E70)</f>
        <v>1210018</v>
      </c>
      <c r="G70" s="401" t="s">
        <v>638</v>
      </c>
      <c r="H70" s="401" t="s">
        <v>638</v>
      </c>
      <c r="I70" s="412" t="str">
        <f t="shared" si="3"/>
        <v>OK</v>
      </c>
      <c r="J70" s="412" t="str">
        <f t="shared" ref="J70:J133" si="5">IF(EXACT(G70,H70),"OK","変更あり！")</f>
        <v>OK</v>
      </c>
      <c r="K70" s="409"/>
      <c r="L70" s="417">
        <v>1059288</v>
      </c>
      <c r="M70" s="414" t="s">
        <v>2091</v>
      </c>
      <c r="N70" s="415" t="s">
        <v>1899</v>
      </c>
      <c r="O70" s="416" t="s">
        <v>1305</v>
      </c>
      <c r="P70" s="416" t="s">
        <v>1900</v>
      </c>
      <c r="Q70" s="404" t="s">
        <v>1136</v>
      </c>
      <c r="R70" s="415" t="s">
        <v>1899</v>
      </c>
      <c r="S70" s="416" t="s">
        <v>1305</v>
      </c>
      <c r="T70" s="416" t="s">
        <v>1900</v>
      </c>
    </row>
    <row r="71" spans="2:21" ht="21.75" customHeight="1">
      <c r="B71" s="410">
        <v>67</v>
      </c>
      <c r="C71" s="411" t="s">
        <v>1901</v>
      </c>
      <c r="D71" s="410">
        <v>67</v>
      </c>
      <c r="E71" s="401" t="s">
        <v>639</v>
      </c>
      <c r="F71" s="401">
        <f t="shared" si="4"/>
        <v>1210019</v>
      </c>
      <c r="G71" s="401" t="s">
        <v>640</v>
      </c>
      <c r="H71" s="401" t="s">
        <v>640</v>
      </c>
      <c r="I71" s="412" t="str">
        <f t="shared" si="3"/>
        <v>OK</v>
      </c>
      <c r="J71" s="412" t="str">
        <f t="shared" si="5"/>
        <v>OK</v>
      </c>
      <c r="K71" s="409"/>
      <c r="L71" s="417">
        <v>1053771</v>
      </c>
      <c r="M71" s="414" t="s">
        <v>1377</v>
      </c>
      <c r="N71" s="415" t="s">
        <v>1378</v>
      </c>
      <c r="O71" s="416" t="s">
        <v>1305</v>
      </c>
      <c r="P71" s="416" t="s">
        <v>1379</v>
      </c>
      <c r="Q71" s="404" t="s">
        <v>1136</v>
      </c>
      <c r="R71" s="415" t="s">
        <v>1378</v>
      </c>
      <c r="S71" s="416" t="s">
        <v>1305</v>
      </c>
      <c r="T71" s="416" t="s">
        <v>1379</v>
      </c>
    </row>
    <row r="72" spans="2:21" ht="21.75" customHeight="1">
      <c r="B72" s="410">
        <v>68</v>
      </c>
      <c r="C72" s="411" t="s">
        <v>1713</v>
      </c>
      <c r="D72" s="410">
        <v>68</v>
      </c>
      <c r="E72" s="401" t="s">
        <v>641</v>
      </c>
      <c r="F72" s="401">
        <f t="shared" si="4"/>
        <v>1210020</v>
      </c>
      <c r="G72" s="401" t="s">
        <v>642</v>
      </c>
      <c r="H72" s="401" t="s">
        <v>642</v>
      </c>
      <c r="I72" s="412" t="str">
        <f t="shared" si="3"/>
        <v>OK</v>
      </c>
      <c r="J72" s="412" t="str">
        <f t="shared" si="5"/>
        <v>OK</v>
      </c>
      <c r="K72" s="409"/>
      <c r="L72" s="417">
        <v>1060131</v>
      </c>
      <c r="M72" s="414" t="s">
        <v>1380</v>
      </c>
      <c r="N72" s="415" t="s">
        <v>1381</v>
      </c>
      <c r="O72" s="416" t="s">
        <v>1224</v>
      </c>
      <c r="P72" s="416" t="s">
        <v>1902</v>
      </c>
      <c r="Q72" s="404" t="s">
        <v>1136</v>
      </c>
      <c r="R72" s="415" t="s">
        <v>1381</v>
      </c>
      <c r="S72" s="416" t="s">
        <v>1224</v>
      </c>
      <c r="T72" s="416" t="s">
        <v>1902</v>
      </c>
      <c r="U72" s="395">
        <v>1</v>
      </c>
    </row>
    <row r="73" spans="2:21" ht="21.75" customHeight="1">
      <c r="B73" s="410">
        <v>69</v>
      </c>
      <c r="C73" s="411" t="s">
        <v>1714</v>
      </c>
      <c r="D73" s="410">
        <v>69</v>
      </c>
      <c r="E73" s="401" t="s">
        <v>643</v>
      </c>
      <c r="F73" s="401">
        <f t="shared" si="4"/>
        <v>1210021</v>
      </c>
      <c r="G73" s="401" t="s">
        <v>644</v>
      </c>
      <c r="H73" s="401" t="s">
        <v>644</v>
      </c>
      <c r="I73" s="412" t="str">
        <f t="shared" si="3"/>
        <v>OK</v>
      </c>
      <c r="J73" s="412" t="str">
        <f t="shared" si="5"/>
        <v>OK</v>
      </c>
      <c r="K73" s="409"/>
      <c r="L73" s="417">
        <v>1058141</v>
      </c>
      <c r="M73" s="414" t="s">
        <v>1793</v>
      </c>
      <c r="N73" s="415" t="s">
        <v>1382</v>
      </c>
      <c r="O73" s="416" t="s">
        <v>1383</v>
      </c>
      <c r="P73" s="416" t="s">
        <v>1384</v>
      </c>
      <c r="Q73" s="404" t="s">
        <v>1136</v>
      </c>
      <c r="R73" s="415" t="s">
        <v>1382</v>
      </c>
      <c r="S73" s="416" t="s">
        <v>1383</v>
      </c>
      <c r="T73" s="416" t="s">
        <v>1384</v>
      </c>
    </row>
    <row r="74" spans="2:21" ht="21.75" customHeight="1">
      <c r="B74" s="410">
        <v>70</v>
      </c>
      <c r="C74" s="411" t="s">
        <v>1715</v>
      </c>
      <c r="D74" s="410">
        <v>70</v>
      </c>
      <c r="E74" s="401" t="s">
        <v>645</v>
      </c>
      <c r="F74" s="401">
        <f t="shared" si="4"/>
        <v>1210022</v>
      </c>
      <c r="G74" s="401" t="s">
        <v>646</v>
      </c>
      <c r="H74" s="401" t="s">
        <v>646</v>
      </c>
      <c r="I74" s="412" t="str">
        <f t="shared" si="3"/>
        <v>OK</v>
      </c>
      <c r="J74" s="412" t="str">
        <f t="shared" si="5"/>
        <v>OK</v>
      </c>
      <c r="K74" s="409"/>
      <c r="L74" s="417">
        <v>1060099</v>
      </c>
      <c r="M74" s="414" t="s">
        <v>1385</v>
      </c>
      <c r="N74" s="415" t="s">
        <v>1794</v>
      </c>
      <c r="O74" s="416" t="s">
        <v>1305</v>
      </c>
      <c r="P74" s="416" t="s">
        <v>1795</v>
      </c>
      <c r="Q74" s="404" t="s">
        <v>1136</v>
      </c>
      <c r="R74" s="415" t="s">
        <v>1794</v>
      </c>
      <c r="S74" s="416" t="s">
        <v>1305</v>
      </c>
      <c r="T74" s="416" t="s">
        <v>1795</v>
      </c>
    </row>
    <row r="75" spans="2:21" ht="21.75" customHeight="1">
      <c r="B75" s="410">
        <v>71</v>
      </c>
      <c r="C75" s="411" t="s">
        <v>1716</v>
      </c>
      <c r="D75" s="410">
        <v>71</v>
      </c>
      <c r="E75" s="401" t="s">
        <v>647</v>
      </c>
      <c r="F75" s="401">
        <f t="shared" si="4"/>
        <v>1210031</v>
      </c>
      <c r="G75" s="401" t="s">
        <v>648</v>
      </c>
      <c r="H75" s="401" t="s">
        <v>648</v>
      </c>
      <c r="I75" s="412" t="str">
        <f t="shared" si="3"/>
        <v>OK</v>
      </c>
      <c r="J75" s="412" t="str">
        <f t="shared" si="5"/>
        <v>OK</v>
      </c>
      <c r="K75" s="409"/>
      <c r="L75" s="417">
        <v>1060115</v>
      </c>
      <c r="M75" s="414" t="s">
        <v>1266</v>
      </c>
      <c r="N75" s="415" t="s">
        <v>1267</v>
      </c>
      <c r="O75" s="416" t="s">
        <v>1224</v>
      </c>
      <c r="P75" s="416" t="s">
        <v>1268</v>
      </c>
      <c r="Q75" s="404" t="s">
        <v>1136</v>
      </c>
      <c r="R75" s="415" t="s">
        <v>1267</v>
      </c>
      <c r="S75" s="416" t="s">
        <v>1224</v>
      </c>
      <c r="T75" s="416" t="s">
        <v>1268</v>
      </c>
    </row>
    <row r="76" spans="2:21" ht="21.75" customHeight="1">
      <c r="B76" s="410">
        <v>72</v>
      </c>
      <c r="C76" s="411" t="s">
        <v>1903</v>
      </c>
      <c r="D76" s="410">
        <v>72</v>
      </c>
      <c r="E76" s="401" t="s">
        <v>649</v>
      </c>
      <c r="F76" s="401">
        <f t="shared" si="4"/>
        <v>1210035</v>
      </c>
      <c r="G76" s="401" t="s">
        <v>650</v>
      </c>
      <c r="H76" s="401" t="s">
        <v>650</v>
      </c>
      <c r="I76" s="412" t="str">
        <f t="shared" si="3"/>
        <v>OK</v>
      </c>
      <c r="J76" s="412" t="str">
        <f t="shared" si="5"/>
        <v>OK</v>
      </c>
      <c r="K76" s="409"/>
      <c r="L76" s="417">
        <v>1060102</v>
      </c>
      <c r="M76" s="414" t="s">
        <v>1386</v>
      </c>
      <c r="N76" s="415" t="s">
        <v>1387</v>
      </c>
      <c r="O76" s="416" t="s">
        <v>1305</v>
      </c>
      <c r="P76" s="416" t="s">
        <v>1388</v>
      </c>
      <c r="Q76" s="404" t="s">
        <v>1136</v>
      </c>
      <c r="R76" s="415" t="s">
        <v>1387</v>
      </c>
      <c r="S76" s="416" t="s">
        <v>1305</v>
      </c>
      <c r="T76" s="416" t="s">
        <v>1388</v>
      </c>
    </row>
    <row r="77" spans="2:21" ht="21.75" customHeight="1">
      <c r="B77" s="410">
        <v>73</v>
      </c>
      <c r="C77" s="411" t="s">
        <v>1717</v>
      </c>
      <c r="D77" s="410">
        <v>73</v>
      </c>
      <c r="E77" s="401" t="s">
        <v>651</v>
      </c>
      <c r="F77" s="401">
        <f t="shared" si="4"/>
        <v>1210109</v>
      </c>
      <c r="G77" s="401" t="s">
        <v>652</v>
      </c>
      <c r="H77" s="401" t="s">
        <v>652</v>
      </c>
      <c r="I77" s="412" t="str">
        <f t="shared" si="3"/>
        <v>OK</v>
      </c>
      <c r="J77" s="412" t="str">
        <f t="shared" si="5"/>
        <v>OK</v>
      </c>
      <c r="K77" s="409"/>
      <c r="L77" s="417">
        <v>1061838</v>
      </c>
      <c r="M77" s="414" t="s">
        <v>1389</v>
      </c>
      <c r="N77" s="415" t="s">
        <v>1390</v>
      </c>
      <c r="O77" s="416" t="s">
        <v>1305</v>
      </c>
      <c r="P77" s="416" t="s">
        <v>1391</v>
      </c>
      <c r="Q77" s="404" t="s">
        <v>1136</v>
      </c>
      <c r="R77" s="415" t="s">
        <v>1390</v>
      </c>
      <c r="S77" s="416" t="s">
        <v>1305</v>
      </c>
      <c r="T77" s="416" t="s">
        <v>1391</v>
      </c>
      <c r="U77" s="395">
        <v>1</v>
      </c>
    </row>
    <row r="78" spans="2:21" ht="21.75" customHeight="1">
      <c r="B78" s="410">
        <v>74</v>
      </c>
      <c r="C78" s="411" t="s">
        <v>1718</v>
      </c>
      <c r="D78" s="410">
        <v>74</v>
      </c>
      <c r="E78" s="401" t="s">
        <v>653</v>
      </c>
      <c r="F78" s="401">
        <f t="shared" si="4"/>
        <v>1210110</v>
      </c>
      <c r="G78" s="401" t="s">
        <v>654</v>
      </c>
      <c r="H78" s="401" t="s">
        <v>654</v>
      </c>
      <c r="I78" s="412" t="str">
        <f t="shared" si="3"/>
        <v>OK</v>
      </c>
      <c r="J78" s="412" t="str">
        <f t="shared" si="5"/>
        <v>OK</v>
      </c>
      <c r="K78" s="409"/>
      <c r="L78" s="417">
        <v>1061839</v>
      </c>
      <c r="M78" s="414" t="s">
        <v>1392</v>
      </c>
      <c r="N78" s="415" t="s">
        <v>1393</v>
      </c>
      <c r="O78" s="416" t="s">
        <v>1305</v>
      </c>
      <c r="P78" s="416" t="s">
        <v>1394</v>
      </c>
      <c r="Q78" s="404" t="s">
        <v>1136</v>
      </c>
      <c r="R78" s="415" t="s">
        <v>1393</v>
      </c>
      <c r="S78" s="416" t="s">
        <v>1305</v>
      </c>
      <c r="T78" s="416" t="s">
        <v>1394</v>
      </c>
      <c r="U78" s="395">
        <v>1</v>
      </c>
    </row>
    <row r="79" spans="2:21" ht="21.75" customHeight="1">
      <c r="B79" s="410">
        <v>75</v>
      </c>
      <c r="C79" s="411" t="s">
        <v>2096</v>
      </c>
      <c r="D79" s="410">
        <v>75</v>
      </c>
      <c r="E79" s="401" t="s">
        <v>655</v>
      </c>
      <c r="F79" s="401">
        <f t="shared" si="4"/>
        <v>1210111</v>
      </c>
      <c r="G79" s="401" t="s">
        <v>656</v>
      </c>
      <c r="H79" s="401" t="s">
        <v>656</v>
      </c>
      <c r="I79" s="412" t="str">
        <f t="shared" si="3"/>
        <v>OK</v>
      </c>
      <c r="J79" s="412" t="str">
        <f t="shared" si="5"/>
        <v>OK</v>
      </c>
      <c r="K79" s="409"/>
      <c r="L79" s="417">
        <v>1061821</v>
      </c>
      <c r="M79" s="414" t="s">
        <v>1796</v>
      </c>
      <c r="N79" s="415" t="s">
        <v>1395</v>
      </c>
      <c r="O79" s="416" t="s">
        <v>1305</v>
      </c>
      <c r="P79" s="416" t="s">
        <v>1396</v>
      </c>
      <c r="Q79" s="404" t="s">
        <v>1136</v>
      </c>
      <c r="R79" s="415" t="s">
        <v>1395</v>
      </c>
      <c r="S79" s="416" t="s">
        <v>1305</v>
      </c>
      <c r="T79" s="416" t="s">
        <v>1396</v>
      </c>
      <c r="U79" s="395">
        <v>1</v>
      </c>
    </row>
    <row r="80" spans="2:21" ht="21.75" customHeight="1">
      <c r="B80" s="410">
        <v>76</v>
      </c>
      <c r="C80" s="411" t="s">
        <v>2097</v>
      </c>
      <c r="D80" s="410">
        <v>76</v>
      </c>
      <c r="E80" s="401" t="s">
        <v>657</v>
      </c>
      <c r="F80" s="401">
        <f t="shared" si="4"/>
        <v>1210112</v>
      </c>
      <c r="G80" s="401" t="s">
        <v>658</v>
      </c>
      <c r="H80" s="401" t="s">
        <v>658</v>
      </c>
      <c r="I80" s="412" t="str">
        <f t="shared" si="3"/>
        <v>OK</v>
      </c>
      <c r="J80" s="412" t="str">
        <f t="shared" si="5"/>
        <v>OK</v>
      </c>
      <c r="K80" s="409"/>
      <c r="L80" s="417">
        <v>1061842</v>
      </c>
      <c r="M80" s="414" t="s">
        <v>1397</v>
      </c>
      <c r="N80" s="415" t="s">
        <v>1398</v>
      </c>
      <c r="O80" s="416" t="s">
        <v>1305</v>
      </c>
      <c r="P80" s="416" t="s">
        <v>1399</v>
      </c>
      <c r="Q80" s="404" t="s">
        <v>1136</v>
      </c>
      <c r="R80" s="415" t="s">
        <v>1398</v>
      </c>
      <c r="S80" s="416" t="s">
        <v>1305</v>
      </c>
      <c r="T80" s="416" t="s">
        <v>1399</v>
      </c>
      <c r="U80" s="395">
        <v>1</v>
      </c>
    </row>
    <row r="81" spans="2:21" ht="21.75" customHeight="1">
      <c r="B81" s="410">
        <v>77</v>
      </c>
      <c r="C81" s="411" t="s">
        <v>2098</v>
      </c>
      <c r="D81" s="410">
        <v>77</v>
      </c>
      <c r="E81" s="401" t="s">
        <v>659</v>
      </c>
      <c r="F81" s="401">
        <f t="shared" si="4"/>
        <v>1210114</v>
      </c>
      <c r="G81" s="401" t="s">
        <v>660</v>
      </c>
      <c r="H81" s="401" t="s">
        <v>660</v>
      </c>
      <c r="I81" s="412" t="str">
        <f t="shared" si="3"/>
        <v>OK</v>
      </c>
      <c r="J81" s="412" t="str">
        <f t="shared" si="5"/>
        <v>OK</v>
      </c>
      <c r="K81" s="409"/>
      <c r="L81" s="417">
        <v>1061822</v>
      </c>
      <c r="M81" s="414" t="s">
        <v>1400</v>
      </c>
      <c r="N81" s="415" t="s">
        <v>1401</v>
      </c>
      <c r="O81" s="416" t="s">
        <v>1305</v>
      </c>
      <c r="P81" s="416" t="s">
        <v>1402</v>
      </c>
      <c r="Q81" s="404" t="s">
        <v>1136</v>
      </c>
      <c r="R81" s="415" t="s">
        <v>1401</v>
      </c>
      <c r="S81" s="416" t="s">
        <v>1305</v>
      </c>
      <c r="T81" s="416" t="s">
        <v>1402</v>
      </c>
    </row>
    <row r="82" spans="2:21" ht="21.75" customHeight="1">
      <c r="B82" s="410">
        <v>78</v>
      </c>
      <c r="C82" s="411" t="s">
        <v>2099</v>
      </c>
      <c r="D82" s="410">
        <v>78</v>
      </c>
      <c r="E82" s="401" t="s">
        <v>661</v>
      </c>
      <c r="F82" s="401">
        <f t="shared" si="4"/>
        <v>1210115</v>
      </c>
      <c r="G82" s="401" t="s">
        <v>662</v>
      </c>
      <c r="H82" s="401" t="s">
        <v>662</v>
      </c>
      <c r="I82" s="412" t="str">
        <f t="shared" si="3"/>
        <v>OK</v>
      </c>
      <c r="J82" s="412" t="str">
        <f t="shared" si="5"/>
        <v>OK</v>
      </c>
      <c r="K82" s="409"/>
      <c r="L82" s="417">
        <v>1061094</v>
      </c>
      <c r="M82" s="414" t="s">
        <v>1403</v>
      </c>
      <c r="N82" s="415" t="s">
        <v>1404</v>
      </c>
      <c r="O82" s="416" t="s">
        <v>1305</v>
      </c>
      <c r="P82" s="416" t="s">
        <v>1405</v>
      </c>
      <c r="Q82" s="404" t="s">
        <v>1136</v>
      </c>
      <c r="R82" s="415" t="s">
        <v>1404</v>
      </c>
      <c r="S82" s="416" t="s">
        <v>1305</v>
      </c>
      <c r="T82" s="416" t="s">
        <v>1405</v>
      </c>
    </row>
    <row r="83" spans="2:21" ht="21.75" customHeight="1">
      <c r="B83" s="410">
        <v>79</v>
      </c>
      <c r="C83" s="411" t="s">
        <v>1904</v>
      </c>
      <c r="D83" s="410">
        <v>79</v>
      </c>
      <c r="E83" s="401" t="s">
        <v>663</v>
      </c>
      <c r="F83" s="401">
        <f t="shared" si="4"/>
        <v>1210120</v>
      </c>
      <c r="G83" s="401" t="s">
        <v>664</v>
      </c>
      <c r="H83" s="401" t="s">
        <v>664</v>
      </c>
      <c r="I83" s="412" t="str">
        <f t="shared" si="3"/>
        <v>OK</v>
      </c>
      <c r="J83" s="412" t="str">
        <f t="shared" si="5"/>
        <v>OK</v>
      </c>
      <c r="K83" s="409"/>
      <c r="L83" s="417">
        <v>1061849</v>
      </c>
      <c r="M83" s="414" t="s">
        <v>1377</v>
      </c>
      <c r="N83" s="415" t="s">
        <v>1378</v>
      </c>
      <c r="O83" s="416" t="s">
        <v>1305</v>
      </c>
      <c r="P83" s="416" t="s">
        <v>1379</v>
      </c>
      <c r="Q83" s="404" t="s">
        <v>1136</v>
      </c>
      <c r="R83" s="415" t="s">
        <v>1378</v>
      </c>
      <c r="S83" s="416" t="s">
        <v>1305</v>
      </c>
      <c r="T83" s="416" t="s">
        <v>1379</v>
      </c>
    </row>
    <row r="84" spans="2:21" ht="21.75" customHeight="1">
      <c r="B84" s="410">
        <v>80</v>
      </c>
      <c r="C84" s="411" t="s">
        <v>1720</v>
      </c>
      <c r="D84" s="410">
        <v>80</v>
      </c>
      <c r="E84" s="401" t="s">
        <v>665</v>
      </c>
      <c r="F84" s="401">
        <f t="shared" si="4"/>
        <v>1210121</v>
      </c>
      <c r="G84" s="401" t="s">
        <v>666</v>
      </c>
      <c r="H84" s="401" t="s">
        <v>666</v>
      </c>
      <c r="I84" s="412" t="str">
        <f t="shared" si="3"/>
        <v>OK</v>
      </c>
      <c r="J84" s="412" t="str">
        <f t="shared" si="5"/>
        <v>OK</v>
      </c>
      <c r="K84" s="409"/>
      <c r="L84" s="417">
        <v>1061825</v>
      </c>
      <c r="M84" s="414" t="s">
        <v>1406</v>
      </c>
      <c r="N84" s="415" t="s">
        <v>1407</v>
      </c>
      <c r="O84" s="416" t="s">
        <v>1305</v>
      </c>
      <c r="P84" s="416" t="s">
        <v>1408</v>
      </c>
      <c r="Q84" s="404" t="s">
        <v>1136</v>
      </c>
      <c r="R84" s="415" t="s">
        <v>1407</v>
      </c>
      <c r="S84" s="416" t="s">
        <v>1305</v>
      </c>
      <c r="T84" s="416" t="s">
        <v>1408</v>
      </c>
      <c r="U84" s="395">
        <v>1</v>
      </c>
    </row>
    <row r="85" spans="2:21" ht="21.75" customHeight="1">
      <c r="B85" s="410">
        <v>81</v>
      </c>
      <c r="C85" s="411" t="s">
        <v>2100</v>
      </c>
      <c r="D85" s="410">
        <v>81</v>
      </c>
      <c r="E85" s="401" t="s">
        <v>667</v>
      </c>
      <c r="F85" s="401">
        <f t="shared" si="4"/>
        <v>1210133</v>
      </c>
      <c r="G85" s="401" t="s">
        <v>668</v>
      </c>
      <c r="H85" s="401" t="s">
        <v>668</v>
      </c>
      <c r="I85" s="412" t="str">
        <f t="shared" si="3"/>
        <v>OK</v>
      </c>
      <c r="J85" s="412" t="str">
        <f t="shared" si="5"/>
        <v>OK</v>
      </c>
      <c r="K85" s="409"/>
      <c r="L85" s="417">
        <v>1061820</v>
      </c>
      <c r="M85" s="414" t="s">
        <v>1385</v>
      </c>
      <c r="N85" s="415" t="s">
        <v>1794</v>
      </c>
      <c r="O85" s="416" t="s">
        <v>1305</v>
      </c>
      <c r="P85" s="416" t="s">
        <v>1795</v>
      </c>
      <c r="Q85" s="404" t="s">
        <v>1136</v>
      </c>
      <c r="R85" s="415" t="s">
        <v>1794</v>
      </c>
      <c r="S85" s="416" t="s">
        <v>1305</v>
      </c>
      <c r="T85" s="416" t="s">
        <v>1795</v>
      </c>
    </row>
    <row r="86" spans="2:21" ht="21.75" customHeight="1">
      <c r="B86" s="410">
        <v>82</v>
      </c>
      <c r="C86" s="411" t="s">
        <v>2101</v>
      </c>
      <c r="D86" s="410">
        <v>82</v>
      </c>
      <c r="E86" s="401" t="s">
        <v>669</v>
      </c>
      <c r="F86" s="401">
        <f t="shared" si="4"/>
        <v>1210136</v>
      </c>
      <c r="G86" s="401" t="s">
        <v>670</v>
      </c>
      <c r="H86" s="401" t="s">
        <v>670</v>
      </c>
      <c r="I86" s="412" t="str">
        <f t="shared" si="3"/>
        <v>OK</v>
      </c>
      <c r="J86" s="412" t="str">
        <f t="shared" si="5"/>
        <v>OK</v>
      </c>
      <c r="K86" s="409"/>
      <c r="L86" s="417">
        <v>1061840</v>
      </c>
      <c r="M86" s="414" t="s">
        <v>1319</v>
      </c>
      <c r="N86" s="415" t="s">
        <v>1320</v>
      </c>
      <c r="O86" s="416" t="s">
        <v>1305</v>
      </c>
      <c r="P86" s="416" t="s">
        <v>1887</v>
      </c>
      <c r="Q86" s="404" t="s">
        <v>1136</v>
      </c>
      <c r="R86" s="415" t="s">
        <v>1320</v>
      </c>
      <c r="S86" s="416" t="s">
        <v>1305</v>
      </c>
      <c r="T86" s="416" t="s">
        <v>1887</v>
      </c>
    </row>
    <row r="87" spans="2:21" ht="21.75" customHeight="1">
      <c r="B87" s="410">
        <v>83</v>
      </c>
      <c r="C87" s="411" t="s">
        <v>2102</v>
      </c>
      <c r="D87" s="410">
        <v>83</v>
      </c>
      <c r="E87" s="401" t="s">
        <v>671</v>
      </c>
      <c r="F87" s="401">
        <f t="shared" si="4"/>
        <v>1210162</v>
      </c>
      <c r="G87" s="401" t="s">
        <v>672</v>
      </c>
      <c r="H87" s="401" t="s">
        <v>672</v>
      </c>
      <c r="I87" s="412" t="str">
        <f t="shared" si="3"/>
        <v>OK</v>
      </c>
      <c r="J87" s="412" t="str">
        <f t="shared" si="5"/>
        <v>OK</v>
      </c>
      <c r="K87" s="409"/>
      <c r="L87" s="417">
        <v>1061843</v>
      </c>
      <c r="M87" s="414" t="s">
        <v>1409</v>
      </c>
      <c r="N87" s="415" t="s">
        <v>1410</v>
      </c>
      <c r="O87" s="416" t="s">
        <v>1305</v>
      </c>
      <c r="P87" s="416" t="s">
        <v>1411</v>
      </c>
      <c r="Q87" s="404" t="s">
        <v>1136</v>
      </c>
      <c r="R87" s="415" t="s">
        <v>1410</v>
      </c>
      <c r="S87" s="416" t="s">
        <v>1305</v>
      </c>
      <c r="T87" s="416" t="s">
        <v>1411</v>
      </c>
    </row>
    <row r="88" spans="2:21" ht="21.75" customHeight="1">
      <c r="B88" s="410">
        <v>84</v>
      </c>
      <c r="C88" s="411" t="s">
        <v>2044</v>
      </c>
      <c r="D88" s="410">
        <v>84</v>
      </c>
      <c r="E88" s="401" t="s">
        <v>673</v>
      </c>
      <c r="F88" s="401">
        <f t="shared" si="4"/>
        <v>1210201</v>
      </c>
      <c r="G88" s="401" t="s">
        <v>674</v>
      </c>
      <c r="H88" s="401" t="s">
        <v>674</v>
      </c>
      <c r="I88" s="412" t="str">
        <f t="shared" si="3"/>
        <v>OK</v>
      </c>
      <c r="J88" s="412" t="str">
        <f t="shared" si="5"/>
        <v>OK</v>
      </c>
      <c r="K88" s="409"/>
      <c r="L88" s="417">
        <v>1063818</v>
      </c>
      <c r="M88" s="414" t="s">
        <v>1412</v>
      </c>
      <c r="N88" s="415" t="s">
        <v>1413</v>
      </c>
      <c r="O88" s="416" t="s">
        <v>1224</v>
      </c>
      <c r="P88" s="416" t="s">
        <v>1414</v>
      </c>
      <c r="Q88" s="404" t="s">
        <v>1136</v>
      </c>
      <c r="R88" s="415" t="s">
        <v>1413</v>
      </c>
      <c r="S88" s="416" t="s">
        <v>1224</v>
      </c>
      <c r="T88" s="416" t="s">
        <v>1414</v>
      </c>
    </row>
    <row r="89" spans="2:21" ht="21.75" customHeight="1">
      <c r="B89" s="410">
        <v>85</v>
      </c>
      <c r="C89" s="411" t="s">
        <v>386</v>
      </c>
      <c r="D89" s="410">
        <v>85</v>
      </c>
      <c r="E89" s="401" t="s">
        <v>675</v>
      </c>
      <c r="F89" s="401">
        <f t="shared" si="4"/>
        <v>1210224</v>
      </c>
      <c r="G89" s="401" t="s">
        <v>676</v>
      </c>
      <c r="H89" s="401" t="s">
        <v>676</v>
      </c>
      <c r="I89" s="412" t="str">
        <f t="shared" si="3"/>
        <v>OK</v>
      </c>
      <c r="J89" s="412" t="str">
        <f t="shared" si="5"/>
        <v>OK</v>
      </c>
      <c r="K89" s="409"/>
      <c r="L89" s="417">
        <v>1063271</v>
      </c>
      <c r="M89" s="414" t="s">
        <v>1243</v>
      </c>
      <c r="N89" s="415" t="s">
        <v>1244</v>
      </c>
      <c r="O89" s="416" t="s">
        <v>1224</v>
      </c>
      <c r="P89" s="416" t="s">
        <v>1882</v>
      </c>
      <c r="Q89" s="404" t="s">
        <v>1136</v>
      </c>
      <c r="R89" s="415" t="s">
        <v>1244</v>
      </c>
      <c r="S89" s="416" t="s">
        <v>1224</v>
      </c>
      <c r="T89" s="416" t="s">
        <v>1882</v>
      </c>
      <c r="U89" s="395">
        <v>1</v>
      </c>
    </row>
    <row r="90" spans="2:21" ht="21.75" customHeight="1">
      <c r="B90" s="410">
        <v>86</v>
      </c>
      <c r="C90" s="411" t="s">
        <v>390</v>
      </c>
      <c r="D90" s="410">
        <v>86</v>
      </c>
      <c r="E90" s="401" t="s">
        <v>677</v>
      </c>
      <c r="F90" s="401">
        <f t="shared" si="4"/>
        <v>1210225</v>
      </c>
      <c r="G90" s="401" t="s">
        <v>678</v>
      </c>
      <c r="H90" s="401" t="s">
        <v>678</v>
      </c>
      <c r="I90" s="412" t="str">
        <f t="shared" si="3"/>
        <v>OK</v>
      </c>
      <c r="J90" s="412" t="str">
        <f t="shared" si="5"/>
        <v>OK</v>
      </c>
      <c r="K90" s="409"/>
      <c r="L90" s="417">
        <v>1064017</v>
      </c>
      <c r="M90" s="414" t="s">
        <v>1415</v>
      </c>
      <c r="N90" s="415" t="s">
        <v>1416</v>
      </c>
      <c r="O90" s="416" t="s">
        <v>1224</v>
      </c>
      <c r="P90" s="416" t="s">
        <v>1417</v>
      </c>
      <c r="Q90" s="404" t="s">
        <v>1136</v>
      </c>
      <c r="R90" s="415" t="s">
        <v>1416</v>
      </c>
      <c r="S90" s="416" t="s">
        <v>1224</v>
      </c>
      <c r="T90" s="416" t="s">
        <v>1417</v>
      </c>
      <c r="U90" s="395">
        <v>1</v>
      </c>
    </row>
    <row r="91" spans="2:21" ht="21.75" customHeight="1">
      <c r="B91" s="410">
        <v>87</v>
      </c>
      <c r="C91" s="411" t="s">
        <v>394</v>
      </c>
      <c r="D91" s="410">
        <v>87</v>
      </c>
      <c r="E91" s="401" t="s">
        <v>679</v>
      </c>
      <c r="F91" s="401">
        <f t="shared" si="4"/>
        <v>1210226</v>
      </c>
      <c r="G91" s="401" t="s">
        <v>680</v>
      </c>
      <c r="H91" s="401" t="s">
        <v>680</v>
      </c>
      <c r="I91" s="412" t="str">
        <f t="shared" si="3"/>
        <v>OK</v>
      </c>
      <c r="J91" s="412" t="str">
        <f t="shared" si="5"/>
        <v>OK</v>
      </c>
      <c r="K91" s="409"/>
      <c r="L91" s="417">
        <v>1064192</v>
      </c>
      <c r="M91" s="414" t="s">
        <v>1418</v>
      </c>
      <c r="N91" s="415" t="s">
        <v>1419</v>
      </c>
      <c r="O91" s="416" t="s">
        <v>1224</v>
      </c>
      <c r="P91" s="416" t="s">
        <v>1905</v>
      </c>
      <c r="Q91" s="404" t="s">
        <v>1136</v>
      </c>
      <c r="R91" s="415" t="s">
        <v>1419</v>
      </c>
      <c r="S91" s="416" t="s">
        <v>1224</v>
      </c>
      <c r="T91" s="416" t="s">
        <v>1905</v>
      </c>
    </row>
    <row r="92" spans="2:21" ht="21.75" customHeight="1">
      <c r="B92" s="410">
        <v>88</v>
      </c>
      <c r="C92" s="411" t="s">
        <v>399</v>
      </c>
      <c r="D92" s="410">
        <v>88</v>
      </c>
      <c r="E92" s="401" t="s">
        <v>681</v>
      </c>
      <c r="F92" s="401">
        <f t="shared" si="4"/>
        <v>1210227</v>
      </c>
      <c r="G92" s="401" t="s">
        <v>682</v>
      </c>
      <c r="H92" s="401" t="s">
        <v>682</v>
      </c>
      <c r="I92" s="412" t="str">
        <f t="shared" si="3"/>
        <v>OK</v>
      </c>
      <c r="J92" s="412" t="str">
        <f t="shared" si="5"/>
        <v>OK</v>
      </c>
      <c r="K92" s="409"/>
      <c r="L92" s="417">
        <v>1064046</v>
      </c>
      <c r="M92" s="414" t="s">
        <v>1420</v>
      </c>
      <c r="N92" s="415" t="s">
        <v>1421</v>
      </c>
      <c r="O92" s="416" t="s">
        <v>1305</v>
      </c>
      <c r="P92" s="416" t="s">
        <v>1906</v>
      </c>
      <c r="Q92" s="404" t="s">
        <v>1136</v>
      </c>
      <c r="R92" s="415" t="s">
        <v>1421</v>
      </c>
      <c r="S92" s="416" t="s">
        <v>1305</v>
      </c>
      <c r="T92" s="416" t="s">
        <v>1906</v>
      </c>
    </row>
    <row r="93" spans="2:21" ht="21.75" customHeight="1">
      <c r="B93" s="410">
        <v>89</v>
      </c>
      <c r="C93" s="411" t="s">
        <v>349</v>
      </c>
      <c r="D93" s="410">
        <v>89</v>
      </c>
      <c r="E93" s="401" t="s">
        <v>683</v>
      </c>
      <c r="F93" s="401">
        <f t="shared" si="4"/>
        <v>1210228</v>
      </c>
      <c r="G93" s="401" t="s">
        <v>684</v>
      </c>
      <c r="H93" s="401" t="s">
        <v>684</v>
      </c>
      <c r="I93" s="412" t="str">
        <f t="shared" si="3"/>
        <v>OK</v>
      </c>
      <c r="J93" s="412" t="str">
        <f t="shared" si="5"/>
        <v>OK</v>
      </c>
      <c r="K93" s="409"/>
      <c r="L93" s="417">
        <v>1064040</v>
      </c>
      <c r="M93" s="414" t="s">
        <v>1422</v>
      </c>
      <c r="N93" s="415" t="s">
        <v>1423</v>
      </c>
      <c r="O93" s="416" t="s">
        <v>1424</v>
      </c>
      <c r="P93" s="416" t="s">
        <v>1425</v>
      </c>
      <c r="Q93" s="404" t="s">
        <v>1136</v>
      </c>
      <c r="R93" s="415" t="s">
        <v>1423</v>
      </c>
      <c r="S93" s="416" t="s">
        <v>1424</v>
      </c>
      <c r="T93" s="416" t="s">
        <v>1425</v>
      </c>
      <c r="U93" s="395">
        <v>1</v>
      </c>
    </row>
    <row r="94" spans="2:21" ht="21.75" customHeight="1">
      <c r="B94" s="410">
        <v>90</v>
      </c>
      <c r="C94" s="411" t="s">
        <v>351</v>
      </c>
      <c r="D94" s="410">
        <v>90</v>
      </c>
      <c r="E94" s="401" t="s">
        <v>685</v>
      </c>
      <c r="F94" s="401">
        <f t="shared" si="4"/>
        <v>1210229</v>
      </c>
      <c r="G94" s="401" t="s">
        <v>686</v>
      </c>
      <c r="H94" s="401" t="s">
        <v>686</v>
      </c>
      <c r="I94" s="412" t="str">
        <f t="shared" si="3"/>
        <v>OK</v>
      </c>
      <c r="J94" s="412" t="str">
        <f t="shared" si="5"/>
        <v>OK</v>
      </c>
      <c r="K94" s="409"/>
      <c r="L94" s="417">
        <v>1059288</v>
      </c>
      <c r="M94" s="414" t="s">
        <v>2091</v>
      </c>
      <c r="N94" s="415" t="s">
        <v>1899</v>
      </c>
      <c r="O94" s="416" t="s">
        <v>1305</v>
      </c>
      <c r="P94" s="416" t="s">
        <v>1900</v>
      </c>
      <c r="Q94" s="404" t="s">
        <v>1136</v>
      </c>
      <c r="R94" s="415" t="s">
        <v>1899</v>
      </c>
      <c r="S94" s="416" t="s">
        <v>1305</v>
      </c>
      <c r="T94" s="416" t="s">
        <v>1900</v>
      </c>
    </row>
    <row r="95" spans="2:21" ht="21.75" customHeight="1">
      <c r="B95" s="410">
        <v>91</v>
      </c>
      <c r="C95" s="411" t="s">
        <v>358</v>
      </c>
      <c r="D95" s="410">
        <v>91</v>
      </c>
      <c r="E95" s="401" t="s">
        <v>687</v>
      </c>
      <c r="F95" s="401">
        <f t="shared" si="4"/>
        <v>1210230</v>
      </c>
      <c r="G95" s="401" t="s">
        <v>688</v>
      </c>
      <c r="H95" s="401" t="s">
        <v>688</v>
      </c>
      <c r="I95" s="412" t="str">
        <f t="shared" si="3"/>
        <v>OK</v>
      </c>
      <c r="J95" s="412" t="str">
        <f t="shared" si="5"/>
        <v>OK</v>
      </c>
      <c r="K95" s="409"/>
      <c r="L95" s="417">
        <v>1063848</v>
      </c>
      <c r="M95" s="414" t="s">
        <v>1426</v>
      </c>
      <c r="N95" s="415" t="s">
        <v>1427</v>
      </c>
      <c r="O95" s="416" t="s">
        <v>1305</v>
      </c>
      <c r="P95" s="416" t="s">
        <v>1428</v>
      </c>
      <c r="Q95" s="404" t="s">
        <v>1136</v>
      </c>
      <c r="R95" s="415" t="s">
        <v>1427</v>
      </c>
      <c r="S95" s="416" t="s">
        <v>1305</v>
      </c>
      <c r="T95" s="416" t="s">
        <v>1428</v>
      </c>
    </row>
    <row r="96" spans="2:21" ht="21.75" customHeight="1">
      <c r="B96" s="410">
        <v>92</v>
      </c>
      <c r="C96" s="411" t="s">
        <v>344</v>
      </c>
      <c r="D96" s="410">
        <v>92</v>
      </c>
      <c r="E96" s="401" t="s">
        <v>689</v>
      </c>
      <c r="F96" s="401">
        <f t="shared" si="4"/>
        <v>1210231</v>
      </c>
      <c r="G96" s="401" t="s">
        <v>690</v>
      </c>
      <c r="H96" s="401" t="s">
        <v>690</v>
      </c>
      <c r="I96" s="412" t="str">
        <f t="shared" si="3"/>
        <v>OK</v>
      </c>
      <c r="J96" s="412" t="str">
        <f t="shared" si="5"/>
        <v>OK</v>
      </c>
      <c r="K96" s="409"/>
      <c r="L96" s="417">
        <v>1064193</v>
      </c>
      <c r="M96" s="414" t="s">
        <v>1429</v>
      </c>
      <c r="N96" s="415" t="s">
        <v>1430</v>
      </c>
      <c r="O96" s="416" t="s">
        <v>1305</v>
      </c>
      <c r="P96" s="416" t="s">
        <v>1431</v>
      </c>
      <c r="Q96" s="404" t="s">
        <v>1136</v>
      </c>
      <c r="R96" s="415" t="s">
        <v>1430</v>
      </c>
      <c r="S96" s="416" t="s">
        <v>1305</v>
      </c>
      <c r="T96" s="416" t="s">
        <v>1431</v>
      </c>
      <c r="U96" s="395">
        <v>1</v>
      </c>
    </row>
    <row r="97" spans="2:21" ht="21.75" customHeight="1">
      <c r="B97" s="410">
        <v>93</v>
      </c>
      <c r="C97" s="411" t="s">
        <v>352</v>
      </c>
      <c r="D97" s="410">
        <v>93</v>
      </c>
      <c r="E97" s="401" t="s">
        <v>691</v>
      </c>
      <c r="F97" s="401">
        <f t="shared" si="4"/>
        <v>1210232</v>
      </c>
      <c r="G97" s="401" t="s">
        <v>692</v>
      </c>
      <c r="H97" s="401" t="s">
        <v>692</v>
      </c>
      <c r="I97" s="412" t="str">
        <f t="shared" si="3"/>
        <v>OK</v>
      </c>
      <c r="J97" s="412" t="str">
        <f t="shared" si="5"/>
        <v>OK</v>
      </c>
      <c r="K97" s="409"/>
      <c r="L97" s="417">
        <v>1063669</v>
      </c>
      <c r="M97" s="414" t="s">
        <v>1409</v>
      </c>
      <c r="N97" s="415" t="s">
        <v>1432</v>
      </c>
      <c r="O97" s="416" t="s">
        <v>1305</v>
      </c>
      <c r="P97" s="416" t="s">
        <v>1411</v>
      </c>
      <c r="Q97" s="404" t="s">
        <v>1136</v>
      </c>
      <c r="R97" s="415" t="s">
        <v>1432</v>
      </c>
      <c r="S97" s="416" t="s">
        <v>1305</v>
      </c>
      <c r="T97" s="416" t="s">
        <v>1411</v>
      </c>
    </row>
    <row r="98" spans="2:21" ht="21.75" customHeight="1">
      <c r="B98" s="410">
        <v>94</v>
      </c>
      <c r="C98" s="411" t="s">
        <v>359</v>
      </c>
      <c r="D98" s="410">
        <v>94</v>
      </c>
      <c r="E98" s="401" t="s">
        <v>693</v>
      </c>
      <c r="F98" s="401">
        <f t="shared" si="4"/>
        <v>1210233</v>
      </c>
      <c r="G98" s="401" t="s">
        <v>694</v>
      </c>
      <c r="H98" s="401" t="s">
        <v>694</v>
      </c>
      <c r="I98" s="412" t="str">
        <f t="shared" si="3"/>
        <v>OK</v>
      </c>
      <c r="J98" s="412" t="str">
        <f t="shared" si="5"/>
        <v>OK</v>
      </c>
      <c r="K98" s="409"/>
      <c r="L98" s="417">
        <v>1064016</v>
      </c>
      <c r="M98" s="414" t="s">
        <v>1321</v>
      </c>
      <c r="N98" s="415" t="s">
        <v>1322</v>
      </c>
      <c r="O98" s="416" t="s">
        <v>1224</v>
      </c>
      <c r="P98" s="416" t="s">
        <v>1323</v>
      </c>
      <c r="Q98" s="404" t="s">
        <v>1136</v>
      </c>
      <c r="R98" s="415" t="s">
        <v>1322</v>
      </c>
      <c r="S98" s="416" t="s">
        <v>1224</v>
      </c>
      <c r="T98" s="416" t="s">
        <v>1323</v>
      </c>
    </row>
    <row r="99" spans="2:21" ht="21.75" customHeight="1">
      <c r="B99" s="410">
        <v>95</v>
      </c>
      <c r="C99" s="411" t="s">
        <v>366</v>
      </c>
      <c r="D99" s="410">
        <v>95</v>
      </c>
      <c r="E99" s="401" t="s">
        <v>695</v>
      </c>
      <c r="F99" s="401">
        <f t="shared" si="4"/>
        <v>1210234</v>
      </c>
      <c r="G99" s="401" t="s">
        <v>696</v>
      </c>
      <c r="H99" s="401" t="s">
        <v>696</v>
      </c>
      <c r="I99" s="412" t="str">
        <f t="shared" si="3"/>
        <v>OK</v>
      </c>
      <c r="J99" s="412" t="str">
        <f t="shared" si="5"/>
        <v>OK</v>
      </c>
      <c r="K99" s="409"/>
      <c r="L99" s="417">
        <v>1064250</v>
      </c>
      <c r="M99" s="414" t="s">
        <v>1433</v>
      </c>
      <c r="N99" s="415" t="s">
        <v>1907</v>
      </c>
      <c r="O99" s="416" t="s">
        <v>1305</v>
      </c>
      <c r="P99" s="416" t="s">
        <v>1908</v>
      </c>
      <c r="Q99" s="404" t="s">
        <v>1136</v>
      </c>
      <c r="R99" s="415" t="s">
        <v>1907</v>
      </c>
      <c r="S99" s="416" t="s">
        <v>1305</v>
      </c>
      <c r="T99" s="416" t="s">
        <v>1908</v>
      </c>
    </row>
    <row r="100" spans="2:21" ht="21.75" customHeight="1">
      <c r="B100" s="410">
        <v>96</v>
      </c>
      <c r="C100" s="411" t="s">
        <v>389</v>
      </c>
      <c r="D100" s="410">
        <v>96</v>
      </c>
      <c r="E100" s="401" t="s">
        <v>697</v>
      </c>
      <c r="F100" s="401">
        <f t="shared" si="4"/>
        <v>1210235</v>
      </c>
      <c r="G100" s="401" t="s">
        <v>698</v>
      </c>
      <c r="H100" s="401" t="s">
        <v>698</v>
      </c>
      <c r="I100" s="412" t="str">
        <f t="shared" si="3"/>
        <v>OK</v>
      </c>
      <c r="J100" s="412" t="str">
        <f t="shared" si="5"/>
        <v>OK</v>
      </c>
      <c r="K100" s="409"/>
      <c r="L100" s="417">
        <v>1074833</v>
      </c>
      <c r="M100" s="414" t="s">
        <v>2103</v>
      </c>
      <c r="N100" s="415" t="s">
        <v>1434</v>
      </c>
      <c r="O100" s="416" t="s">
        <v>1305</v>
      </c>
      <c r="P100" s="416" t="s">
        <v>1435</v>
      </c>
      <c r="Q100" s="404" t="s">
        <v>1136</v>
      </c>
      <c r="R100" s="415" t="s">
        <v>1434</v>
      </c>
      <c r="S100" s="416" t="s">
        <v>1305</v>
      </c>
      <c r="T100" s="416" t="s">
        <v>1435</v>
      </c>
    </row>
    <row r="101" spans="2:21" ht="21.75" customHeight="1">
      <c r="B101" s="410">
        <v>97</v>
      </c>
      <c r="C101" s="411" t="s">
        <v>346</v>
      </c>
      <c r="D101" s="410">
        <v>97</v>
      </c>
      <c r="E101" s="401" t="s">
        <v>699</v>
      </c>
      <c r="F101" s="401">
        <f t="shared" si="4"/>
        <v>1210236</v>
      </c>
      <c r="G101" s="401" t="s">
        <v>700</v>
      </c>
      <c r="H101" s="401" t="s">
        <v>700</v>
      </c>
      <c r="I101" s="412" t="str">
        <f t="shared" si="3"/>
        <v>OK</v>
      </c>
      <c r="J101" s="412" t="str">
        <f t="shared" si="5"/>
        <v>OK</v>
      </c>
      <c r="K101" s="409"/>
      <c r="L101" s="417">
        <v>1059436</v>
      </c>
      <c r="M101" s="414" t="s">
        <v>1436</v>
      </c>
      <c r="N101" s="415" t="s">
        <v>1437</v>
      </c>
      <c r="O101" s="416" t="s">
        <v>1305</v>
      </c>
      <c r="P101" s="416" t="s">
        <v>1438</v>
      </c>
      <c r="Q101" s="404" t="s">
        <v>1136</v>
      </c>
      <c r="R101" s="415" t="s">
        <v>1437</v>
      </c>
      <c r="S101" s="416" t="s">
        <v>1305</v>
      </c>
      <c r="T101" s="416" t="s">
        <v>1438</v>
      </c>
    </row>
    <row r="102" spans="2:21" ht="21.75" customHeight="1">
      <c r="B102" s="410">
        <v>98</v>
      </c>
      <c r="C102" s="411" t="s">
        <v>1721</v>
      </c>
      <c r="D102" s="410">
        <v>98</v>
      </c>
      <c r="E102" s="401" t="s">
        <v>701</v>
      </c>
      <c r="F102" s="401">
        <f t="shared" si="4"/>
        <v>1210542</v>
      </c>
      <c r="G102" s="401" t="s">
        <v>702</v>
      </c>
      <c r="H102" s="401" t="s">
        <v>702</v>
      </c>
      <c r="I102" s="412" t="str">
        <f t="shared" si="3"/>
        <v>OK</v>
      </c>
      <c r="J102" s="412" t="str">
        <f t="shared" si="5"/>
        <v>OK</v>
      </c>
      <c r="K102" s="409"/>
      <c r="L102" s="417">
        <v>1065968</v>
      </c>
      <c r="M102" s="414" t="s">
        <v>1439</v>
      </c>
      <c r="N102" s="415" t="s">
        <v>1440</v>
      </c>
      <c r="O102" s="416" t="s">
        <v>1383</v>
      </c>
      <c r="P102" s="416" t="s">
        <v>1441</v>
      </c>
      <c r="Q102" s="404" t="s">
        <v>1136</v>
      </c>
      <c r="R102" s="415" t="s">
        <v>1440</v>
      </c>
      <c r="S102" s="416" t="s">
        <v>1383</v>
      </c>
      <c r="T102" s="416" t="s">
        <v>1441</v>
      </c>
      <c r="U102" s="395">
        <v>1</v>
      </c>
    </row>
    <row r="103" spans="2:21" ht="21.75" customHeight="1">
      <c r="B103" s="410">
        <v>99</v>
      </c>
      <c r="C103" s="427" t="s">
        <v>1722</v>
      </c>
      <c r="D103" s="410">
        <v>99</v>
      </c>
      <c r="E103" s="401" t="s">
        <v>703</v>
      </c>
      <c r="F103" s="401">
        <f t="shared" si="4"/>
        <v>1210328</v>
      </c>
      <c r="G103" s="401" t="s">
        <v>704</v>
      </c>
      <c r="H103" s="401" t="s">
        <v>704</v>
      </c>
      <c r="I103" s="412" t="str">
        <f t="shared" si="3"/>
        <v>OK</v>
      </c>
      <c r="J103" s="412" t="str">
        <f t="shared" si="5"/>
        <v>OK</v>
      </c>
      <c r="K103" s="409"/>
      <c r="L103" s="417">
        <v>1066600</v>
      </c>
      <c r="M103" s="414" t="s">
        <v>1442</v>
      </c>
      <c r="N103" s="415" t="s">
        <v>1443</v>
      </c>
      <c r="O103" s="416" t="s">
        <v>1224</v>
      </c>
      <c r="P103" s="416" t="s">
        <v>1444</v>
      </c>
      <c r="Q103" s="404" t="s">
        <v>1136</v>
      </c>
      <c r="R103" s="415" t="s">
        <v>1443</v>
      </c>
      <c r="S103" s="416" t="s">
        <v>1224</v>
      </c>
      <c r="T103" s="416" t="s">
        <v>1444</v>
      </c>
    </row>
    <row r="104" spans="2:21" ht="21.75" customHeight="1">
      <c r="B104" s="410">
        <v>100</v>
      </c>
      <c r="C104" s="427" t="s">
        <v>1723</v>
      </c>
      <c r="D104" s="410">
        <v>100</v>
      </c>
      <c r="E104" s="401" t="s">
        <v>705</v>
      </c>
      <c r="F104" s="401">
        <f t="shared" si="4"/>
        <v>1210332</v>
      </c>
      <c r="G104" s="401" t="s">
        <v>706</v>
      </c>
      <c r="H104" s="401" t="s">
        <v>706</v>
      </c>
      <c r="I104" s="412" t="str">
        <f t="shared" si="3"/>
        <v>OK</v>
      </c>
      <c r="J104" s="412" t="str">
        <f t="shared" si="5"/>
        <v>OK</v>
      </c>
      <c r="K104" s="409"/>
      <c r="L104" s="417">
        <v>1061825</v>
      </c>
      <c r="M104" s="414" t="s">
        <v>1406</v>
      </c>
      <c r="N104" s="415" t="s">
        <v>1407</v>
      </c>
      <c r="O104" s="416" t="s">
        <v>1305</v>
      </c>
      <c r="P104" s="416" t="s">
        <v>1408</v>
      </c>
      <c r="Q104" s="404" t="s">
        <v>1136</v>
      </c>
      <c r="R104" s="415" t="s">
        <v>1407</v>
      </c>
      <c r="S104" s="416" t="s">
        <v>1305</v>
      </c>
      <c r="T104" s="416" t="s">
        <v>1408</v>
      </c>
      <c r="U104" s="395">
        <v>1</v>
      </c>
    </row>
    <row r="105" spans="2:21" ht="21.75" customHeight="1">
      <c r="B105" s="410">
        <v>101</v>
      </c>
      <c r="C105" s="427" t="s">
        <v>1724</v>
      </c>
      <c r="D105" s="410">
        <v>101</v>
      </c>
      <c r="E105" s="401" t="s">
        <v>707</v>
      </c>
      <c r="F105" s="401">
        <f t="shared" si="4"/>
        <v>1210333</v>
      </c>
      <c r="G105" s="401" t="s">
        <v>708</v>
      </c>
      <c r="H105" s="401" t="s">
        <v>708</v>
      </c>
      <c r="I105" s="412" t="str">
        <f t="shared" si="3"/>
        <v>OK</v>
      </c>
      <c r="J105" s="412" t="str">
        <f t="shared" si="5"/>
        <v>OK</v>
      </c>
      <c r="K105" s="409"/>
      <c r="L105" s="417">
        <v>1065085</v>
      </c>
      <c r="M105" s="414" t="s">
        <v>1477</v>
      </c>
      <c r="N105" s="415" t="s">
        <v>1445</v>
      </c>
      <c r="O105" s="416" t="s">
        <v>1305</v>
      </c>
      <c r="P105" s="416" t="s">
        <v>1446</v>
      </c>
      <c r="Q105" s="404" t="s">
        <v>1136</v>
      </c>
      <c r="R105" s="415" t="s">
        <v>1445</v>
      </c>
      <c r="S105" s="416" t="s">
        <v>1305</v>
      </c>
      <c r="T105" s="416" t="s">
        <v>1446</v>
      </c>
    </row>
    <row r="106" spans="2:21" ht="21.75" customHeight="1">
      <c r="B106" s="410">
        <v>102</v>
      </c>
      <c r="C106" s="427" t="s">
        <v>1725</v>
      </c>
      <c r="D106" s="410">
        <v>102</v>
      </c>
      <c r="E106" s="401" t="s">
        <v>709</v>
      </c>
      <c r="F106" s="401">
        <f t="shared" si="4"/>
        <v>1210334</v>
      </c>
      <c r="G106" s="401" t="s">
        <v>710</v>
      </c>
      <c r="H106" s="401" t="s">
        <v>710</v>
      </c>
      <c r="I106" s="412" t="str">
        <f t="shared" si="3"/>
        <v>OK</v>
      </c>
      <c r="J106" s="412" t="str">
        <f t="shared" si="5"/>
        <v>OK</v>
      </c>
      <c r="K106" s="409"/>
      <c r="L106" s="417">
        <v>1065085</v>
      </c>
      <c r="M106" s="414" t="s">
        <v>1477</v>
      </c>
      <c r="N106" s="415" t="s">
        <v>1445</v>
      </c>
      <c r="O106" s="416" t="s">
        <v>1305</v>
      </c>
      <c r="P106" s="416" t="s">
        <v>1446</v>
      </c>
      <c r="Q106" s="404" t="s">
        <v>1136</v>
      </c>
      <c r="R106" s="415" t="s">
        <v>1445</v>
      </c>
      <c r="S106" s="416" t="s">
        <v>1305</v>
      </c>
      <c r="T106" s="416" t="s">
        <v>1446</v>
      </c>
      <c r="U106" s="395">
        <v>1</v>
      </c>
    </row>
    <row r="107" spans="2:21" ht="21.75" customHeight="1">
      <c r="B107" s="410">
        <v>103</v>
      </c>
      <c r="C107" s="427" t="s">
        <v>1726</v>
      </c>
      <c r="D107" s="410">
        <v>103</v>
      </c>
      <c r="E107" s="401" t="s">
        <v>711</v>
      </c>
      <c r="F107" s="401">
        <f t="shared" si="4"/>
        <v>1210335</v>
      </c>
      <c r="G107" s="401" t="s">
        <v>712</v>
      </c>
      <c r="H107" s="401" t="s">
        <v>712</v>
      </c>
      <c r="I107" s="412" t="str">
        <f t="shared" si="3"/>
        <v>OK</v>
      </c>
      <c r="J107" s="412" t="str">
        <f t="shared" si="5"/>
        <v>OK</v>
      </c>
      <c r="K107" s="409"/>
      <c r="L107" s="417">
        <v>1066516</v>
      </c>
      <c r="M107" s="414" t="s">
        <v>1454</v>
      </c>
      <c r="N107" s="415" t="s">
        <v>1447</v>
      </c>
      <c r="O107" s="416" t="s">
        <v>1305</v>
      </c>
      <c r="P107" s="416" t="s">
        <v>1448</v>
      </c>
      <c r="Q107" s="404" t="s">
        <v>1136</v>
      </c>
      <c r="R107" s="415" t="s">
        <v>1447</v>
      </c>
      <c r="S107" s="416" t="s">
        <v>1305</v>
      </c>
      <c r="T107" s="416" t="s">
        <v>1448</v>
      </c>
    </row>
    <row r="108" spans="2:21" ht="21.75" customHeight="1">
      <c r="B108" s="410">
        <v>104</v>
      </c>
      <c r="C108" s="427" t="s">
        <v>1727</v>
      </c>
      <c r="D108" s="410">
        <v>104</v>
      </c>
      <c r="E108" s="401" t="s">
        <v>713</v>
      </c>
      <c r="F108" s="401">
        <f t="shared" si="4"/>
        <v>1210336</v>
      </c>
      <c r="G108" s="401" t="s">
        <v>714</v>
      </c>
      <c r="H108" s="401" t="s">
        <v>714</v>
      </c>
      <c r="I108" s="412" t="str">
        <f t="shared" si="3"/>
        <v>OK</v>
      </c>
      <c r="J108" s="412" t="str">
        <f t="shared" si="5"/>
        <v>OK</v>
      </c>
      <c r="K108" s="409"/>
      <c r="L108" s="417">
        <v>1059654</v>
      </c>
      <c r="M108" s="414" t="s">
        <v>1449</v>
      </c>
      <c r="N108" s="415" t="s">
        <v>1450</v>
      </c>
      <c r="O108" s="416" t="s">
        <v>1305</v>
      </c>
      <c r="P108" s="421" t="s">
        <v>2104</v>
      </c>
      <c r="Q108" s="404" t="s">
        <v>1136</v>
      </c>
      <c r="R108" s="415" t="s">
        <v>1450</v>
      </c>
      <c r="S108" s="416" t="s">
        <v>1305</v>
      </c>
      <c r="T108" s="421" t="s">
        <v>1930</v>
      </c>
    </row>
    <row r="109" spans="2:21" ht="21.75" customHeight="1">
      <c r="B109" s="410">
        <v>105</v>
      </c>
      <c r="C109" s="427" t="s">
        <v>1728</v>
      </c>
      <c r="D109" s="410">
        <v>105</v>
      </c>
      <c r="E109" s="401" t="s">
        <v>715</v>
      </c>
      <c r="F109" s="401">
        <f t="shared" si="4"/>
        <v>1210400</v>
      </c>
      <c r="G109" s="401" t="s">
        <v>716</v>
      </c>
      <c r="H109" s="401" t="s">
        <v>716</v>
      </c>
      <c r="I109" s="412" t="str">
        <f t="shared" si="3"/>
        <v>OK</v>
      </c>
      <c r="J109" s="412" t="str">
        <f t="shared" si="5"/>
        <v>OK</v>
      </c>
      <c r="K109" s="409"/>
      <c r="L109" s="417">
        <v>1063849</v>
      </c>
      <c r="M109" s="414" t="s">
        <v>1451</v>
      </c>
      <c r="N109" s="415" t="s">
        <v>1452</v>
      </c>
      <c r="O109" s="416" t="s">
        <v>1305</v>
      </c>
      <c r="P109" s="416" t="s">
        <v>2105</v>
      </c>
      <c r="Q109" s="404" t="s">
        <v>1136</v>
      </c>
      <c r="R109" s="415" t="s">
        <v>1452</v>
      </c>
      <c r="S109" s="416" t="s">
        <v>1305</v>
      </c>
      <c r="T109" s="416" t="s">
        <v>2105</v>
      </c>
    </row>
    <row r="110" spans="2:21" ht="21.75" customHeight="1">
      <c r="B110" s="410">
        <v>106</v>
      </c>
      <c r="C110" s="427" t="s">
        <v>1729</v>
      </c>
      <c r="D110" s="410">
        <v>106</v>
      </c>
      <c r="E110" s="401" t="s">
        <v>717</v>
      </c>
      <c r="F110" s="401">
        <f t="shared" si="4"/>
        <v>1210344</v>
      </c>
      <c r="G110" s="401" t="s">
        <v>718</v>
      </c>
      <c r="H110" s="401" t="s">
        <v>718</v>
      </c>
      <c r="I110" s="412" t="str">
        <f t="shared" si="3"/>
        <v>OK</v>
      </c>
      <c r="J110" s="412" t="str">
        <f t="shared" si="5"/>
        <v>OK</v>
      </c>
      <c r="K110" s="409"/>
      <c r="L110" s="417">
        <v>1054939</v>
      </c>
      <c r="M110" s="414" t="s">
        <v>1307</v>
      </c>
      <c r="N110" s="415" t="s">
        <v>1453</v>
      </c>
      <c r="O110" s="416" t="s">
        <v>1309</v>
      </c>
      <c r="P110" s="416" t="s">
        <v>1310</v>
      </c>
      <c r="Q110" s="404" t="s">
        <v>1136</v>
      </c>
      <c r="R110" s="415" t="s">
        <v>1453</v>
      </c>
      <c r="S110" s="416" t="s">
        <v>1309</v>
      </c>
      <c r="T110" s="416" t="s">
        <v>1310</v>
      </c>
    </row>
    <row r="111" spans="2:21" ht="21.75" customHeight="1">
      <c r="B111" s="410">
        <v>107</v>
      </c>
      <c r="C111" s="427" t="s">
        <v>1730</v>
      </c>
      <c r="D111" s="410">
        <v>107</v>
      </c>
      <c r="E111" s="401" t="s">
        <v>719</v>
      </c>
      <c r="F111" s="401">
        <f t="shared" si="4"/>
        <v>1210346</v>
      </c>
      <c r="G111" s="401" t="s">
        <v>720</v>
      </c>
      <c r="H111" s="401" t="s">
        <v>720</v>
      </c>
      <c r="I111" s="412" t="str">
        <f t="shared" si="3"/>
        <v>OK</v>
      </c>
      <c r="J111" s="412" t="str">
        <f t="shared" si="5"/>
        <v>OK</v>
      </c>
      <c r="K111" s="409"/>
      <c r="L111" s="417">
        <v>1061825</v>
      </c>
      <c r="M111" s="414" t="s">
        <v>1406</v>
      </c>
      <c r="N111" s="415" t="s">
        <v>1407</v>
      </c>
      <c r="O111" s="416" t="s">
        <v>1305</v>
      </c>
      <c r="P111" s="416" t="s">
        <v>1408</v>
      </c>
      <c r="Q111" s="404" t="s">
        <v>1136</v>
      </c>
      <c r="R111" s="415" t="s">
        <v>1407</v>
      </c>
      <c r="S111" s="416" t="s">
        <v>1305</v>
      </c>
      <c r="T111" s="416" t="s">
        <v>1408</v>
      </c>
      <c r="U111" s="395">
        <v>1</v>
      </c>
    </row>
    <row r="112" spans="2:21" ht="21.75" customHeight="1">
      <c r="B112" s="410">
        <v>108</v>
      </c>
      <c r="C112" s="427" t="s">
        <v>1731</v>
      </c>
      <c r="D112" s="410">
        <v>108</v>
      </c>
      <c r="E112" s="401" t="s">
        <v>721</v>
      </c>
      <c r="F112" s="401">
        <f t="shared" si="4"/>
        <v>1210347</v>
      </c>
      <c r="G112" s="401" t="s">
        <v>722</v>
      </c>
      <c r="H112" s="401" t="s">
        <v>722</v>
      </c>
      <c r="I112" s="412" t="str">
        <f t="shared" si="3"/>
        <v>OK</v>
      </c>
      <c r="J112" s="412" t="str">
        <f t="shared" si="5"/>
        <v>OK</v>
      </c>
      <c r="K112" s="409"/>
      <c r="L112" s="417">
        <v>1066516</v>
      </c>
      <c r="M112" s="414" t="s">
        <v>1454</v>
      </c>
      <c r="N112" s="415" t="s">
        <v>1447</v>
      </c>
      <c r="O112" s="416" t="s">
        <v>1305</v>
      </c>
      <c r="P112" s="416" t="s">
        <v>1448</v>
      </c>
      <c r="Q112" s="404" t="s">
        <v>1136</v>
      </c>
      <c r="R112" s="415" t="s">
        <v>1447</v>
      </c>
      <c r="S112" s="416" t="s">
        <v>1305</v>
      </c>
      <c r="T112" s="416" t="s">
        <v>1448</v>
      </c>
    </row>
    <row r="113" spans="2:22" ht="21.75" customHeight="1">
      <c r="B113" s="428">
        <v>109</v>
      </c>
      <c r="C113" s="429" t="s">
        <v>2106</v>
      </c>
      <c r="D113" s="428">
        <v>109</v>
      </c>
      <c r="E113" s="430">
        <v>1220046</v>
      </c>
      <c r="F113" s="430">
        <v>1220046</v>
      </c>
      <c r="G113" s="430" t="s">
        <v>2107</v>
      </c>
      <c r="H113" s="430" t="s">
        <v>2107</v>
      </c>
      <c r="I113" s="431" t="s">
        <v>1688</v>
      </c>
      <c r="J113" s="431" t="s">
        <v>1688</v>
      </c>
      <c r="K113" s="432"/>
      <c r="L113" s="433">
        <v>1080507</v>
      </c>
      <c r="M113" s="434" t="s">
        <v>2108</v>
      </c>
      <c r="N113" s="435" t="s">
        <v>2109</v>
      </c>
      <c r="O113" s="436" t="s">
        <v>1305</v>
      </c>
      <c r="P113" s="436" t="s">
        <v>1379</v>
      </c>
      <c r="Q113" s="437" t="s">
        <v>1136</v>
      </c>
      <c r="R113" s="435" t="s">
        <v>2109</v>
      </c>
      <c r="S113" s="436" t="s">
        <v>1305</v>
      </c>
      <c r="T113" s="436" t="s">
        <v>1379</v>
      </c>
      <c r="U113" s="395">
        <v>1</v>
      </c>
    </row>
    <row r="114" spans="2:22" ht="21.75" customHeight="1">
      <c r="B114" s="410">
        <v>110</v>
      </c>
      <c r="C114" s="427" t="s">
        <v>1732</v>
      </c>
      <c r="D114" s="410">
        <v>110</v>
      </c>
      <c r="E114" s="401" t="s">
        <v>723</v>
      </c>
      <c r="F114" s="401">
        <f t="shared" si="4"/>
        <v>1210352</v>
      </c>
      <c r="G114" s="401" t="s">
        <v>724</v>
      </c>
      <c r="H114" s="401" t="s">
        <v>724</v>
      </c>
      <c r="I114" s="412" t="str">
        <f t="shared" si="3"/>
        <v>OK</v>
      </c>
      <c r="J114" s="412" t="str">
        <f t="shared" si="5"/>
        <v>OK</v>
      </c>
      <c r="K114" s="409"/>
      <c r="L114" s="417">
        <v>1049868</v>
      </c>
      <c r="M114" s="414" t="s">
        <v>1455</v>
      </c>
      <c r="N114" s="415" t="s">
        <v>1456</v>
      </c>
      <c r="O114" s="416" t="s">
        <v>1305</v>
      </c>
      <c r="P114" s="416" t="s">
        <v>1457</v>
      </c>
      <c r="Q114" s="404" t="s">
        <v>1136</v>
      </c>
      <c r="R114" s="415" t="s">
        <v>1456</v>
      </c>
      <c r="S114" s="416" t="s">
        <v>1305</v>
      </c>
      <c r="T114" s="416" t="s">
        <v>1457</v>
      </c>
      <c r="U114" s="395">
        <v>1</v>
      </c>
    </row>
    <row r="115" spans="2:22" ht="21.75" customHeight="1">
      <c r="B115" s="410">
        <v>111</v>
      </c>
      <c r="C115" s="427" t="s">
        <v>398</v>
      </c>
      <c r="D115" s="410">
        <v>111</v>
      </c>
      <c r="E115" s="401" t="s">
        <v>725</v>
      </c>
      <c r="F115" s="401">
        <f t="shared" si="4"/>
        <v>1210353</v>
      </c>
      <c r="G115" s="401" t="s">
        <v>726</v>
      </c>
      <c r="H115" s="401" t="s">
        <v>726</v>
      </c>
      <c r="I115" s="412" t="str">
        <f t="shared" si="3"/>
        <v>OK</v>
      </c>
      <c r="J115" s="412" t="str">
        <f t="shared" si="5"/>
        <v>OK</v>
      </c>
      <c r="K115" s="409"/>
      <c r="L115" s="417">
        <v>1064766</v>
      </c>
      <c r="M115" s="414" t="s">
        <v>1458</v>
      </c>
      <c r="N115" s="415" t="s">
        <v>1459</v>
      </c>
      <c r="O115" s="416" t="s">
        <v>1305</v>
      </c>
      <c r="P115" s="416" t="s">
        <v>1460</v>
      </c>
      <c r="Q115" s="404" t="s">
        <v>1136</v>
      </c>
      <c r="R115" s="415" t="s">
        <v>1459</v>
      </c>
      <c r="S115" s="416" t="s">
        <v>1305</v>
      </c>
      <c r="T115" s="416" t="s">
        <v>1460</v>
      </c>
      <c r="U115" s="395">
        <v>1</v>
      </c>
    </row>
    <row r="116" spans="2:22" ht="21.75" customHeight="1">
      <c r="B116" s="410">
        <v>112</v>
      </c>
      <c r="C116" s="427" t="s">
        <v>2110</v>
      </c>
      <c r="D116" s="410">
        <v>112</v>
      </c>
      <c r="E116" s="401" t="s">
        <v>727</v>
      </c>
      <c r="F116" s="401">
        <f t="shared" si="4"/>
        <v>1210401</v>
      </c>
      <c r="G116" s="401" t="s">
        <v>728</v>
      </c>
      <c r="H116" s="401" t="s">
        <v>728</v>
      </c>
      <c r="I116" s="412" t="str">
        <f t="shared" si="3"/>
        <v>OK</v>
      </c>
      <c r="J116" s="412" t="str">
        <f t="shared" si="5"/>
        <v>OK</v>
      </c>
      <c r="K116" s="409"/>
      <c r="L116" s="417">
        <v>1075222</v>
      </c>
      <c r="M116" s="414" t="s">
        <v>2111</v>
      </c>
      <c r="N116" s="415" t="s">
        <v>1909</v>
      </c>
      <c r="O116" s="416" t="s">
        <v>1305</v>
      </c>
      <c r="P116" s="416" t="s">
        <v>1461</v>
      </c>
      <c r="Q116" s="404" t="s">
        <v>1136</v>
      </c>
      <c r="R116" s="415" t="s">
        <v>1909</v>
      </c>
      <c r="S116" s="416" t="s">
        <v>1305</v>
      </c>
      <c r="T116" s="416" t="s">
        <v>2112</v>
      </c>
      <c r="U116" s="395">
        <v>1</v>
      </c>
    </row>
    <row r="117" spans="2:22" ht="21.75" customHeight="1">
      <c r="B117" s="410">
        <v>113</v>
      </c>
      <c r="C117" s="427" t="s">
        <v>392</v>
      </c>
      <c r="D117" s="410">
        <v>113</v>
      </c>
      <c r="E117" s="401" t="s">
        <v>729</v>
      </c>
      <c r="F117" s="401">
        <f t="shared" si="4"/>
        <v>1210355</v>
      </c>
      <c r="G117" s="401" t="s">
        <v>730</v>
      </c>
      <c r="H117" s="401" t="s">
        <v>730</v>
      </c>
      <c r="I117" s="412" t="str">
        <f t="shared" si="3"/>
        <v>OK</v>
      </c>
      <c r="J117" s="412" t="str">
        <f t="shared" si="5"/>
        <v>OK</v>
      </c>
      <c r="K117" s="409"/>
      <c r="L117" s="417">
        <v>1041410</v>
      </c>
      <c r="M117" s="414" t="s">
        <v>1295</v>
      </c>
      <c r="N117" s="415" t="s">
        <v>1296</v>
      </c>
      <c r="O117" s="416" t="s">
        <v>1224</v>
      </c>
      <c r="P117" s="416" t="s">
        <v>1297</v>
      </c>
      <c r="Q117" s="404" t="s">
        <v>1136</v>
      </c>
      <c r="R117" s="415" t="s">
        <v>1296</v>
      </c>
      <c r="S117" s="416" t="s">
        <v>1224</v>
      </c>
      <c r="T117" s="416" t="s">
        <v>1297</v>
      </c>
    </row>
    <row r="118" spans="2:22" ht="21.75" customHeight="1">
      <c r="B118" s="410">
        <v>114</v>
      </c>
      <c r="C118" s="427" t="s">
        <v>1733</v>
      </c>
      <c r="D118" s="410">
        <v>114</v>
      </c>
      <c r="E118" s="401" t="s">
        <v>731</v>
      </c>
      <c r="F118" s="401">
        <f t="shared" si="4"/>
        <v>1210494</v>
      </c>
      <c r="G118" s="401" t="s">
        <v>732</v>
      </c>
      <c r="H118" s="401" t="s">
        <v>732</v>
      </c>
      <c r="I118" s="412" t="str">
        <f t="shared" si="3"/>
        <v>OK</v>
      </c>
      <c r="J118" s="412" t="str">
        <f t="shared" si="5"/>
        <v>OK</v>
      </c>
      <c r="K118" s="409"/>
      <c r="L118" s="417">
        <v>1017501</v>
      </c>
      <c r="M118" s="414" t="s">
        <v>1279</v>
      </c>
      <c r="N118" s="415" t="s">
        <v>1462</v>
      </c>
      <c r="O118" s="416" t="s">
        <v>1224</v>
      </c>
      <c r="P118" s="416" t="s">
        <v>1281</v>
      </c>
      <c r="Q118" s="404" t="s">
        <v>1136</v>
      </c>
      <c r="R118" s="415" t="s">
        <v>1462</v>
      </c>
      <c r="S118" s="416" t="s">
        <v>1224</v>
      </c>
      <c r="T118" s="416" t="s">
        <v>1281</v>
      </c>
    </row>
    <row r="119" spans="2:22" ht="21.75" customHeight="1">
      <c r="B119" s="410">
        <v>115</v>
      </c>
      <c r="C119" s="427" t="s">
        <v>1734</v>
      </c>
      <c r="D119" s="410">
        <v>115</v>
      </c>
      <c r="E119" s="401" t="s">
        <v>733</v>
      </c>
      <c r="F119" s="401">
        <f t="shared" si="4"/>
        <v>1210495</v>
      </c>
      <c r="G119" s="401" t="s">
        <v>734</v>
      </c>
      <c r="H119" s="401" t="s">
        <v>734</v>
      </c>
      <c r="I119" s="412" t="str">
        <f t="shared" si="3"/>
        <v>OK</v>
      </c>
      <c r="J119" s="412" t="str">
        <f t="shared" si="5"/>
        <v>OK</v>
      </c>
      <c r="K119" s="409"/>
      <c r="L119" s="420">
        <v>1066516</v>
      </c>
      <c r="M119" s="414" t="s">
        <v>1454</v>
      </c>
      <c r="N119" s="415" t="s">
        <v>1447</v>
      </c>
      <c r="O119" s="416" t="s">
        <v>1305</v>
      </c>
      <c r="P119" s="416" t="s">
        <v>1448</v>
      </c>
      <c r="Q119" s="404" t="s">
        <v>1136</v>
      </c>
      <c r="R119" s="415" t="s">
        <v>1447</v>
      </c>
      <c r="S119" s="416" t="s">
        <v>1305</v>
      </c>
      <c r="T119" s="416" t="s">
        <v>1448</v>
      </c>
    </row>
    <row r="120" spans="2:22" ht="21.75" customHeight="1">
      <c r="B120" s="410">
        <v>116</v>
      </c>
      <c r="C120" s="427" t="s">
        <v>1735</v>
      </c>
      <c r="D120" s="410">
        <v>116</v>
      </c>
      <c r="E120" s="401" t="s">
        <v>735</v>
      </c>
      <c r="F120" s="401">
        <f t="shared" si="4"/>
        <v>1210496</v>
      </c>
      <c r="G120" s="401" t="s">
        <v>736</v>
      </c>
      <c r="H120" s="401" t="s">
        <v>736</v>
      </c>
      <c r="I120" s="412" t="str">
        <f t="shared" si="3"/>
        <v>OK</v>
      </c>
      <c r="J120" s="412" t="str">
        <f t="shared" si="5"/>
        <v>OK</v>
      </c>
      <c r="K120" s="409"/>
      <c r="L120" s="420">
        <v>1069378</v>
      </c>
      <c r="M120" s="419" t="s">
        <v>1463</v>
      </c>
      <c r="N120" s="411" t="s">
        <v>2113</v>
      </c>
      <c r="O120" s="420" t="s">
        <v>2114</v>
      </c>
      <c r="P120" s="420" t="s">
        <v>2115</v>
      </c>
      <c r="Q120" s="401" t="s">
        <v>2071</v>
      </c>
      <c r="R120" s="411" t="s">
        <v>1464</v>
      </c>
      <c r="S120" s="420" t="s">
        <v>1127</v>
      </c>
      <c r="T120" s="416" t="s">
        <v>1465</v>
      </c>
      <c r="U120" s="395">
        <v>1</v>
      </c>
      <c r="V120" s="395" t="s">
        <v>53</v>
      </c>
    </row>
    <row r="121" spans="2:22" ht="21.75" customHeight="1">
      <c r="B121" s="410">
        <v>117</v>
      </c>
      <c r="C121" s="427" t="s">
        <v>1736</v>
      </c>
      <c r="D121" s="410">
        <v>117</v>
      </c>
      <c r="E121" s="401" t="s">
        <v>737</v>
      </c>
      <c r="F121" s="401">
        <f t="shared" si="4"/>
        <v>1210497</v>
      </c>
      <c r="G121" s="401" t="s">
        <v>738</v>
      </c>
      <c r="H121" s="401" t="s">
        <v>738</v>
      </c>
      <c r="I121" s="412" t="str">
        <f t="shared" si="3"/>
        <v>OK</v>
      </c>
      <c r="J121" s="412" t="str">
        <f t="shared" si="5"/>
        <v>OK</v>
      </c>
      <c r="K121" s="409"/>
      <c r="L121" s="417">
        <v>1059654</v>
      </c>
      <c r="M121" s="414" t="s">
        <v>1449</v>
      </c>
      <c r="N121" s="415" t="s">
        <v>1450</v>
      </c>
      <c r="O121" s="416" t="s">
        <v>1305</v>
      </c>
      <c r="P121" s="421" t="s">
        <v>1930</v>
      </c>
      <c r="Q121" s="422" t="s">
        <v>1136</v>
      </c>
      <c r="R121" s="415" t="s">
        <v>1450</v>
      </c>
      <c r="S121" s="416" t="s">
        <v>1305</v>
      </c>
      <c r="T121" s="421" t="s">
        <v>1930</v>
      </c>
    </row>
    <row r="122" spans="2:22" ht="21.75" customHeight="1">
      <c r="B122" s="410">
        <v>118</v>
      </c>
      <c r="C122" s="427" t="s">
        <v>1910</v>
      </c>
      <c r="D122" s="410">
        <v>118</v>
      </c>
      <c r="E122" s="401" t="s">
        <v>739</v>
      </c>
      <c r="F122" s="401">
        <f t="shared" si="4"/>
        <v>1210498</v>
      </c>
      <c r="G122" s="401" t="s">
        <v>740</v>
      </c>
      <c r="H122" s="401" t="s">
        <v>740</v>
      </c>
      <c r="I122" s="412" t="str">
        <f t="shared" si="3"/>
        <v>OK</v>
      </c>
      <c r="J122" s="412" t="str">
        <f t="shared" si="5"/>
        <v>OK</v>
      </c>
      <c r="K122" s="409"/>
      <c r="L122" s="417">
        <v>1075222</v>
      </c>
      <c r="M122" s="414" t="s">
        <v>2111</v>
      </c>
      <c r="N122" s="415" t="s">
        <v>1909</v>
      </c>
      <c r="O122" s="416" t="s">
        <v>1305</v>
      </c>
      <c r="P122" s="416" t="s">
        <v>1461</v>
      </c>
      <c r="Q122" s="404" t="s">
        <v>1136</v>
      </c>
      <c r="R122" s="415" t="s">
        <v>1909</v>
      </c>
      <c r="S122" s="416" t="s">
        <v>1305</v>
      </c>
      <c r="T122" s="416" t="s">
        <v>2112</v>
      </c>
    </row>
    <row r="123" spans="2:22" ht="21.75" customHeight="1">
      <c r="B123" s="410">
        <v>119</v>
      </c>
      <c r="C123" s="427" t="s">
        <v>1737</v>
      </c>
      <c r="D123" s="410">
        <v>119</v>
      </c>
      <c r="E123" s="401" t="s">
        <v>741</v>
      </c>
      <c r="F123" s="401">
        <f t="shared" si="4"/>
        <v>1210499</v>
      </c>
      <c r="G123" s="401" t="s">
        <v>742</v>
      </c>
      <c r="H123" s="401" t="s">
        <v>742</v>
      </c>
      <c r="I123" s="412" t="str">
        <f t="shared" si="3"/>
        <v>OK</v>
      </c>
      <c r="J123" s="412" t="str">
        <f t="shared" si="5"/>
        <v>OK</v>
      </c>
      <c r="K123" s="409"/>
      <c r="L123" s="417">
        <v>1061258</v>
      </c>
      <c r="M123" s="414" t="s">
        <v>1466</v>
      </c>
      <c r="N123" s="415" t="s">
        <v>1467</v>
      </c>
      <c r="O123" s="416" t="s">
        <v>1224</v>
      </c>
      <c r="P123" s="416" t="s">
        <v>1468</v>
      </c>
      <c r="Q123" s="404" t="s">
        <v>1136</v>
      </c>
      <c r="R123" s="415" t="s">
        <v>1467</v>
      </c>
      <c r="S123" s="416" t="s">
        <v>1224</v>
      </c>
      <c r="T123" s="416" t="s">
        <v>1468</v>
      </c>
    </row>
    <row r="124" spans="2:22" ht="21.75" customHeight="1">
      <c r="B124" s="410">
        <v>120</v>
      </c>
      <c r="C124" s="427" t="s">
        <v>1738</v>
      </c>
      <c r="D124" s="410">
        <v>120</v>
      </c>
      <c r="E124" s="401" t="s">
        <v>743</v>
      </c>
      <c r="F124" s="401">
        <f t="shared" si="4"/>
        <v>1210500</v>
      </c>
      <c r="G124" s="401" t="s">
        <v>744</v>
      </c>
      <c r="H124" s="401" t="s">
        <v>744</v>
      </c>
      <c r="I124" s="412" t="str">
        <f t="shared" si="3"/>
        <v>OK</v>
      </c>
      <c r="J124" s="412" t="str">
        <f t="shared" si="5"/>
        <v>OK</v>
      </c>
      <c r="K124" s="409"/>
      <c r="L124" s="424">
        <v>1080184</v>
      </c>
      <c r="M124" s="425" t="s">
        <v>2092</v>
      </c>
      <c r="N124" s="426" t="s">
        <v>2093</v>
      </c>
      <c r="O124" s="416" t="s">
        <v>1305</v>
      </c>
      <c r="P124" s="421" t="s">
        <v>2094</v>
      </c>
      <c r="Q124" s="404" t="s">
        <v>1136</v>
      </c>
      <c r="R124" s="426" t="s">
        <v>2095</v>
      </c>
      <c r="S124" s="416" t="s">
        <v>1305</v>
      </c>
      <c r="T124" s="421" t="s">
        <v>1486</v>
      </c>
    </row>
    <row r="125" spans="2:22" ht="21.75" customHeight="1">
      <c r="B125" s="428">
        <v>121</v>
      </c>
      <c r="C125" s="429" t="s">
        <v>2116</v>
      </c>
      <c r="D125" s="428">
        <v>121</v>
      </c>
      <c r="E125" s="430">
        <v>1220047</v>
      </c>
      <c r="F125" s="430">
        <v>1220047</v>
      </c>
      <c r="G125" s="430" t="s">
        <v>2117</v>
      </c>
      <c r="H125" s="430" t="s">
        <v>2117</v>
      </c>
      <c r="I125" s="431" t="s">
        <v>1688</v>
      </c>
      <c r="J125" s="431" t="s">
        <v>1688</v>
      </c>
      <c r="K125" s="432"/>
      <c r="L125" s="433">
        <v>1080507</v>
      </c>
      <c r="M125" s="434" t="s">
        <v>2108</v>
      </c>
      <c r="N125" s="435" t="s">
        <v>2109</v>
      </c>
      <c r="O125" s="436" t="s">
        <v>1305</v>
      </c>
      <c r="P125" s="436" t="s">
        <v>1379</v>
      </c>
      <c r="Q125" s="437" t="s">
        <v>1136</v>
      </c>
      <c r="R125" s="435" t="s">
        <v>2109</v>
      </c>
      <c r="S125" s="436" t="s">
        <v>1305</v>
      </c>
      <c r="T125" s="436" t="s">
        <v>1379</v>
      </c>
      <c r="U125" s="395">
        <v>1</v>
      </c>
    </row>
    <row r="126" spans="2:22" ht="21.75" customHeight="1">
      <c r="B126" s="410">
        <v>122</v>
      </c>
      <c r="C126" s="427" t="s">
        <v>1739</v>
      </c>
      <c r="D126" s="410">
        <v>122</v>
      </c>
      <c r="E126" s="401" t="s">
        <v>745</v>
      </c>
      <c r="F126" s="401">
        <f t="shared" si="4"/>
        <v>1210502</v>
      </c>
      <c r="G126" s="401" t="s">
        <v>746</v>
      </c>
      <c r="H126" s="401" t="s">
        <v>746</v>
      </c>
      <c r="I126" s="412" t="str">
        <f t="shared" si="3"/>
        <v>OK</v>
      </c>
      <c r="J126" s="412" t="str">
        <f t="shared" si="5"/>
        <v>OK</v>
      </c>
      <c r="K126" s="409"/>
      <c r="L126" s="417">
        <v>1068745</v>
      </c>
      <c r="M126" s="414" t="s">
        <v>1321</v>
      </c>
      <c r="N126" s="415" t="s">
        <v>1469</v>
      </c>
      <c r="O126" s="416" t="s">
        <v>1224</v>
      </c>
      <c r="P126" s="416" t="s">
        <v>1323</v>
      </c>
      <c r="Q126" s="404" t="s">
        <v>1136</v>
      </c>
      <c r="R126" s="415" t="s">
        <v>1469</v>
      </c>
      <c r="S126" s="416" t="s">
        <v>1224</v>
      </c>
      <c r="T126" s="416" t="s">
        <v>1323</v>
      </c>
    </row>
    <row r="127" spans="2:22" ht="21.75" customHeight="1">
      <c r="B127" s="410">
        <v>123</v>
      </c>
      <c r="C127" s="427" t="s">
        <v>1740</v>
      </c>
      <c r="D127" s="410">
        <v>123</v>
      </c>
      <c r="E127" s="401" t="s">
        <v>747</v>
      </c>
      <c r="F127" s="401">
        <f t="shared" si="4"/>
        <v>1210503</v>
      </c>
      <c r="G127" s="401" t="s">
        <v>748</v>
      </c>
      <c r="H127" s="401" t="s">
        <v>748</v>
      </c>
      <c r="I127" s="412" t="str">
        <f t="shared" si="3"/>
        <v>OK</v>
      </c>
      <c r="J127" s="412" t="str">
        <f t="shared" si="5"/>
        <v>OK</v>
      </c>
      <c r="K127" s="409"/>
      <c r="L127" s="417">
        <v>1061825</v>
      </c>
      <c r="M127" s="414" t="s">
        <v>1406</v>
      </c>
      <c r="N127" s="415" t="s">
        <v>1470</v>
      </c>
      <c r="O127" s="416" t="s">
        <v>1305</v>
      </c>
      <c r="P127" s="416" t="s">
        <v>1408</v>
      </c>
      <c r="Q127" s="404" t="s">
        <v>1136</v>
      </c>
      <c r="R127" s="415" t="s">
        <v>1470</v>
      </c>
      <c r="S127" s="416" t="s">
        <v>1305</v>
      </c>
      <c r="T127" s="416" t="s">
        <v>1408</v>
      </c>
    </row>
    <row r="128" spans="2:22" ht="21.75" customHeight="1">
      <c r="B128" s="410">
        <v>124</v>
      </c>
      <c r="C128" s="427" t="s">
        <v>1741</v>
      </c>
      <c r="D128" s="410">
        <v>124</v>
      </c>
      <c r="E128" s="401" t="s">
        <v>749</v>
      </c>
      <c r="F128" s="401">
        <f t="shared" si="4"/>
        <v>1210504</v>
      </c>
      <c r="G128" s="401" t="s">
        <v>750</v>
      </c>
      <c r="H128" s="401" t="s">
        <v>750</v>
      </c>
      <c r="I128" s="412" t="str">
        <f t="shared" si="3"/>
        <v>OK</v>
      </c>
      <c r="J128" s="412" t="str">
        <f t="shared" si="5"/>
        <v>OK</v>
      </c>
      <c r="K128" s="409"/>
      <c r="L128" s="417">
        <v>1051634</v>
      </c>
      <c r="M128" s="414" t="s">
        <v>1329</v>
      </c>
      <c r="N128" s="415" t="s">
        <v>1889</v>
      </c>
      <c r="O128" s="416" t="s">
        <v>1224</v>
      </c>
      <c r="P128" s="416" t="s">
        <v>1330</v>
      </c>
      <c r="Q128" s="404" t="s">
        <v>1136</v>
      </c>
      <c r="R128" s="415" t="s">
        <v>1889</v>
      </c>
      <c r="S128" s="416" t="s">
        <v>1224</v>
      </c>
      <c r="T128" s="416" t="s">
        <v>1330</v>
      </c>
      <c r="U128" s="395">
        <v>1</v>
      </c>
    </row>
    <row r="129" spans="2:21" ht="21.75" customHeight="1">
      <c r="B129" s="410">
        <v>125</v>
      </c>
      <c r="C129" s="427" t="s">
        <v>1742</v>
      </c>
      <c r="D129" s="410">
        <v>125</v>
      </c>
      <c r="E129" s="401" t="s">
        <v>751</v>
      </c>
      <c r="F129" s="401">
        <f t="shared" si="4"/>
        <v>1210505</v>
      </c>
      <c r="G129" s="401" t="s">
        <v>752</v>
      </c>
      <c r="H129" s="401" t="s">
        <v>752</v>
      </c>
      <c r="I129" s="412" t="str">
        <f t="shared" si="3"/>
        <v>OK</v>
      </c>
      <c r="J129" s="412" t="str">
        <f t="shared" si="5"/>
        <v>OK</v>
      </c>
      <c r="K129" s="409"/>
      <c r="L129" s="417">
        <v>1063669</v>
      </c>
      <c r="M129" s="414" t="s">
        <v>1409</v>
      </c>
      <c r="N129" s="415" t="s">
        <v>1471</v>
      </c>
      <c r="O129" s="416" t="s">
        <v>1305</v>
      </c>
      <c r="P129" s="416" t="s">
        <v>1411</v>
      </c>
      <c r="Q129" s="404" t="s">
        <v>1136</v>
      </c>
      <c r="R129" s="415" t="s">
        <v>1471</v>
      </c>
      <c r="S129" s="416" t="s">
        <v>1305</v>
      </c>
      <c r="T129" s="416" t="s">
        <v>1411</v>
      </c>
    </row>
    <row r="130" spans="2:21" ht="21.75" customHeight="1">
      <c r="B130" s="410">
        <v>126</v>
      </c>
      <c r="C130" s="427" t="s">
        <v>1743</v>
      </c>
      <c r="D130" s="410">
        <v>126</v>
      </c>
      <c r="E130" s="401" t="s">
        <v>753</v>
      </c>
      <c r="F130" s="401">
        <f t="shared" si="4"/>
        <v>1210506</v>
      </c>
      <c r="G130" s="401" t="s">
        <v>754</v>
      </c>
      <c r="H130" s="401" t="s">
        <v>754</v>
      </c>
      <c r="I130" s="412" t="str">
        <f t="shared" si="3"/>
        <v>OK</v>
      </c>
      <c r="J130" s="412" t="str">
        <f t="shared" si="5"/>
        <v>OK</v>
      </c>
      <c r="K130" s="409"/>
      <c r="L130" s="417">
        <v>1063233</v>
      </c>
      <c r="M130" s="414" t="s">
        <v>1620</v>
      </c>
      <c r="N130" s="415" t="s">
        <v>1472</v>
      </c>
      <c r="O130" s="416" t="s">
        <v>1305</v>
      </c>
      <c r="P130" s="416" t="s">
        <v>1473</v>
      </c>
      <c r="Q130" s="404" t="s">
        <v>1136</v>
      </c>
      <c r="R130" s="415" t="s">
        <v>1472</v>
      </c>
      <c r="S130" s="416" t="s">
        <v>1305</v>
      </c>
      <c r="T130" s="416" t="s">
        <v>1473</v>
      </c>
    </row>
    <row r="131" spans="2:21" ht="21.75" customHeight="1">
      <c r="B131" s="410">
        <v>127</v>
      </c>
      <c r="C131" s="427" t="s">
        <v>401</v>
      </c>
      <c r="D131" s="410">
        <v>127</v>
      </c>
      <c r="E131" s="401" t="s">
        <v>755</v>
      </c>
      <c r="F131" s="401">
        <f t="shared" si="4"/>
        <v>1210507</v>
      </c>
      <c r="G131" s="401" t="s">
        <v>756</v>
      </c>
      <c r="H131" s="401" t="s">
        <v>756</v>
      </c>
      <c r="I131" s="412" t="str">
        <f t="shared" si="3"/>
        <v>OK</v>
      </c>
      <c r="J131" s="412" t="str">
        <f t="shared" si="5"/>
        <v>OK</v>
      </c>
      <c r="K131" s="409"/>
      <c r="L131" s="417">
        <v>1064826</v>
      </c>
      <c r="M131" s="414" t="s">
        <v>1474</v>
      </c>
      <c r="N131" s="415" t="s">
        <v>1475</v>
      </c>
      <c r="O131" s="416" t="s">
        <v>1305</v>
      </c>
      <c r="P131" s="416" t="s">
        <v>1476</v>
      </c>
      <c r="Q131" s="404" t="s">
        <v>1136</v>
      </c>
      <c r="R131" s="415" t="s">
        <v>1475</v>
      </c>
      <c r="S131" s="416" t="s">
        <v>1305</v>
      </c>
      <c r="T131" s="416" t="s">
        <v>1476</v>
      </c>
    </row>
    <row r="132" spans="2:21" ht="21.75" customHeight="1">
      <c r="B132" s="410">
        <v>128</v>
      </c>
      <c r="C132" s="427" t="s">
        <v>1744</v>
      </c>
      <c r="D132" s="410">
        <v>128</v>
      </c>
      <c r="E132" s="401" t="s">
        <v>757</v>
      </c>
      <c r="F132" s="401">
        <f t="shared" si="4"/>
        <v>1210508</v>
      </c>
      <c r="G132" s="401" t="s">
        <v>758</v>
      </c>
      <c r="H132" s="401" t="s">
        <v>758</v>
      </c>
      <c r="I132" s="412" t="str">
        <f t="shared" si="3"/>
        <v>OK</v>
      </c>
      <c r="J132" s="412" t="str">
        <f t="shared" si="5"/>
        <v>OK</v>
      </c>
      <c r="K132" s="409"/>
      <c r="L132" s="417">
        <v>1061825</v>
      </c>
      <c r="M132" s="414" t="s">
        <v>1406</v>
      </c>
      <c r="N132" s="415" t="s">
        <v>1470</v>
      </c>
      <c r="O132" s="416" t="s">
        <v>1305</v>
      </c>
      <c r="P132" s="416" t="s">
        <v>1408</v>
      </c>
      <c r="Q132" s="404" t="s">
        <v>1136</v>
      </c>
      <c r="R132" s="415" t="s">
        <v>1470</v>
      </c>
      <c r="S132" s="416" t="s">
        <v>1305</v>
      </c>
      <c r="T132" s="416" t="s">
        <v>1408</v>
      </c>
      <c r="U132" s="395">
        <v>1</v>
      </c>
    </row>
    <row r="133" spans="2:21" ht="21.75" customHeight="1">
      <c r="B133" s="410">
        <v>129</v>
      </c>
      <c r="C133" s="427" t="s">
        <v>1745</v>
      </c>
      <c r="D133" s="410">
        <v>129</v>
      </c>
      <c r="E133" s="401" t="s">
        <v>759</v>
      </c>
      <c r="F133" s="401">
        <f t="shared" si="4"/>
        <v>1210510</v>
      </c>
      <c r="G133" s="401" t="s">
        <v>760</v>
      </c>
      <c r="H133" s="401" t="s">
        <v>760</v>
      </c>
      <c r="I133" s="412" t="str">
        <f t="shared" ref="I133:I170" si="6">IF(COUNTIF($G$5:$G$341,G133)=1,"OK","重複あり！")</f>
        <v>OK</v>
      </c>
      <c r="J133" s="412" t="str">
        <f t="shared" si="5"/>
        <v>OK</v>
      </c>
      <c r="K133" s="409"/>
      <c r="L133" s="420">
        <v>1065085</v>
      </c>
      <c r="M133" s="414" t="s">
        <v>1477</v>
      </c>
      <c r="N133" s="415" t="s">
        <v>1445</v>
      </c>
      <c r="O133" s="416" t="s">
        <v>1305</v>
      </c>
      <c r="P133" s="416" t="s">
        <v>1446</v>
      </c>
      <c r="Q133" s="404" t="s">
        <v>1136</v>
      </c>
      <c r="R133" s="415" t="s">
        <v>1445</v>
      </c>
      <c r="S133" s="416" t="s">
        <v>1305</v>
      </c>
      <c r="T133" s="416" t="s">
        <v>1446</v>
      </c>
      <c r="U133" s="395">
        <v>1</v>
      </c>
    </row>
    <row r="134" spans="2:21" ht="21.75" customHeight="1">
      <c r="B134" s="410">
        <v>130</v>
      </c>
      <c r="C134" s="427" t="s">
        <v>1911</v>
      </c>
      <c r="D134" s="410">
        <v>130</v>
      </c>
      <c r="E134" s="401" t="s">
        <v>761</v>
      </c>
      <c r="F134" s="401">
        <f t="shared" ref="F134:F176" si="7">VALUE(E134)</f>
        <v>1210532</v>
      </c>
      <c r="G134" s="401" t="s">
        <v>762</v>
      </c>
      <c r="H134" s="401" t="s">
        <v>762</v>
      </c>
      <c r="I134" s="412" t="str">
        <f t="shared" si="6"/>
        <v>OK</v>
      </c>
      <c r="J134" s="412" t="str">
        <f t="shared" ref="J134:J156" si="8">IF(EXACT(G134,H134),"OK","変更あり！")</f>
        <v>OK</v>
      </c>
      <c r="K134" s="409"/>
      <c r="L134" s="417">
        <v>1069075</v>
      </c>
      <c r="M134" s="414" t="s">
        <v>1377</v>
      </c>
      <c r="N134" s="415" t="s">
        <v>1378</v>
      </c>
      <c r="O134" s="416" t="s">
        <v>1305</v>
      </c>
      <c r="P134" s="416" t="s">
        <v>1379</v>
      </c>
      <c r="Q134" s="404" t="s">
        <v>1136</v>
      </c>
      <c r="R134" s="415" t="s">
        <v>1378</v>
      </c>
      <c r="S134" s="416" t="s">
        <v>1305</v>
      </c>
      <c r="T134" s="416" t="s">
        <v>1379</v>
      </c>
    </row>
    <row r="135" spans="2:21" ht="21.75" customHeight="1">
      <c r="B135" s="410">
        <v>131</v>
      </c>
      <c r="C135" s="427" t="s">
        <v>1747</v>
      </c>
      <c r="D135" s="410">
        <v>131</v>
      </c>
      <c r="E135" s="401" t="s">
        <v>763</v>
      </c>
      <c r="F135" s="401">
        <f t="shared" si="7"/>
        <v>1210512</v>
      </c>
      <c r="G135" s="401" t="s">
        <v>764</v>
      </c>
      <c r="H135" s="401" t="s">
        <v>764</v>
      </c>
      <c r="I135" s="412" t="str">
        <f t="shared" si="6"/>
        <v>OK</v>
      </c>
      <c r="J135" s="412" t="str">
        <f t="shared" si="8"/>
        <v>OK</v>
      </c>
      <c r="K135" s="409"/>
      <c r="L135" s="417">
        <v>1068990</v>
      </c>
      <c r="M135" s="414" t="s">
        <v>1797</v>
      </c>
      <c r="N135" s="415" t="s">
        <v>1478</v>
      </c>
      <c r="O135" s="416" t="s">
        <v>1305</v>
      </c>
      <c r="P135" s="416" t="s">
        <v>1479</v>
      </c>
      <c r="Q135" s="404" t="s">
        <v>1136</v>
      </c>
      <c r="R135" s="415" t="s">
        <v>1478</v>
      </c>
      <c r="S135" s="416" t="s">
        <v>1305</v>
      </c>
      <c r="T135" s="416" t="s">
        <v>1479</v>
      </c>
    </row>
    <row r="136" spans="2:21" ht="21.75" customHeight="1">
      <c r="B136" s="410">
        <v>132</v>
      </c>
      <c r="C136" s="427" t="s">
        <v>1748</v>
      </c>
      <c r="D136" s="410">
        <v>132</v>
      </c>
      <c r="E136" s="401" t="s">
        <v>765</v>
      </c>
      <c r="F136" s="401">
        <f t="shared" si="7"/>
        <v>1210535</v>
      </c>
      <c r="G136" s="401" t="s">
        <v>766</v>
      </c>
      <c r="H136" s="401" t="s">
        <v>766</v>
      </c>
      <c r="I136" s="412" t="str">
        <f t="shared" si="6"/>
        <v>OK</v>
      </c>
      <c r="J136" s="412" t="str">
        <f t="shared" si="8"/>
        <v>OK</v>
      </c>
      <c r="K136" s="409"/>
      <c r="L136" s="417">
        <v>1058272</v>
      </c>
      <c r="M136" s="414" t="s">
        <v>1798</v>
      </c>
      <c r="N136" s="415" t="s">
        <v>1480</v>
      </c>
      <c r="O136" s="416" t="s">
        <v>1305</v>
      </c>
      <c r="P136" s="416" t="s">
        <v>1481</v>
      </c>
      <c r="Q136" s="404" t="s">
        <v>1136</v>
      </c>
      <c r="R136" s="415" t="s">
        <v>1480</v>
      </c>
      <c r="S136" s="416" t="s">
        <v>1305</v>
      </c>
      <c r="T136" s="416" t="s">
        <v>1481</v>
      </c>
      <c r="U136" s="395">
        <v>1</v>
      </c>
    </row>
    <row r="137" spans="2:21" ht="21.75" customHeight="1">
      <c r="B137" s="410">
        <v>133</v>
      </c>
      <c r="C137" s="427" t="s">
        <v>1749</v>
      </c>
      <c r="D137" s="410">
        <v>133</v>
      </c>
      <c r="E137" s="401" t="s">
        <v>767</v>
      </c>
      <c r="F137" s="401">
        <f t="shared" si="7"/>
        <v>1210581</v>
      </c>
      <c r="G137" s="401" t="s">
        <v>768</v>
      </c>
      <c r="H137" s="401" t="s">
        <v>768</v>
      </c>
      <c r="I137" s="412" t="str">
        <f t="shared" si="6"/>
        <v>OK</v>
      </c>
      <c r="J137" s="412" t="str">
        <f t="shared" si="8"/>
        <v>OK</v>
      </c>
      <c r="K137" s="409"/>
      <c r="L137" s="417">
        <v>1060101</v>
      </c>
      <c r="M137" s="414" t="s">
        <v>1482</v>
      </c>
      <c r="N137" s="415" t="s">
        <v>1483</v>
      </c>
      <c r="O137" s="416" t="s">
        <v>1305</v>
      </c>
      <c r="P137" s="416" t="s">
        <v>1484</v>
      </c>
      <c r="Q137" s="404" t="s">
        <v>1136</v>
      </c>
      <c r="R137" s="415" t="s">
        <v>1483</v>
      </c>
      <c r="S137" s="416" t="s">
        <v>1305</v>
      </c>
      <c r="T137" s="416" t="s">
        <v>1484</v>
      </c>
    </row>
    <row r="138" spans="2:21" ht="21.75" customHeight="1">
      <c r="B138" s="410">
        <v>134</v>
      </c>
      <c r="C138" s="427" t="s">
        <v>1750</v>
      </c>
      <c r="D138" s="410">
        <v>134</v>
      </c>
      <c r="E138" s="401" t="s">
        <v>769</v>
      </c>
      <c r="F138" s="401">
        <f t="shared" si="7"/>
        <v>1210582</v>
      </c>
      <c r="G138" s="401" t="s">
        <v>770</v>
      </c>
      <c r="H138" s="401" t="s">
        <v>770</v>
      </c>
      <c r="I138" s="412" t="str">
        <f t="shared" si="6"/>
        <v>OK</v>
      </c>
      <c r="J138" s="412" t="str">
        <f t="shared" si="8"/>
        <v>OK</v>
      </c>
      <c r="K138" s="409"/>
      <c r="L138" s="417">
        <v>1071410</v>
      </c>
      <c r="M138" s="414" t="s">
        <v>2118</v>
      </c>
      <c r="N138" s="415" t="s">
        <v>1485</v>
      </c>
      <c r="O138" s="416" t="s">
        <v>1305</v>
      </c>
      <c r="P138" s="416" t="s">
        <v>1486</v>
      </c>
      <c r="Q138" s="404" t="s">
        <v>1136</v>
      </c>
      <c r="R138" s="415" t="s">
        <v>1485</v>
      </c>
      <c r="S138" s="416" t="s">
        <v>1305</v>
      </c>
      <c r="T138" s="416" t="s">
        <v>1486</v>
      </c>
    </row>
    <row r="139" spans="2:21" ht="21.75" customHeight="1">
      <c r="B139" s="410">
        <v>135</v>
      </c>
      <c r="C139" s="427" t="s">
        <v>1751</v>
      </c>
      <c r="D139" s="410">
        <v>135</v>
      </c>
      <c r="E139" s="401" t="s">
        <v>771</v>
      </c>
      <c r="F139" s="401">
        <f t="shared" si="7"/>
        <v>1210583</v>
      </c>
      <c r="G139" s="401" t="s">
        <v>772</v>
      </c>
      <c r="H139" s="401" t="s">
        <v>772</v>
      </c>
      <c r="I139" s="412" t="str">
        <f t="shared" si="6"/>
        <v>OK</v>
      </c>
      <c r="J139" s="412" t="str">
        <f t="shared" si="8"/>
        <v>OK</v>
      </c>
      <c r="K139" s="409"/>
      <c r="L139" s="417">
        <v>1074833</v>
      </c>
      <c r="M139" s="414" t="s">
        <v>2103</v>
      </c>
      <c r="N139" s="415" t="s">
        <v>1434</v>
      </c>
      <c r="O139" s="416" t="s">
        <v>1305</v>
      </c>
      <c r="P139" s="416" t="s">
        <v>1435</v>
      </c>
      <c r="Q139" s="404" t="s">
        <v>1136</v>
      </c>
      <c r="R139" s="415" t="s">
        <v>1434</v>
      </c>
      <c r="S139" s="416" t="s">
        <v>1305</v>
      </c>
      <c r="T139" s="416" t="s">
        <v>1435</v>
      </c>
      <c r="U139" s="395">
        <v>1</v>
      </c>
    </row>
    <row r="140" spans="2:21" ht="21.75" customHeight="1">
      <c r="B140" s="410">
        <v>136</v>
      </c>
      <c r="C140" s="427" t="s">
        <v>1752</v>
      </c>
      <c r="D140" s="410">
        <v>136</v>
      </c>
      <c r="E140" s="401" t="s">
        <v>773</v>
      </c>
      <c r="F140" s="401">
        <f t="shared" si="7"/>
        <v>1210584</v>
      </c>
      <c r="G140" s="401" t="s">
        <v>774</v>
      </c>
      <c r="H140" s="401" t="s">
        <v>774</v>
      </c>
      <c r="I140" s="412" t="str">
        <f t="shared" si="6"/>
        <v>OK</v>
      </c>
      <c r="J140" s="412" t="str">
        <f t="shared" si="8"/>
        <v>OK</v>
      </c>
      <c r="K140" s="409"/>
      <c r="L140" s="417">
        <v>1059654</v>
      </c>
      <c r="M140" s="414" t="s">
        <v>1449</v>
      </c>
      <c r="N140" s="415" t="s">
        <v>1487</v>
      </c>
      <c r="O140" s="416" t="s">
        <v>1305</v>
      </c>
      <c r="P140" s="421" t="s">
        <v>1930</v>
      </c>
      <c r="Q140" s="404" t="s">
        <v>1136</v>
      </c>
      <c r="R140" s="415" t="s">
        <v>1487</v>
      </c>
      <c r="S140" s="416" t="s">
        <v>1305</v>
      </c>
      <c r="T140" s="421" t="s">
        <v>1930</v>
      </c>
    </row>
    <row r="141" spans="2:21" ht="21.75" customHeight="1">
      <c r="B141" s="410">
        <v>137</v>
      </c>
      <c r="C141" s="427" t="s">
        <v>1753</v>
      </c>
      <c r="D141" s="410">
        <v>137</v>
      </c>
      <c r="E141" s="401" t="s">
        <v>775</v>
      </c>
      <c r="F141" s="401">
        <f t="shared" si="7"/>
        <v>1210585</v>
      </c>
      <c r="G141" s="401" t="s">
        <v>776</v>
      </c>
      <c r="H141" s="401" t="s">
        <v>776</v>
      </c>
      <c r="I141" s="412" t="str">
        <f t="shared" si="6"/>
        <v>OK</v>
      </c>
      <c r="J141" s="412" t="str">
        <f t="shared" si="8"/>
        <v>OK</v>
      </c>
      <c r="K141" s="409"/>
      <c r="L141" s="417">
        <v>1059654</v>
      </c>
      <c r="M141" s="414" t="s">
        <v>1449</v>
      </c>
      <c r="N141" s="415" t="s">
        <v>1487</v>
      </c>
      <c r="O141" s="416" t="s">
        <v>1305</v>
      </c>
      <c r="P141" s="421" t="s">
        <v>1930</v>
      </c>
      <c r="Q141" s="404" t="s">
        <v>1136</v>
      </c>
      <c r="R141" s="415" t="s">
        <v>1487</v>
      </c>
      <c r="S141" s="416" t="s">
        <v>1305</v>
      </c>
      <c r="T141" s="421" t="s">
        <v>1930</v>
      </c>
    </row>
    <row r="142" spans="2:21" ht="21.75" customHeight="1">
      <c r="B142" s="410">
        <v>138</v>
      </c>
      <c r="C142" s="427" t="s">
        <v>1754</v>
      </c>
      <c r="D142" s="410">
        <v>138</v>
      </c>
      <c r="E142" s="401" t="s">
        <v>777</v>
      </c>
      <c r="F142" s="401">
        <f t="shared" si="7"/>
        <v>1210586</v>
      </c>
      <c r="G142" s="401" t="s">
        <v>778</v>
      </c>
      <c r="H142" s="401" t="s">
        <v>778</v>
      </c>
      <c r="I142" s="412" t="str">
        <f t="shared" si="6"/>
        <v>OK</v>
      </c>
      <c r="J142" s="412" t="str">
        <f t="shared" si="8"/>
        <v>OK</v>
      </c>
      <c r="K142" s="409"/>
      <c r="L142" s="420">
        <v>1070766</v>
      </c>
      <c r="M142" s="414" t="s">
        <v>1364</v>
      </c>
      <c r="N142" s="415" t="s">
        <v>1488</v>
      </c>
      <c r="O142" s="416" t="s">
        <v>1224</v>
      </c>
      <c r="P142" s="416" t="s">
        <v>1366</v>
      </c>
      <c r="Q142" s="404" t="s">
        <v>1136</v>
      </c>
      <c r="R142" s="415" t="s">
        <v>1488</v>
      </c>
      <c r="S142" s="416" t="s">
        <v>1224</v>
      </c>
      <c r="T142" s="416" t="s">
        <v>1366</v>
      </c>
    </row>
    <row r="143" spans="2:21" ht="21.75" customHeight="1">
      <c r="B143" s="410">
        <v>139</v>
      </c>
      <c r="C143" s="427" t="s">
        <v>1755</v>
      </c>
      <c r="D143" s="410">
        <v>139</v>
      </c>
      <c r="E143" s="401" t="s">
        <v>779</v>
      </c>
      <c r="F143" s="401">
        <f t="shared" si="7"/>
        <v>1210587</v>
      </c>
      <c r="G143" s="401" t="s">
        <v>780</v>
      </c>
      <c r="H143" s="401" t="s">
        <v>780</v>
      </c>
      <c r="I143" s="412" t="str">
        <f t="shared" si="6"/>
        <v>OK</v>
      </c>
      <c r="J143" s="412" t="str">
        <f t="shared" si="8"/>
        <v>OK</v>
      </c>
      <c r="K143" s="409"/>
      <c r="L143" s="417">
        <v>1061839</v>
      </c>
      <c r="M143" s="414" t="s">
        <v>1392</v>
      </c>
      <c r="N143" s="415" t="s">
        <v>1393</v>
      </c>
      <c r="O143" s="416" t="s">
        <v>1305</v>
      </c>
      <c r="P143" s="416" t="s">
        <v>1394</v>
      </c>
      <c r="Q143" s="404" t="s">
        <v>1136</v>
      </c>
      <c r="R143" s="415" t="s">
        <v>1393</v>
      </c>
      <c r="S143" s="416" t="s">
        <v>1305</v>
      </c>
      <c r="T143" s="416" t="s">
        <v>1394</v>
      </c>
    </row>
    <row r="144" spans="2:21" ht="21.75" customHeight="1">
      <c r="B144" s="410">
        <v>140</v>
      </c>
      <c r="C144" s="427" t="s">
        <v>1756</v>
      </c>
      <c r="D144" s="410">
        <v>140</v>
      </c>
      <c r="E144" s="401" t="s">
        <v>781</v>
      </c>
      <c r="F144" s="401">
        <f t="shared" si="7"/>
        <v>1210588</v>
      </c>
      <c r="G144" s="401" t="s">
        <v>782</v>
      </c>
      <c r="H144" s="401" t="s">
        <v>782</v>
      </c>
      <c r="I144" s="412" t="str">
        <f t="shared" si="6"/>
        <v>OK</v>
      </c>
      <c r="J144" s="412" t="str">
        <f t="shared" si="8"/>
        <v>OK</v>
      </c>
      <c r="K144" s="409"/>
      <c r="L144" s="417">
        <v>1071405</v>
      </c>
      <c r="M144" s="414" t="s">
        <v>1489</v>
      </c>
      <c r="N144" s="415" t="s">
        <v>1490</v>
      </c>
      <c r="O144" s="416" t="s">
        <v>1305</v>
      </c>
      <c r="P144" s="416" t="s">
        <v>2119</v>
      </c>
      <c r="Q144" s="404" t="s">
        <v>1136</v>
      </c>
      <c r="R144" s="415" t="s">
        <v>1490</v>
      </c>
      <c r="S144" s="416" t="s">
        <v>1305</v>
      </c>
      <c r="T144" s="416" t="s">
        <v>2120</v>
      </c>
      <c r="U144" s="395">
        <v>1</v>
      </c>
    </row>
    <row r="145" spans="2:21" ht="21.75" customHeight="1">
      <c r="B145" s="410">
        <v>141</v>
      </c>
      <c r="C145" s="427" t="s">
        <v>1757</v>
      </c>
      <c r="D145" s="410">
        <v>141</v>
      </c>
      <c r="E145" s="401" t="s">
        <v>783</v>
      </c>
      <c r="F145" s="401">
        <f t="shared" si="7"/>
        <v>1210608</v>
      </c>
      <c r="G145" s="401" t="s">
        <v>784</v>
      </c>
      <c r="H145" s="401" t="s">
        <v>784</v>
      </c>
      <c r="I145" s="412" t="str">
        <f t="shared" si="6"/>
        <v>OK</v>
      </c>
      <c r="J145" s="412" t="str">
        <f t="shared" si="8"/>
        <v>OK</v>
      </c>
      <c r="K145" s="409"/>
      <c r="L145" s="417">
        <v>1065085</v>
      </c>
      <c r="M145" s="414" t="s">
        <v>1477</v>
      </c>
      <c r="N145" s="415" t="s">
        <v>1445</v>
      </c>
      <c r="O145" s="416" t="s">
        <v>1305</v>
      </c>
      <c r="P145" s="416" t="s">
        <v>1446</v>
      </c>
      <c r="Q145" s="404" t="s">
        <v>1136</v>
      </c>
      <c r="R145" s="415" t="s">
        <v>1445</v>
      </c>
      <c r="S145" s="416" t="s">
        <v>1305</v>
      </c>
      <c r="T145" s="416" t="s">
        <v>1446</v>
      </c>
    </row>
    <row r="146" spans="2:21" ht="21.75" customHeight="1">
      <c r="B146" s="410">
        <v>142</v>
      </c>
      <c r="C146" s="427" t="s">
        <v>1758</v>
      </c>
      <c r="D146" s="410">
        <v>142</v>
      </c>
      <c r="E146" s="401" t="s">
        <v>785</v>
      </c>
      <c r="F146" s="401">
        <f t="shared" si="7"/>
        <v>1210675</v>
      </c>
      <c r="G146" s="401" t="s">
        <v>786</v>
      </c>
      <c r="H146" s="401" t="s">
        <v>786</v>
      </c>
      <c r="I146" s="412" t="str">
        <f t="shared" si="6"/>
        <v>OK</v>
      </c>
      <c r="J146" s="412" t="str">
        <f t="shared" si="8"/>
        <v>OK</v>
      </c>
      <c r="K146" s="409"/>
      <c r="L146" s="417">
        <v>1064046</v>
      </c>
      <c r="M146" s="414" t="s">
        <v>1420</v>
      </c>
      <c r="N146" s="415" t="s">
        <v>1491</v>
      </c>
      <c r="O146" s="416" t="s">
        <v>1305</v>
      </c>
      <c r="P146" s="416" t="s">
        <v>1906</v>
      </c>
      <c r="Q146" s="404" t="s">
        <v>1136</v>
      </c>
      <c r="R146" s="415" t="s">
        <v>1491</v>
      </c>
      <c r="S146" s="416" t="s">
        <v>1305</v>
      </c>
      <c r="T146" s="416" t="s">
        <v>1906</v>
      </c>
    </row>
    <row r="147" spans="2:21" ht="21.75" customHeight="1">
      <c r="B147" s="410">
        <v>143</v>
      </c>
      <c r="C147" s="438" t="s">
        <v>1759</v>
      </c>
      <c r="D147" s="410">
        <v>143</v>
      </c>
      <c r="E147" s="401">
        <v>1210829</v>
      </c>
      <c r="F147" s="401">
        <f t="shared" si="7"/>
        <v>1210829</v>
      </c>
      <c r="G147" s="401" t="s">
        <v>787</v>
      </c>
      <c r="H147" s="401" t="s">
        <v>787</v>
      </c>
      <c r="I147" s="412" t="str">
        <f t="shared" si="6"/>
        <v>OK</v>
      </c>
      <c r="J147" s="412" t="str">
        <f t="shared" si="8"/>
        <v>OK</v>
      </c>
      <c r="K147" s="409"/>
      <c r="L147" s="439">
        <v>1067026</v>
      </c>
      <c r="M147" s="414" t="s">
        <v>2121</v>
      </c>
      <c r="N147" s="415" t="s">
        <v>1492</v>
      </c>
      <c r="O147" s="416" t="s">
        <v>1224</v>
      </c>
      <c r="P147" s="416" t="s">
        <v>1493</v>
      </c>
      <c r="Q147" s="404" t="s">
        <v>1136</v>
      </c>
      <c r="R147" s="415" t="s">
        <v>1492</v>
      </c>
      <c r="S147" s="416" t="s">
        <v>1224</v>
      </c>
      <c r="T147" s="416" t="s">
        <v>1493</v>
      </c>
    </row>
    <row r="148" spans="2:21" ht="21.75" customHeight="1">
      <c r="B148" s="410">
        <v>144</v>
      </c>
      <c r="C148" s="401" t="s">
        <v>1912</v>
      </c>
      <c r="D148" s="410">
        <v>144</v>
      </c>
      <c r="E148" s="401">
        <v>1220001</v>
      </c>
      <c r="F148" s="401">
        <f t="shared" si="7"/>
        <v>1220001</v>
      </c>
      <c r="G148" s="401" t="s">
        <v>788</v>
      </c>
      <c r="H148" s="401" t="s">
        <v>788</v>
      </c>
      <c r="I148" s="412" t="str">
        <f t="shared" si="6"/>
        <v>OK</v>
      </c>
      <c r="J148" s="412" t="str">
        <f t="shared" si="8"/>
        <v>OK</v>
      </c>
      <c r="K148" s="409"/>
      <c r="L148" s="420">
        <v>1071805</v>
      </c>
      <c r="M148" s="414" t="s">
        <v>1494</v>
      </c>
      <c r="N148" s="415" t="s">
        <v>1495</v>
      </c>
      <c r="O148" s="416" t="s">
        <v>1305</v>
      </c>
      <c r="P148" s="416" t="s">
        <v>1496</v>
      </c>
      <c r="Q148" s="404" t="s">
        <v>1136</v>
      </c>
      <c r="R148" s="415" t="s">
        <v>1495</v>
      </c>
      <c r="S148" s="416" t="s">
        <v>1305</v>
      </c>
      <c r="T148" s="416" t="s">
        <v>1496</v>
      </c>
    </row>
    <row r="149" spans="2:21" ht="21.75" customHeight="1">
      <c r="B149" s="410">
        <v>145</v>
      </c>
      <c r="C149" s="401" t="s">
        <v>475</v>
      </c>
      <c r="D149" s="410">
        <v>145</v>
      </c>
      <c r="E149" s="401">
        <v>1220002</v>
      </c>
      <c r="F149" s="401">
        <f t="shared" si="7"/>
        <v>1220002</v>
      </c>
      <c r="G149" s="401" t="s">
        <v>789</v>
      </c>
      <c r="H149" s="401" t="s">
        <v>789</v>
      </c>
      <c r="I149" s="412" t="str">
        <f t="shared" si="6"/>
        <v>OK</v>
      </c>
      <c r="J149" s="412" t="str">
        <f t="shared" si="8"/>
        <v>OK</v>
      </c>
      <c r="K149" s="409"/>
      <c r="L149" s="420">
        <v>1061258</v>
      </c>
      <c r="M149" s="414" t="s">
        <v>1466</v>
      </c>
      <c r="N149" s="415" t="s">
        <v>1467</v>
      </c>
      <c r="O149" s="416" t="s">
        <v>1224</v>
      </c>
      <c r="P149" s="416" t="s">
        <v>1468</v>
      </c>
      <c r="Q149" s="404" t="s">
        <v>1136</v>
      </c>
      <c r="R149" s="415" t="s">
        <v>1467</v>
      </c>
      <c r="S149" s="416" t="s">
        <v>1224</v>
      </c>
      <c r="T149" s="416" t="s">
        <v>1468</v>
      </c>
      <c r="U149" s="395">
        <v>1</v>
      </c>
    </row>
    <row r="150" spans="2:21" ht="21.75" customHeight="1">
      <c r="B150" s="410">
        <v>146</v>
      </c>
      <c r="C150" s="401" t="s">
        <v>471</v>
      </c>
      <c r="D150" s="410">
        <v>146</v>
      </c>
      <c r="E150" s="401">
        <v>1220003</v>
      </c>
      <c r="F150" s="401">
        <f t="shared" si="7"/>
        <v>1220003</v>
      </c>
      <c r="G150" s="401" t="s">
        <v>790</v>
      </c>
      <c r="H150" s="401" t="s">
        <v>790</v>
      </c>
      <c r="I150" s="412" t="str">
        <f t="shared" si="6"/>
        <v>OK</v>
      </c>
      <c r="J150" s="412" t="str">
        <f t="shared" si="8"/>
        <v>OK</v>
      </c>
      <c r="K150" s="409"/>
      <c r="L150" s="420">
        <v>1066221</v>
      </c>
      <c r="M150" s="414" t="s">
        <v>1497</v>
      </c>
      <c r="N150" s="415" t="s">
        <v>1498</v>
      </c>
      <c r="O150" s="416" t="s">
        <v>1305</v>
      </c>
      <c r="P150" s="416" t="s">
        <v>1499</v>
      </c>
      <c r="Q150" s="404" t="s">
        <v>1136</v>
      </c>
      <c r="R150" s="415" t="s">
        <v>1498</v>
      </c>
      <c r="S150" s="416" t="s">
        <v>1305</v>
      </c>
      <c r="T150" s="416" t="s">
        <v>1499</v>
      </c>
      <c r="U150" s="395">
        <v>1</v>
      </c>
    </row>
    <row r="151" spans="2:21" ht="21.75" customHeight="1">
      <c r="B151" s="410">
        <v>147</v>
      </c>
      <c r="C151" s="401" t="s">
        <v>472</v>
      </c>
      <c r="D151" s="410">
        <v>147</v>
      </c>
      <c r="E151" s="401">
        <v>1220004</v>
      </c>
      <c r="F151" s="401">
        <f t="shared" si="7"/>
        <v>1220004</v>
      </c>
      <c r="G151" s="401" t="s">
        <v>791</v>
      </c>
      <c r="H151" s="401" t="s">
        <v>791</v>
      </c>
      <c r="I151" s="412" t="str">
        <f t="shared" si="6"/>
        <v>OK</v>
      </c>
      <c r="J151" s="412" t="str">
        <f t="shared" si="8"/>
        <v>OK</v>
      </c>
      <c r="K151" s="409"/>
      <c r="L151" s="420">
        <v>1073193</v>
      </c>
      <c r="M151" s="414" t="s">
        <v>2122</v>
      </c>
      <c r="N151" s="415" t="s">
        <v>1913</v>
      </c>
      <c r="O151" s="416" t="s">
        <v>1224</v>
      </c>
      <c r="P151" s="416" t="s">
        <v>1500</v>
      </c>
      <c r="Q151" s="404" t="s">
        <v>1136</v>
      </c>
      <c r="R151" s="415" t="s">
        <v>1913</v>
      </c>
      <c r="S151" s="416" t="s">
        <v>1224</v>
      </c>
      <c r="T151" s="416" t="s">
        <v>1500</v>
      </c>
      <c r="U151" s="395">
        <v>1</v>
      </c>
    </row>
    <row r="152" spans="2:21" ht="21.75" customHeight="1">
      <c r="B152" s="410">
        <v>148</v>
      </c>
      <c r="C152" s="401" t="s">
        <v>1914</v>
      </c>
      <c r="D152" s="410">
        <v>148</v>
      </c>
      <c r="E152" s="401">
        <v>1220005</v>
      </c>
      <c r="F152" s="401">
        <f t="shared" si="7"/>
        <v>1220005</v>
      </c>
      <c r="G152" s="401" t="s">
        <v>792</v>
      </c>
      <c r="H152" s="401" t="s">
        <v>792</v>
      </c>
      <c r="I152" s="412" t="str">
        <f t="shared" si="6"/>
        <v>OK</v>
      </c>
      <c r="J152" s="412" t="str">
        <f t="shared" si="8"/>
        <v>OK</v>
      </c>
      <c r="K152" s="409"/>
      <c r="L152" s="420">
        <v>1066464</v>
      </c>
      <c r="M152" s="414" t="s">
        <v>1501</v>
      </c>
      <c r="N152" s="415" t="s">
        <v>1915</v>
      </c>
      <c r="O152" s="416" t="s">
        <v>1305</v>
      </c>
      <c r="P152" s="416" t="s">
        <v>1502</v>
      </c>
      <c r="Q152" s="404" t="s">
        <v>1136</v>
      </c>
      <c r="R152" s="415" t="s">
        <v>1915</v>
      </c>
      <c r="S152" s="416" t="s">
        <v>1305</v>
      </c>
      <c r="T152" s="416" t="s">
        <v>1502</v>
      </c>
    </row>
    <row r="153" spans="2:21" ht="21.75" customHeight="1">
      <c r="B153" s="410">
        <v>149</v>
      </c>
      <c r="C153" s="401" t="s">
        <v>467</v>
      </c>
      <c r="D153" s="410">
        <v>149</v>
      </c>
      <c r="E153" s="401">
        <v>1220006</v>
      </c>
      <c r="F153" s="401">
        <f t="shared" si="7"/>
        <v>1220006</v>
      </c>
      <c r="G153" s="401" t="s">
        <v>793</v>
      </c>
      <c r="H153" s="401" t="s">
        <v>793</v>
      </c>
      <c r="I153" s="412" t="str">
        <f t="shared" si="6"/>
        <v>OK</v>
      </c>
      <c r="J153" s="412" t="str">
        <f t="shared" si="8"/>
        <v>OK</v>
      </c>
      <c r="K153" s="409"/>
      <c r="L153" s="420">
        <v>1071805</v>
      </c>
      <c r="M153" s="414" t="s">
        <v>1494</v>
      </c>
      <c r="N153" s="415" t="s">
        <v>1495</v>
      </c>
      <c r="O153" s="416" t="s">
        <v>1305</v>
      </c>
      <c r="P153" s="416" t="s">
        <v>1496</v>
      </c>
      <c r="Q153" s="404" t="s">
        <v>1136</v>
      </c>
      <c r="R153" s="415" t="s">
        <v>1495</v>
      </c>
      <c r="S153" s="416" t="s">
        <v>1305</v>
      </c>
      <c r="T153" s="416" t="s">
        <v>1496</v>
      </c>
    </row>
    <row r="154" spans="2:21" ht="21.75" customHeight="1">
      <c r="B154" s="410">
        <v>150</v>
      </c>
      <c r="C154" s="401" t="s">
        <v>468</v>
      </c>
      <c r="D154" s="410">
        <v>150</v>
      </c>
      <c r="E154" s="401">
        <v>1220007</v>
      </c>
      <c r="F154" s="401">
        <f t="shared" si="7"/>
        <v>1220007</v>
      </c>
      <c r="G154" s="401" t="s">
        <v>794</v>
      </c>
      <c r="H154" s="401" t="s">
        <v>794</v>
      </c>
      <c r="I154" s="412" t="str">
        <f t="shared" si="6"/>
        <v>OK</v>
      </c>
      <c r="J154" s="412" t="str">
        <f t="shared" si="8"/>
        <v>OK</v>
      </c>
      <c r="K154" s="409"/>
      <c r="L154" s="420">
        <v>1065085</v>
      </c>
      <c r="M154" s="414" t="s">
        <v>1477</v>
      </c>
      <c r="N154" s="415" t="s">
        <v>1445</v>
      </c>
      <c r="O154" s="416" t="s">
        <v>1305</v>
      </c>
      <c r="P154" s="416" t="s">
        <v>1446</v>
      </c>
      <c r="Q154" s="404" t="s">
        <v>1136</v>
      </c>
      <c r="R154" s="415" t="s">
        <v>1445</v>
      </c>
      <c r="S154" s="416" t="s">
        <v>1305</v>
      </c>
      <c r="T154" s="416" t="s">
        <v>1446</v>
      </c>
    </row>
    <row r="155" spans="2:21" ht="21.75" customHeight="1">
      <c r="B155" s="410">
        <v>151</v>
      </c>
      <c r="C155" s="401" t="s">
        <v>1916</v>
      </c>
      <c r="D155" s="410">
        <v>151</v>
      </c>
      <c r="E155" s="401">
        <v>1220008</v>
      </c>
      <c r="F155" s="401">
        <f t="shared" si="7"/>
        <v>1220008</v>
      </c>
      <c r="G155" s="401" t="s">
        <v>795</v>
      </c>
      <c r="H155" s="401" t="s">
        <v>795</v>
      </c>
      <c r="I155" s="412" t="str">
        <f t="shared" si="6"/>
        <v>OK</v>
      </c>
      <c r="J155" s="412" t="str">
        <f t="shared" si="8"/>
        <v>OK</v>
      </c>
      <c r="K155" s="409"/>
      <c r="L155" s="420">
        <v>1071410</v>
      </c>
      <c r="M155" s="414" t="s">
        <v>2118</v>
      </c>
      <c r="N155" s="415" t="s">
        <v>1485</v>
      </c>
      <c r="O155" s="416" t="s">
        <v>1305</v>
      </c>
      <c r="P155" s="416" t="s">
        <v>1486</v>
      </c>
      <c r="Q155" s="404" t="s">
        <v>1136</v>
      </c>
      <c r="R155" s="415" t="s">
        <v>1485</v>
      </c>
      <c r="S155" s="416" t="s">
        <v>1305</v>
      </c>
      <c r="T155" s="416" t="s">
        <v>1486</v>
      </c>
    </row>
    <row r="156" spans="2:21" ht="21.75" customHeight="1">
      <c r="B156" s="410">
        <v>152</v>
      </c>
      <c r="C156" s="401" t="s">
        <v>1917</v>
      </c>
      <c r="D156" s="410">
        <v>152</v>
      </c>
      <c r="E156" s="401">
        <v>1220009</v>
      </c>
      <c r="F156" s="401">
        <f t="shared" si="7"/>
        <v>1220009</v>
      </c>
      <c r="G156" s="401" t="s">
        <v>796</v>
      </c>
      <c r="H156" s="401" t="s">
        <v>796</v>
      </c>
      <c r="I156" s="412" t="str">
        <f t="shared" si="6"/>
        <v>OK</v>
      </c>
      <c r="J156" s="412" t="str">
        <f t="shared" si="8"/>
        <v>OK</v>
      </c>
      <c r="K156" s="409"/>
      <c r="L156" s="420">
        <v>1066783</v>
      </c>
      <c r="M156" s="414" t="s">
        <v>1503</v>
      </c>
      <c r="N156" s="415" t="s">
        <v>1504</v>
      </c>
      <c r="O156" s="416" t="s">
        <v>1301</v>
      </c>
      <c r="P156" s="416" t="s">
        <v>1918</v>
      </c>
      <c r="Q156" s="404" t="s">
        <v>1136</v>
      </c>
      <c r="R156" s="415" t="s">
        <v>1504</v>
      </c>
      <c r="S156" s="416" t="s">
        <v>1301</v>
      </c>
      <c r="T156" s="416" t="s">
        <v>1918</v>
      </c>
    </row>
    <row r="157" spans="2:21" ht="21.75" customHeight="1">
      <c r="B157" s="410">
        <v>153</v>
      </c>
      <c r="C157" s="401" t="s">
        <v>1062</v>
      </c>
      <c r="D157" s="410">
        <v>153</v>
      </c>
      <c r="E157" s="401">
        <v>1220012</v>
      </c>
      <c r="F157" s="401">
        <f t="shared" si="7"/>
        <v>1220012</v>
      </c>
      <c r="G157" s="401" t="s">
        <v>1063</v>
      </c>
      <c r="H157" s="401" t="s">
        <v>1063</v>
      </c>
      <c r="I157" s="412" t="str">
        <f t="shared" si="6"/>
        <v>OK</v>
      </c>
      <c r="J157" s="412" t="str">
        <f>IF(EXACT(G157,H157),"OK","変更あり！")</f>
        <v>OK</v>
      </c>
      <c r="K157" s="409"/>
      <c r="L157" s="420">
        <v>1066516</v>
      </c>
      <c r="M157" s="414" t="s">
        <v>1454</v>
      </c>
      <c r="N157" s="415" t="s">
        <v>2123</v>
      </c>
      <c r="O157" s="416" t="s">
        <v>1305</v>
      </c>
      <c r="P157" s="416" t="s">
        <v>1448</v>
      </c>
      <c r="Q157" s="404" t="s">
        <v>1136</v>
      </c>
      <c r="R157" s="415" t="s">
        <v>1447</v>
      </c>
      <c r="S157" s="416" t="s">
        <v>1305</v>
      </c>
      <c r="T157" s="416" t="s">
        <v>1448</v>
      </c>
    </row>
    <row r="158" spans="2:21" ht="21.75" customHeight="1">
      <c r="B158" s="410">
        <v>154</v>
      </c>
      <c r="C158" s="401" t="s">
        <v>1919</v>
      </c>
      <c r="D158" s="410">
        <v>154</v>
      </c>
      <c r="E158" s="401">
        <v>1220013</v>
      </c>
      <c r="F158" s="401">
        <f t="shared" si="7"/>
        <v>1220013</v>
      </c>
      <c r="G158" s="401" t="s">
        <v>974</v>
      </c>
      <c r="H158" s="401" t="s">
        <v>974</v>
      </c>
      <c r="I158" s="412" t="str">
        <f t="shared" si="6"/>
        <v>OK</v>
      </c>
      <c r="J158" s="412" t="str">
        <f t="shared" ref="J158:J165" si="9">IF(EXACT(G158,H158),"OK","変更あり！")</f>
        <v>OK</v>
      </c>
      <c r="K158" s="409"/>
      <c r="L158" s="420">
        <v>1066992</v>
      </c>
      <c r="M158" s="414" t="s">
        <v>1505</v>
      </c>
      <c r="N158" s="415" t="s">
        <v>1506</v>
      </c>
      <c r="O158" s="416" t="s">
        <v>1305</v>
      </c>
      <c r="P158" s="416" t="s">
        <v>1507</v>
      </c>
      <c r="Q158" s="404" t="s">
        <v>1136</v>
      </c>
      <c r="R158" s="415" t="s">
        <v>1506</v>
      </c>
      <c r="S158" s="416" t="s">
        <v>1305</v>
      </c>
      <c r="T158" s="416" t="s">
        <v>1507</v>
      </c>
    </row>
    <row r="159" spans="2:21" ht="21.75" customHeight="1">
      <c r="B159" s="410">
        <v>155</v>
      </c>
      <c r="C159" s="401" t="s">
        <v>1760</v>
      </c>
      <c r="D159" s="410">
        <v>155</v>
      </c>
      <c r="E159" s="401">
        <v>1220014</v>
      </c>
      <c r="F159" s="401">
        <f t="shared" si="7"/>
        <v>1220014</v>
      </c>
      <c r="G159" s="401" t="s">
        <v>984</v>
      </c>
      <c r="H159" s="401" t="s">
        <v>984</v>
      </c>
      <c r="I159" s="412" t="str">
        <f t="shared" si="6"/>
        <v>OK</v>
      </c>
      <c r="J159" s="412" t="str">
        <f t="shared" si="9"/>
        <v>OK</v>
      </c>
      <c r="K159" s="409"/>
      <c r="L159" s="420">
        <v>1071520</v>
      </c>
      <c r="M159" s="414" t="s">
        <v>1508</v>
      </c>
      <c r="N159" s="415" t="s">
        <v>1509</v>
      </c>
      <c r="O159" s="416" t="s">
        <v>1305</v>
      </c>
      <c r="P159" s="416" t="s">
        <v>1510</v>
      </c>
      <c r="Q159" s="404" t="s">
        <v>1136</v>
      </c>
      <c r="R159" s="415" t="s">
        <v>1509</v>
      </c>
      <c r="S159" s="416" t="s">
        <v>1305</v>
      </c>
      <c r="T159" s="416" t="s">
        <v>1510</v>
      </c>
    </row>
    <row r="160" spans="2:21" ht="21.75" customHeight="1">
      <c r="B160" s="410">
        <v>156</v>
      </c>
      <c r="C160" s="401" t="s">
        <v>1761</v>
      </c>
      <c r="D160" s="410">
        <v>156</v>
      </c>
      <c r="E160" s="401">
        <v>1220016</v>
      </c>
      <c r="F160" s="401">
        <f t="shared" si="7"/>
        <v>1220016</v>
      </c>
      <c r="G160" s="401" t="s">
        <v>987</v>
      </c>
      <c r="H160" s="401" t="s">
        <v>987</v>
      </c>
      <c r="I160" s="412" t="str">
        <f t="shared" si="6"/>
        <v>OK</v>
      </c>
      <c r="J160" s="412" t="str">
        <f t="shared" si="9"/>
        <v>OK</v>
      </c>
      <c r="K160" s="409"/>
      <c r="L160" s="420">
        <v>1071460</v>
      </c>
      <c r="M160" s="414" t="s">
        <v>1511</v>
      </c>
      <c r="N160" s="415" t="s">
        <v>1512</v>
      </c>
      <c r="O160" s="416" t="s">
        <v>1305</v>
      </c>
      <c r="P160" s="416" t="s">
        <v>1513</v>
      </c>
      <c r="Q160" s="404" t="s">
        <v>1136</v>
      </c>
      <c r="R160" s="415" t="s">
        <v>1512</v>
      </c>
      <c r="S160" s="416" t="s">
        <v>1305</v>
      </c>
      <c r="T160" s="416" t="s">
        <v>1513</v>
      </c>
    </row>
    <row r="161" spans="2:21" ht="21.75" customHeight="1">
      <c r="B161" s="428">
        <v>157</v>
      </c>
      <c r="C161" s="430" t="s">
        <v>2124</v>
      </c>
      <c r="D161" s="428">
        <v>157</v>
      </c>
      <c r="E161" s="430">
        <v>1220048</v>
      </c>
      <c r="F161" s="430">
        <v>1220048</v>
      </c>
      <c r="G161" s="430" t="s">
        <v>2125</v>
      </c>
      <c r="H161" s="430" t="s">
        <v>2125</v>
      </c>
      <c r="I161" s="431" t="s">
        <v>1688</v>
      </c>
      <c r="J161" s="431" t="s">
        <v>1688</v>
      </c>
      <c r="K161" s="432"/>
      <c r="L161" s="440">
        <v>1080507</v>
      </c>
      <c r="M161" s="434" t="s">
        <v>2108</v>
      </c>
      <c r="N161" s="435" t="s">
        <v>2109</v>
      </c>
      <c r="O161" s="436" t="s">
        <v>1305</v>
      </c>
      <c r="P161" s="436" t="s">
        <v>1379</v>
      </c>
      <c r="Q161" s="437" t="s">
        <v>1136</v>
      </c>
      <c r="R161" s="435" t="s">
        <v>2109</v>
      </c>
      <c r="S161" s="436" t="s">
        <v>1305</v>
      </c>
      <c r="T161" s="436" t="s">
        <v>1379</v>
      </c>
      <c r="U161" s="395">
        <v>1</v>
      </c>
    </row>
    <row r="162" spans="2:21" ht="21.75" customHeight="1">
      <c r="B162" s="410">
        <v>158</v>
      </c>
      <c r="C162" s="441" t="s">
        <v>1762</v>
      </c>
      <c r="D162" s="410">
        <v>158</v>
      </c>
      <c r="E162" s="401">
        <v>1220019</v>
      </c>
      <c r="F162" s="401">
        <f t="shared" si="7"/>
        <v>1220019</v>
      </c>
      <c r="G162" s="401" t="s">
        <v>1763</v>
      </c>
      <c r="H162" s="401" t="s">
        <v>1763</v>
      </c>
      <c r="I162" s="412" t="str">
        <f t="shared" si="6"/>
        <v>OK</v>
      </c>
      <c r="J162" s="412" t="str">
        <f t="shared" si="9"/>
        <v>OK</v>
      </c>
      <c r="K162" s="409"/>
      <c r="L162" s="420">
        <v>1076470</v>
      </c>
      <c r="M162" s="414" t="s">
        <v>1799</v>
      </c>
      <c r="N162" s="415" t="s">
        <v>1800</v>
      </c>
      <c r="O162" s="416" t="s">
        <v>1305</v>
      </c>
      <c r="P162" s="416" t="s">
        <v>1801</v>
      </c>
      <c r="Q162" s="404" t="s">
        <v>1136</v>
      </c>
      <c r="R162" s="415" t="s">
        <v>1800</v>
      </c>
      <c r="S162" s="416" t="s">
        <v>1305</v>
      </c>
      <c r="T162" s="416" t="s">
        <v>1801</v>
      </c>
    </row>
    <row r="163" spans="2:21" ht="21.75" customHeight="1">
      <c r="B163" s="410">
        <v>159</v>
      </c>
      <c r="C163" s="441" t="s">
        <v>1764</v>
      </c>
      <c r="D163" s="410">
        <v>159</v>
      </c>
      <c r="E163" s="401">
        <v>1220020</v>
      </c>
      <c r="F163" s="401">
        <f t="shared" si="7"/>
        <v>1220020</v>
      </c>
      <c r="G163" s="401" t="s">
        <v>1765</v>
      </c>
      <c r="H163" s="401" t="s">
        <v>1765</v>
      </c>
      <c r="I163" s="412" t="str">
        <f t="shared" si="6"/>
        <v>OK</v>
      </c>
      <c r="J163" s="412" t="str">
        <f t="shared" si="9"/>
        <v>OK</v>
      </c>
      <c r="K163" s="409"/>
      <c r="L163" s="420">
        <v>1059654</v>
      </c>
      <c r="M163" s="414" t="s">
        <v>1449</v>
      </c>
      <c r="N163" s="415" t="s">
        <v>1487</v>
      </c>
      <c r="O163" s="416" t="s">
        <v>1305</v>
      </c>
      <c r="P163" s="421" t="s">
        <v>1930</v>
      </c>
      <c r="Q163" s="404" t="s">
        <v>1136</v>
      </c>
      <c r="R163" s="415" t="s">
        <v>1487</v>
      </c>
      <c r="S163" s="416" t="s">
        <v>1305</v>
      </c>
      <c r="T163" s="421" t="s">
        <v>1930</v>
      </c>
    </row>
    <row r="164" spans="2:21" ht="21.75" customHeight="1">
      <c r="B164" s="410">
        <v>160</v>
      </c>
      <c r="C164" s="441" t="s">
        <v>1766</v>
      </c>
      <c r="D164" s="410">
        <v>160</v>
      </c>
      <c r="E164" s="401">
        <v>1220021</v>
      </c>
      <c r="F164" s="401">
        <f t="shared" si="7"/>
        <v>1220021</v>
      </c>
      <c r="G164" s="401" t="s">
        <v>1767</v>
      </c>
      <c r="H164" s="401" t="s">
        <v>1767</v>
      </c>
      <c r="I164" s="412" t="str">
        <f t="shared" si="6"/>
        <v>OK</v>
      </c>
      <c r="J164" s="412" t="str">
        <f t="shared" si="9"/>
        <v>OK</v>
      </c>
      <c r="K164" s="409"/>
      <c r="L164" s="420">
        <v>1071805</v>
      </c>
      <c r="M164" s="414" t="s">
        <v>1494</v>
      </c>
      <c r="N164" s="415" t="s">
        <v>1495</v>
      </c>
      <c r="O164" s="416" t="s">
        <v>1305</v>
      </c>
      <c r="P164" s="416" t="s">
        <v>1496</v>
      </c>
      <c r="Q164" s="404" t="s">
        <v>1136</v>
      </c>
      <c r="R164" s="415" t="s">
        <v>1495</v>
      </c>
      <c r="S164" s="416" t="s">
        <v>1305</v>
      </c>
      <c r="T164" s="416" t="s">
        <v>1496</v>
      </c>
    </row>
    <row r="165" spans="2:21" ht="21.75" customHeight="1">
      <c r="B165" s="410">
        <v>161</v>
      </c>
      <c r="C165" s="441" t="s">
        <v>1768</v>
      </c>
      <c r="D165" s="410">
        <v>161</v>
      </c>
      <c r="E165" s="401">
        <v>1220022</v>
      </c>
      <c r="F165" s="401">
        <f t="shared" si="7"/>
        <v>1220022</v>
      </c>
      <c r="G165" s="401" t="s">
        <v>1769</v>
      </c>
      <c r="H165" s="401" t="s">
        <v>1769</v>
      </c>
      <c r="I165" s="412" t="str">
        <f t="shared" si="6"/>
        <v>OK</v>
      </c>
      <c r="J165" s="412" t="str">
        <f t="shared" si="9"/>
        <v>OK</v>
      </c>
      <c r="K165" s="409"/>
      <c r="L165" s="420">
        <v>1075391</v>
      </c>
      <c r="M165" s="414" t="s">
        <v>1802</v>
      </c>
      <c r="N165" s="415" t="s">
        <v>1803</v>
      </c>
      <c r="O165" s="416" t="s">
        <v>1224</v>
      </c>
      <c r="P165" s="416" t="s">
        <v>1520</v>
      </c>
      <c r="Q165" s="404" t="s">
        <v>1136</v>
      </c>
      <c r="R165" s="415" t="s">
        <v>1803</v>
      </c>
      <c r="S165" s="416" t="s">
        <v>1224</v>
      </c>
      <c r="T165" s="416" t="s">
        <v>1520</v>
      </c>
    </row>
    <row r="166" spans="2:21" ht="21.75" customHeight="1">
      <c r="B166" s="410">
        <v>162</v>
      </c>
      <c r="C166" s="441" t="s">
        <v>1770</v>
      </c>
      <c r="D166" s="410">
        <v>162</v>
      </c>
      <c r="E166" s="401">
        <v>1220023</v>
      </c>
      <c r="F166" s="401">
        <f t="shared" si="7"/>
        <v>1220023</v>
      </c>
      <c r="G166" s="401" t="s">
        <v>1771</v>
      </c>
      <c r="H166" s="401" t="s">
        <v>1771</v>
      </c>
      <c r="I166" s="412" t="str">
        <f t="shared" si="6"/>
        <v>OK</v>
      </c>
      <c r="J166" s="412" t="str">
        <f>IF(EXACT(G166,H166),"OK","変更あり！")</f>
        <v>OK</v>
      </c>
      <c r="K166" s="409"/>
      <c r="L166" s="420">
        <v>1075163</v>
      </c>
      <c r="M166" s="414" t="s">
        <v>1804</v>
      </c>
      <c r="N166" s="415" t="s">
        <v>1889</v>
      </c>
      <c r="O166" s="416" t="s">
        <v>1224</v>
      </c>
      <c r="P166" s="416" t="s">
        <v>1330</v>
      </c>
      <c r="Q166" s="404" t="s">
        <v>1136</v>
      </c>
      <c r="R166" s="415" t="s">
        <v>1889</v>
      </c>
      <c r="S166" s="416" t="s">
        <v>1224</v>
      </c>
      <c r="T166" s="416" t="s">
        <v>1330</v>
      </c>
    </row>
    <row r="167" spans="2:21" ht="21.75" customHeight="1">
      <c r="B167" s="410">
        <v>163</v>
      </c>
      <c r="C167" s="441" t="s">
        <v>462</v>
      </c>
      <c r="D167" s="410">
        <v>163</v>
      </c>
      <c r="E167" s="401">
        <v>1220024</v>
      </c>
      <c r="F167" s="401">
        <f t="shared" si="7"/>
        <v>1220024</v>
      </c>
      <c r="G167" s="401" t="s">
        <v>1010</v>
      </c>
      <c r="H167" s="401" t="s">
        <v>1010</v>
      </c>
      <c r="I167" s="412" t="str">
        <f t="shared" si="6"/>
        <v>OK</v>
      </c>
      <c r="J167" s="412" t="str">
        <f t="shared" ref="J167:J170" si="10">IF(EXACT(G167,H167),"OK","変更あり！")</f>
        <v>OK</v>
      </c>
      <c r="K167" s="409"/>
      <c r="L167" s="420">
        <v>1031259</v>
      </c>
      <c r="M167" s="414" t="s">
        <v>1285</v>
      </c>
      <c r="N167" s="415" t="s">
        <v>1627</v>
      </c>
      <c r="O167" s="416" t="s">
        <v>1224</v>
      </c>
      <c r="P167" s="416" t="s">
        <v>1286</v>
      </c>
      <c r="Q167" s="404" t="s">
        <v>1136</v>
      </c>
      <c r="R167" s="415" t="s">
        <v>1627</v>
      </c>
      <c r="S167" s="416" t="s">
        <v>1224</v>
      </c>
      <c r="T167" s="416" t="s">
        <v>1286</v>
      </c>
    </row>
    <row r="168" spans="2:21" ht="21.75" customHeight="1">
      <c r="B168" s="410">
        <v>164</v>
      </c>
      <c r="C168" s="441" t="s">
        <v>1772</v>
      </c>
      <c r="D168" s="410">
        <v>164</v>
      </c>
      <c r="E168" s="401">
        <v>1220025</v>
      </c>
      <c r="F168" s="401">
        <f t="shared" si="7"/>
        <v>1220025</v>
      </c>
      <c r="G168" s="401" t="s">
        <v>1773</v>
      </c>
      <c r="H168" s="401" t="s">
        <v>1773</v>
      </c>
      <c r="I168" s="412" t="str">
        <f t="shared" si="6"/>
        <v>OK</v>
      </c>
      <c r="J168" s="412" t="str">
        <f t="shared" si="10"/>
        <v>OK</v>
      </c>
      <c r="K168" s="409"/>
      <c r="L168" s="420">
        <v>1071805</v>
      </c>
      <c r="M168" s="414" t="s">
        <v>1494</v>
      </c>
      <c r="N168" s="415" t="s">
        <v>1495</v>
      </c>
      <c r="O168" s="416" t="s">
        <v>1305</v>
      </c>
      <c r="P168" s="416" t="s">
        <v>1496</v>
      </c>
      <c r="Q168" s="404" t="s">
        <v>1136</v>
      </c>
      <c r="R168" s="415" t="s">
        <v>1495</v>
      </c>
      <c r="S168" s="416" t="s">
        <v>1305</v>
      </c>
      <c r="T168" s="416" t="s">
        <v>1496</v>
      </c>
    </row>
    <row r="169" spans="2:21" ht="21.75" customHeight="1">
      <c r="B169" s="410">
        <v>165</v>
      </c>
      <c r="C169" s="441" t="s">
        <v>1774</v>
      </c>
      <c r="D169" s="410">
        <v>165</v>
      </c>
      <c r="E169" s="401">
        <v>1220026</v>
      </c>
      <c r="F169" s="401">
        <f t="shared" si="7"/>
        <v>1220026</v>
      </c>
      <c r="G169" s="401" t="s">
        <v>1775</v>
      </c>
      <c r="H169" s="401" t="s">
        <v>1775</v>
      </c>
      <c r="I169" s="412" t="str">
        <f t="shared" si="6"/>
        <v>OK</v>
      </c>
      <c r="J169" s="412" t="str">
        <f t="shared" si="10"/>
        <v>OK</v>
      </c>
      <c r="K169" s="409"/>
      <c r="L169" s="420">
        <v>1066783</v>
      </c>
      <c r="M169" s="414" t="s">
        <v>1503</v>
      </c>
      <c r="N169" s="415" t="s">
        <v>1504</v>
      </c>
      <c r="O169" s="416" t="s">
        <v>1301</v>
      </c>
      <c r="P169" s="416" t="s">
        <v>1918</v>
      </c>
      <c r="Q169" s="404" t="s">
        <v>1136</v>
      </c>
      <c r="R169" s="415" t="s">
        <v>1504</v>
      </c>
      <c r="S169" s="416" t="s">
        <v>1301</v>
      </c>
      <c r="T169" s="416" t="s">
        <v>1918</v>
      </c>
    </row>
    <row r="170" spans="2:21" ht="21.75" customHeight="1">
      <c r="B170" s="410">
        <v>166</v>
      </c>
      <c r="C170" s="441" t="s">
        <v>1776</v>
      </c>
      <c r="D170" s="410">
        <v>166</v>
      </c>
      <c r="E170" s="401">
        <v>1220027</v>
      </c>
      <c r="F170" s="401">
        <f t="shared" si="7"/>
        <v>1220027</v>
      </c>
      <c r="G170" s="401" t="s">
        <v>1777</v>
      </c>
      <c r="H170" s="401" t="s">
        <v>1777</v>
      </c>
      <c r="I170" s="412" t="str">
        <f t="shared" si="6"/>
        <v>OK</v>
      </c>
      <c r="J170" s="412" t="str">
        <f t="shared" si="10"/>
        <v>OK</v>
      </c>
      <c r="K170" s="409"/>
      <c r="L170" s="420">
        <v>1076454</v>
      </c>
      <c r="M170" s="414" t="s">
        <v>1805</v>
      </c>
      <c r="N170" s="415" t="s">
        <v>1806</v>
      </c>
      <c r="O170" s="416" t="s">
        <v>1305</v>
      </c>
      <c r="P170" s="416" t="s">
        <v>1807</v>
      </c>
      <c r="Q170" s="404" t="s">
        <v>1136</v>
      </c>
      <c r="R170" s="415" t="s">
        <v>1806</v>
      </c>
      <c r="S170" s="416" t="s">
        <v>1305</v>
      </c>
      <c r="T170" s="416" t="s">
        <v>1807</v>
      </c>
    </row>
    <row r="171" spans="2:21" ht="21.75" customHeight="1">
      <c r="B171" s="410">
        <v>167</v>
      </c>
      <c r="C171" s="441" t="s">
        <v>1921</v>
      </c>
      <c r="D171" s="410">
        <v>167</v>
      </c>
      <c r="E171" s="401">
        <v>1220028</v>
      </c>
      <c r="F171" s="401">
        <v>1220028</v>
      </c>
      <c r="G171" s="401" t="s">
        <v>1922</v>
      </c>
      <c r="H171" s="401" t="s">
        <v>1922</v>
      </c>
      <c r="I171" s="412" t="s">
        <v>1688</v>
      </c>
      <c r="J171" s="412" t="s">
        <v>1688</v>
      </c>
      <c r="K171" s="409"/>
      <c r="L171" s="420">
        <v>1064017</v>
      </c>
      <c r="M171" s="414" t="s">
        <v>1415</v>
      </c>
      <c r="N171" s="415" t="s">
        <v>1923</v>
      </c>
      <c r="O171" s="416" t="s">
        <v>1224</v>
      </c>
      <c r="P171" s="416" t="s">
        <v>1417</v>
      </c>
      <c r="Q171" s="404" t="s">
        <v>1136</v>
      </c>
      <c r="R171" s="415" t="s">
        <v>1923</v>
      </c>
      <c r="S171" s="416" t="s">
        <v>1224</v>
      </c>
      <c r="T171" s="416" t="s">
        <v>1417</v>
      </c>
    </row>
    <row r="172" spans="2:21" ht="21.75" customHeight="1">
      <c r="B172" s="410">
        <v>168</v>
      </c>
      <c r="C172" s="441" t="s">
        <v>1924</v>
      </c>
      <c r="D172" s="410">
        <v>168</v>
      </c>
      <c r="E172" s="401">
        <v>1220029</v>
      </c>
      <c r="F172" s="401">
        <v>1220029</v>
      </c>
      <c r="G172" s="401" t="s">
        <v>878</v>
      </c>
      <c r="H172" s="401" t="s">
        <v>878</v>
      </c>
      <c r="I172" s="412" t="s">
        <v>1688</v>
      </c>
      <c r="J172" s="412" t="s">
        <v>1688</v>
      </c>
      <c r="K172" s="409"/>
      <c r="L172" s="420">
        <v>1060109</v>
      </c>
      <c r="M172" s="414" t="s">
        <v>1813</v>
      </c>
      <c r="N172" s="415" t="s">
        <v>1590</v>
      </c>
      <c r="O172" s="416" t="s">
        <v>1305</v>
      </c>
      <c r="P172" s="416" t="s">
        <v>1591</v>
      </c>
      <c r="Q172" s="404" t="s">
        <v>1136</v>
      </c>
      <c r="R172" s="415" t="s">
        <v>1590</v>
      </c>
      <c r="S172" s="416" t="s">
        <v>1305</v>
      </c>
      <c r="T172" s="416" t="s">
        <v>1591</v>
      </c>
    </row>
    <row r="173" spans="2:21" ht="21.75" customHeight="1">
      <c r="B173" s="410">
        <v>169</v>
      </c>
      <c r="C173" s="441" t="s">
        <v>1925</v>
      </c>
      <c r="D173" s="410">
        <v>169</v>
      </c>
      <c r="E173" s="401">
        <v>1220030</v>
      </c>
      <c r="F173" s="401">
        <f t="shared" si="7"/>
        <v>1220030</v>
      </c>
      <c r="G173" s="401" t="s">
        <v>1926</v>
      </c>
      <c r="H173" s="401" t="s">
        <v>1926</v>
      </c>
      <c r="I173" s="412" t="str">
        <f t="shared" ref="I173:I187" si="11">IF(COUNTIF($G$5:$G$341,G173)=1,"OK","重複あり！")</f>
        <v>OK</v>
      </c>
      <c r="J173" s="412" t="str">
        <f t="shared" ref="J173:J228" si="12">IF(EXACT(G173,H173),"OK","変更あり！")</f>
        <v>OK</v>
      </c>
      <c r="K173" s="409"/>
      <c r="L173" s="420">
        <v>1059654</v>
      </c>
      <c r="M173" s="414" t="s">
        <v>1449</v>
      </c>
      <c r="N173" s="415" t="s">
        <v>1450</v>
      </c>
      <c r="O173" s="416" t="s">
        <v>1305</v>
      </c>
      <c r="P173" s="421" t="s">
        <v>1930</v>
      </c>
      <c r="Q173" s="404" t="s">
        <v>1136</v>
      </c>
      <c r="R173" s="415" t="s">
        <v>1450</v>
      </c>
      <c r="S173" s="416" t="s">
        <v>1305</v>
      </c>
      <c r="T173" s="421" t="s">
        <v>1930</v>
      </c>
    </row>
    <row r="174" spans="2:21" ht="21.75" customHeight="1">
      <c r="B174" s="410">
        <v>170</v>
      </c>
      <c r="C174" s="441" t="s">
        <v>1927</v>
      </c>
      <c r="D174" s="410">
        <v>170</v>
      </c>
      <c r="E174" s="401">
        <v>1220031</v>
      </c>
      <c r="F174" s="401">
        <f t="shared" si="7"/>
        <v>1220031</v>
      </c>
      <c r="G174" s="401" t="s">
        <v>1928</v>
      </c>
      <c r="H174" s="401" t="s">
        <v>1928</v>
      </c>
      <c r="I174" s="412" t="str">
        <f t="shared" si="11"/>
        <v>OK</v>
      </c>
      <c r="J174" s="412" t="str">
        <f t="shared" si="12"/>
        <v>OK</v>
      </c>
      <c r="K174" s="409"/>
      <c r="L174" s="420">
        <v>1061254</v>
      </c>
      <c r="M174" s="414" t="s">
        <v>1929</v>
      </c>
      <c r="N174" s="415" t="s">
        <v>1450</v>
      </c>
      <c r="O174" s="416" t="s">
        <v>1305</v>
      </c>
      <c r="P174" s="416" t="s">
        <v>1930</v>
      </c>
      <c r="Q174" s="404" t="s">
        <v>1136</v>
      </c>
      <c r="R174" s="415" t="s">
        <v>1450</v>
      </c>
      <c r="S174" s="416" t="s">
        <v>1305</v>
      </c>
      <c r="T174" s="416" t="s">
        <v>1930</v>
      </c>
    </row>
    <row r="175" spans="2:21" ht="21.75" customHeight="1">
      <c r="B175" s="410">
        <v>171</v>
      </c>
      <c r="C175" s="441" t="s">
        <v>1931</v>
      </c>
      <c r="D175" s="410">
        <v>171</v>
      </c>
      <c r="E175" s="401">
        <v>1220032</v>
      </c>
      <c r="F175" s="401">
        <f t="shared" si="7"/>
        <v>1220032</v>
      </c>
      <c r="G175" s="401" t="s">
        <v>1932</v>
      </c>
      <c r="H175" s="401" t="s">
        <v>1932</v>
      </c>
      <c r="I175" s="412" t="str">
        <f t="shared" si="11"/>
        <v>OK</v>
      </c>
      <c r="J175" s="412" t="str">
        <f t="shared" si="12"/>
        <v>OK</v>
      </c>
      <c r="K175" s="409"/>
      <c r="L175" s="420">
        <v>1078343</v>
      </c>
      <c r="M175" s="414" t="s">
        <v>2126</v>
      </c>
      <c r="N175" s="415" t="s">
        <v>1933</v>
      </c>
      <c r="O175" s="416" t="s">
        <v>1305</v>
      </c>
      <c r="P175" s="416" t="s">
        <v>1934</v>
      </c>
      <c r="Q175" s="404" t="s">
        <v>1136</v>
      </c>
      <c r="R175" s="415" t="s">
        <v>1933</v>
      </c>
      <c r="S175" s="416" t="s">
        <v>1305</v>
      </c>
      <c r="T175" s="416" t="s">
        <v>1934</v>
      </c>
    </row>
    <row r="176" spans="2:21" ht="21.75" customHeight="1">
      <c r="B176" s="410">
        <v>172</v>
      </c>
      <c r="C176" s="441" t="s">
        <v>1935</v>
      </c>
      <c r="D176" s="410">
        <v>172</v>
      </c>
      <c r="E176" s="401">
        <v>1220033</v>
      </c>
      <c r="F176" s="401">
        <f t="shared" si="7"/>
        <v>1220033</v>
      </c>
      <c r="G176" s="401" t="s">
        <v>1936</v>
      </c>
      <c r="H176" s="401" t="s">
        <v>1936</v>
      </c>
      <c r="I176" s="412" t="str">
        <f t="shared" si="11"/>
        <v>OK</v>
      </c>
      <c r="J176" s="412" t="str">
        <f t="shared" si="12"/>
        <v>OK</v>
      </c>
      <c r="K176" s="409"/>
      <c r="L176" s="420">
        <v>1075222</v>
      </c>
      <c r="M176" s="414" t="s">
        <v>2111</v>
      </c>
      <c r="N176" s="415" t="s">
        <v>1909</v>
      </c>
      <c r="O176" s="416" t="s">
        <v>1305</v>
      </c>
      <c r="P176" s="416" t="s">
        <v>1461</v>
      </c>
      <c r="Q176" s="404" t="s">
        <v>1136</v>
      </c>
      <c r="R176" s="415" t="s">
        <v>1909</v>
      </c>
      <c r="S176" s="416" t="s">
        <v>1305</v>
      </c>
      <c r="T176" s="416" t="s">
        <v>2112</v>
      </c>
    </row>
    <row r="177" spans="1:21" ht="21.75" customHeight="1">
      <c r="A177" s="418"/>
      <c r="B177" s="442">
        <v>173</v>
      </c>
      <c r="C177" s="443" t="s">
        <v>2127</v>
      </c>
      <c r="D177" s="442">
        <v>173</v>
      </c>
      <c r="E177" s="444">
        <v>1220035</v>
      </c>
      <c r="F177" s="444">
        <v>1220035</v>
      </c>
      <c r="G177" s="444" t="s">
        <v>2128</v>
      </c>
      <c r="H177" s="444" t="s">
        <v>2128</v>
      </c>
      <c r="I177" s="445" t="str">
        <f t="shared" si="11"/>
        <v>OK</v>
      </c>
      <c r="J177" s="445" t="str">
        <f t="shared" si="12"/>
        <v>OK</v>
      </c>
      <c r="K177" s="409" t="s">
        <v>1920</v>
      </c>
      <c r="L177" s="446">
        <v>1066516</v>
      </c>
      <c r="M177" s="447" t="s">
        <v>2129</v>
      </c>
      <c r="N177" s="448" t="s">
        <v>1447</v>
      </c>
      <c r="O177" s="449" t="s">
        <v>1305</v>
      </c>
      <c r="P177" s="449" t="s">
        <v>1448</v>
      </c>
      <c r="Q177" s="404" t="s">
        <v>1136</v>
      </c>
      <c r="R177" s="448" t="s">
        <v>1447</v>
      </c>
      <c r="S177" s="449" t="s">
        <v>1305</v>
      </c>
      <c r="T177" s="449" t="s">
        <v>1448</v>
      </c>
    </row>
    <row r="178" spans="1:21" ht="21.75" customHeight="1">
      <c r="A178" s="418"/>
      <c r="B178" s="442">
        <v>174</v>
      </c>
      <c r="C178" s="443" t="s">
        <v>2130</v>
      </c>
      <c r="D178" s="442">
        <v>174</v>
      </c>
      <c r="E178" s="444">
        <v>1220036</v>
      </c>
      <c r="F178" s="444">
        <v>1220036</v>
      </c>
      <c r="G178" s="444" t="s">
        <v>2131</v>
      </c>
      <c r="H178" s="444" t="s">
        <v>2131</v>
      </c>
      <c r="I178" s="445" t="str">
        <f t="shared" si="11"/>
        <v>OK</v>
      </c>
      <c r="J178" s="445" t="str">
        <f t="shared" si="12"/>
        <v>OK</v>
      </c>
      <c r="K178" s="409" t="s">
        <v>1920</v>
      </c>
      <c r="L178" s="446">
        <v>1061254</v>
      </c>
      <c r="M178" s="447" t="s">
        <v>2132</v>
      </c>
      <c r="N178" s="448" t="s">
        <v>1487</v>
      </c>
      <c r="O178" s="449" t="s">
        <v>1305</v>
      </c>
      <c r="P178" s="449" t="s">
        <v>1930</v>
      </c>
      <c r="Q178" s="404" t="s">
        <v>1136</v>
      </c>
      <c r="R178" s="448" t="s">
        <v>1487</v>
      </c>
      <c r="S178" s="449" t="s">
        <v>1305</v>
      </c>
      <c r="T178" s="449" t="s">
        <v>1930</v>
      </c>
    </row>
    <row r="179" spans="1:21" ht="21.75" customHeight="1">
      <c r="A179" s="418"/>
      <c r="B179" s="442">
        <v>175</v>
      </c>
      <c r="C179" s="443" t="s">
        <v>2133</v>
      </c>
      <c r="D179" s="442">
        <v>175</v>
      </c>
      <c r="E179" s="444">
        <v>1220037</v>
      </c>
      <c r="F179" s="444">
        <v>1220037</v>
      </c>
      <c r="G179" s="444" t="s">
        <v>2134</v>
      </c>
      <c r="H179" s="444" t="s">
        <v>2134</v>
      </c>
      <c r="I179" s="445" t="str">
        <f t="shared" si="11"/>
        <v>OK</v>
      </c>
      <c r="J179" s="445" t="str">
        <f t="shared" si="12"/>
        <v>OK</v>
      </c>
      <c r="K179" s="409" t="s">
        <v>1920</v>
      </c>
      <c r="L179" s="446">
        <v>1061254</v>
      </c>
      <c r="M179" s="447" t="s">
        <v>2132</v>
      </c>
      <c r="N179" s="448" t="s">
        <v>1487</v>
      </c>
      <c r="O179" s="449" t="s">
        <v>1305</v>
      </c>
      <c r="P179" s="449" t="s">
        <v>1930</v>
      </c>
      <c r="Q179" s="404" t="s">
        <v>1136</v>
      </c>
      <c r="R179" s="448" t="s">
        <v>1487</v>
      </c>
      <c r="S179" s="449" t="s">
        <v>1305</v>
      </c>
      <c r="T179" s="449" t="s">
        <v>1930</v>
      </c>
    </row>
    <row r="180" spans="1:21" ht="21.75" customHeight="1">
      <c r="A180" s="418"/>
      <c r="B180" s="442">
        <v>176</v>
      </c>
      <c r="C180" s="443" t="s">
        <v>2135</v>
      </c>
      <c r="D180" s="442">
        <v>176</v>
      </c>
      <c r="E180" s="444">
        <v>1220038</v>
      </c>
      <c r="F180" s="444">
        <v>1220038</v>
      </c>
      <c r="G180" s="444" t="s">
        <v>2136</v>
      </c>
      <c r="H180" s="444" t="s">
        <v>2136</v>
      </c>
      <c r="I180" s="445" t="str">
        <f t="shared" si="11"/>
        <v>OK</v>
      </c>
      <c r="J180" s="445" t="str">
        <f t="shared" si="12"/>
        <v>OK</v>
      </c>
      <c r="K180" s="409" t="s">
        <v>1920</v>
      </c>
      <c r="L180" s="446">
        <v>1071410</v>
      </c>
      <c r="M180" s="447" t="s">
        <v>2137</v>
      </c>
      <c r="N180" s="448" t="s">
        <v>1485</v>
      </c>
      <c r="O180" s="449" t="s">
        <v>1305</v>
      </c>
      <c r="P180" s="449" t="s">
        <v>1486</v>
      </c>
      <c r="Q180" s="404" t="s">
        <v>1136</v>
      </c>
      <c r="R180" s="448" t="s">
        <v>1485</v>
      </c>
      <c r="S180" s="449" t="s">
        <v>1305</v>
      </c>
      <c r="T180" s="449" t="s">
        <v>1486</v>
      </c>
    </row>
    <row r="181" spans="1:21" ht="21.75" customHeight="1">
      <c r="A181" s="418"/>
      <c r="B181" s="442">
        <v>177</v>
      </c>
      <c r="C181" s="443" t="s">
        <v>2055</v>
      </c>
      <c r="D181" s="442">
        <v>177</v>
      </c>
      <c r="E181" s="444">
        <v>1220039</v>
      </c>
      <c r="F181" s="444">
        <v>1220039</v>
      </c>
      <c r="G181" s="444" t="s">
        <v>2138</v>
      </c>
      <c r="H181" s="444" t="s">
        <v>2138</v>
      </c>
      <c r="I181" s="445" t="str">
        <f t="shared" si="11"/>
        <v>OK</v>
      </c>
      <c r="J181" s="445" t="str">
        <f t="shared" si="12"/>
        <v>OK</v>
      </c>
      <c r="K181" s="409" t="s">
        <v>1920</v>
      </c>
      <c r="L181" s="446">
        <v>1071805</v>
      </c>
      <c r="M181" s="447" t="s">
        <v>2139</v>
      </c>
      <c r="N181" s="448" t="s">
        <v>1495</v>
      </c>
      <c r="O181" s="449" t="s">
        <v>1305</v>
      </c>
      <c r="P181" s="449" t="s">
        <v>1496</v>
      </c>
      <c r="Q181" s="404" t="s">
        <v>1136</v>
      </c>
      <c r="R181" s="448" t="s">
        <v>1495</v>
      </c>
      <c r="S181" s="449" t="s">
        <v>1305</v>
      </c>
      <c r="T181" s="449" t="s">
        <v>1496</v>
      </c>
    </row>
    <row r="182" spans="1:21" ht="21.75" customHeight="1">
      <c r="A182" s="418"/>
      <c r="B182" s="442">
        <v>178</v>
      </c>
      <c r="C182" s="443" t="s">
        <v>2056</v>
      </c>
      <c r="D182" s="442">
        <v>178</v>
      </c>
      <c r="E182" s="444">
        <v>1220040</v>
      </c>
      <c r="F182" s="444">
        <v>1220040</v>
      </c>
      <c r="G182" s="444" t="s">
        <v>2140</v>
      </c>
      <c r="H182" s="444" t="s">
        <v>2140</v>
      </c>
      <c r="I182" s="445" t="str">
        <f t="shared" si="11"/>
        <v>OK</v>
      </c>
      <c r="J182" s="445" t="str">
        <f t="shared" si="12"/>
        <v>OK</v>
      </c>
      <c r="K182" s="409" t="s">
        <v>1920</v>
      </c>
      <c r="L182" s="446">
        <v>1053771</v>
      </c>
      <c r="M182" s="447" t="s">
        <v>2108</v>
      </c>
      <c r="N182" s="448" t="s">
        <v>2109</v>
      </c>
      <c r="O182" s="449" t="s">
        <v>2141</v>
      </c>
      <c r="P182" s="449" t="s">
        <v>1379</v>
      </c>
      <c r="Q182" s="404" t="s">
        <v>1136</v>
      </c>
      <c r="R182" s="448" t="s">
        <v>2109</v>
      </c>
      <c r="S182" s="449" t="s">
        <v>1305</v>
      </c>
      <c r="T182" s="449" t="s">
        <v>1379</v>
      </c>
    </row>
    <row r="183" spans="1:21" ht="21.75" customHeight="1">
      <c r="A183" s="418"/>
      <c r="B183" s="442">
        <v>179</v>
      </c>
      <c r="C183" s="443" t="s">
        <v>2142</v>
      </c>
      <c r="D183" s="442">
        <v>179</v>
      </c>
      <c r="E183" s="444">
        <v>1220041</v>
      </c>
      <c r="F183" s="444">
        <v>1220041</v>
      </c>
      <c r="G183" s="444" t="s">
        <v>2143</v>
      </c>
      <c r="H183" s="444" t="s">
        <v>2143</v>
      </c>
      <c r="I183" s="445" t="str">
        <f t="shared" si="11"/>
        <v>OK</v>
      </c>
      <c r="J183" s="445" t="str">
        <f t="shared" si="12"/>
        <v>OK</v>
      </c>
      <c r="K183" s="409" t="s">
        <v>1920</v>
      </c>
      <c r="L183" s="446">
        <v>1061254</v>
      </c>
      <c r="M183" s="447" t="s">
        <v>2132</v>
      </c>
      <c r="N183" s="448" t="s">
        <v>1487</v>
      </c>
      <c r="O183" s="449" t="s">
        <v>1305</v>
      </c>
      <c r="P183" s="449" t="s">
        <v>1930</v>
      </c>
      <c r="Q183" s="404" t="s">
        <v>1136</v>
      </c>
      <c r="R183" s="448" t="s">
        <v>1487</v>
      </c>
      <c r="S183" s="449" t="s">
        <v>1305</v>
      </c>
      <c r="T183" s="449" t="s">
        <v>1930</v>
      </c>
    </row>
    <row r="184" spans="1:21" ht="21.75" customHeight="1">
      <c r="A184" s="418"/>
      <c r="B184" s="442">
        <v>180</v>
      </c>
      <c r="C184" s="443" t="s">
        <v>2144</v>
      </c>
      <c r="D184" s="442">
        <v>180</v>
      </c>
      <c r="E184" s="444">
        <v>1220042</v>
      </c>
      <c r="F184" s="444">
        <v>1220042</v>
      </c>
      <c r="G184" s="444" t="s">
        <v>2145</v>
      </c>
      <c r="H184" s="444" t="s">
        <v>2145</v>
      </c>
      <c r="I184" s="445" t="str">
        <f t="shared" si="11"/>
        <v>OK</v>
      </c>
      <c r="J184" s="445" t="str">
        <f t="shared" si="12"/>
        <v>OK</v>
      </c>
      <c r="K184" s="409" t="s">
        <v>1920</v>
      </c>
      <c r="L184" s="446">
        <v>1080139</v>
      </c>
      <c r="M184" s="447" t="s">
        <v>2146</v>
      </c>
      <c r="N184" s="448" t="s">
        <v>2147</v>
      </c>
      <c r="O184" s="449" t="s">
        <v>2075</v>
      </c>
      <c r="P184" s="449" t="s">
        <v>1918</v>
      </c>
      <c r="Q184" s="404" t="s">
        <v>1136</v>
      </c>
      <c r="R184" s="448" t="s">
        <v>2148</v>
      </c>
      <c r="S184" s="449" t="s">
        <v>1224</v>
      </c>
      <c r="T184" s="449" t="s">
        <v>1918</v>
      </c>
    </row>
    <row r="185" spans="1:21" ht="21.75" customHeight="1">
      <c r="A185" s="418"/>
      <c r="B185" s="442">
        <v>181</v>
      </c>
      <c r="C185" s="443" t="s">
        <v>2149</v>
      </c>
      <c r="D185" s="442">
        <v>181</v>
      </c>
      <c r="E185" s="444">
        <v>1220043</v>
      </c>
      <c r="F185" s="444">
        <v>1220043</v>
      </c>
      <c r="G185" s="444" t="s">
        <v>2150</v>
      </c>
      <c r="H185" s="444" t="s">
        <v>2150</v>
      </c>
      <c r="I185" s="445" t="str">
        <f t="shared" si="11"/>
        <v>OK</v>
      </c>
      <c r="J185" s="445" t="str">
        <f t="shared" si="12"/>
        <v>OK</v>
      </c>
      <c r="K185" s="409" t="s">
        <v>1920</v>
      </c>
      <c r="L185" s="446">
        <v>1050139</v>
      </c>
      <c r="M185" s="447" t="s">
        <v>1316</v>
      </c>
      <c r="N185" s="448" t="s">
        <v>2151</v>
      </c>
      <c r="O185" s="449" t="s">
        <v>1224</v>
      </c>
      <c r="P185" s="449" t="s">
        <v>1318</v>
      </c>
      <c r="Q185" s="404" t="s">
        <v>1136</v>
      </c>
      <c r="R185" s="448" t="s">
        <v>2151</v>
      </c>
      <c r="S185" s="449" t="s">
        <v>1224</v>
      </c>
      <c r="T185" s="449" t="s">
        <v>1318</v>
      </c>
    </row>
    <row r="186" spans="1:21" ht="21.75" customHeight="1">
      <c r="A186" s="418"/>
      <c r="B186" s="442">
        <v>182</v>
      </c>
      <c r="C186" s="443" t="s">
        <v>2152</v>
      </c>
      <c r="D186" s="442">
        <v>182</v>
      </c>
      <c r="E186" s="444">
        <v>1220044</v>
      </c>
      <c r="F186" s="444">
        <v>1220044</v>
      </c>
      <c r="G186" s="444" t="s">
        <v>2153</v>
      </c>
      <c r="H186" s="444" t="s">
        <v>2153</v>
      </c>
      <c r="I186" s="445" t="str">
        <f t="shared" si="11"/>
        <v>OK</v>
      </c>
      <c r="J186" s="445" t="str">
        <f t="shared" si="12"/>
        <v>OK</v>
      </c>
      <c r="K186" s="409" t="s">
        <v>1920</v>
      </c>
      <c r="L186" s="446">
        <v>1007834</v>
      </c>
      <c r="M186" s="447" t="s">
        <v>2154</v>
      </c>
      <c r="N186" s="448" t="s">
        <v>2155</v>
      </c>
      <c r="O186" s="449" t="s">
        <v>1224</v>
      </c>
      <c r="P186" s="449" t="s">
        <v>1518</v>
      </c>
      <c r="Q186" s="404" t="s">
        <v>1136</v>
      </c>
      <c r="R186" s="448" t="s">
        <v>2155</v>
      </c>
      <c r="S186" s="449" t="s">
        <v>1224</v>
      </c>
      <c r="T186" s="449" t="s">
        <v>1518</v>
      </c>
    </row>
    <row r="187" spans="1:21" ht="21.75" customHeight="1">
      <c r="A187" s="418"/>
      <c r="B187" s="442">
        <v>183</v>
      </c>
      <c r="C187" s="443" t="s">
        <v>2156</v>
      </c>
      <c r="D187" s="442">
        <v>183</v>
      </c>
      <c r="E187" s="444">
        <v>1220045</v>
      </c>
      <c r="F187" s="444">
        <v>1220045</v>
      </c>
      <c r="G187" s="444" t="s">
        <v>2157</v>
      </c>
      <c r="H187" s="444" t="s">
        <v>2157</v>
      </c>
      <c r="I187" s="445" t="str">
        <f t="shared" si="11"/>
        <v>OK</v>
      </c>
      <c r="J187" s="445" t="str">
        <f t="shared" si="12"/>
        <v>OK</v>
      </c>
      <c r="K187" s="409" t="s">
        <v>1920</v>
      </c>
      <c r="L187" s="446">
        <v>1041410</v>
      </c>
      <c r="M187" s="447" t="s">
        <v>1295</v>
      </c>
      <c r="N187" s="448" t="s">
        <v>2158</v>
      </c>
      <c r="O187" s="449" t="s">
        <v>1224</v>
      </c>
      <c r="P187" s="449" t="s">
        <v>1297</v>
      </c>
      <c r="Q187" s="404" t="s">
        <v>1136</v>
      </c>
      <c r="R187" s="448" t="s">
        <v>2158</v>
      </c>
      <c r="S187" s="449" t="s">
        <v>1224</v>
      </c>
      <c r="T187" s="449" t="s">
        <v>1297</v>
      </c>
    </row>
    <row r="188" spans="1:21" ht="21.75" customHeight="1" thickBot="1">
      <c r="A188" s="450" t="s">
        <v>797</v>
      </c>
      <c r="B188" s="410">
        <v>1</v>
      </c>
      <c r="C188" s="411" t="s">
        <v>2159</v>
      </c>
      <c r="D188" s="412">
        <v>201</v>
      </c>
      <c r="E188" s="401" t="s">
        <v>798</v>
      </c>
      <c r="F188" s="401">
        <f t="shared" ref="F188:F230" si="13">VALUE(E188)</f>
        <v>3013</v>
      </c>
      <c r="G188" s="401" t="s">
        <v>799</v>
      </c>
      <c r="H188" s="401" t="s">
        <v>799</v>
      </c>
      <c r="I188" s="412" t="str">
        <f t="shared" ref="I188:I241" si="14">IF(COUNTIF($G$5:$G$340,G188)=1,"OK","重複あり！")</f>
        <v>OK</v>
      </c>
      <c r="J188" s="412" t="str">
        <f t="shared" si="12"/>
        <v>OK</v>
      </c>
      <c r="K188" s="409"/>
      <c r="L188" s="413">
        <v>1004363</v>
      </c>
      <c r="M188" s="414" t="s">
        <v>1937</v>
      </c>
      <c r="N188" s="451" t="s">
        <v>1514</v>
      </c>
      <c r="O188" s="416" t="s">
        <v>1224</v>
      </c>
      <c r="P188" s="416" t="s">
        <v>1352</v>
      </c>
      <c r="Q188" s="404" t="s">
        <v>1136</v>
      </c>
      <c r="R188" s="451" t="s">
        <v>1514</v>
      </c>
      <c r="S188" s="416" t="s">
        <v>1224</v>
      </c>
      <c r="T188" s="416" t="s">
        <v>1352</v>
      </c>
    </row>
    <row r="189" spans="1:21" ht="21.75" customHeight="1">
      <c r="B189" s="410">
        <v>2</v>
      </c>
      <c r="C189" s="411" t="s">
        <v>2160</v>
      </c>
      <c r="D189" s="412">
        <v>202</v>
      </c>
      <c r="E189" s="401" t="s">
        <v>800</v>
      </c>
      <c r="F189" s="401">
        <f t="shared" si="13"/>
        <v>3026</v>
      </c>
      <c r="G189" s="401" t="s">
        <v>801</v>
      </c>
      <c r="H189" s="401" t="s">
        <v>801</v>
      </c>
      <c r="I189" s="412" t="str">
        <f t="shared" si="14"/>
        <v>OK</v>
      </c>
      <c r="J189" s="412" t="str">
        <f t="shared" si="12"/>
        <v>OK</v>
      </c>
      <c r="K189" s="409"/>
      <c r="L189" s="417">
        <v>1030451</v>
      </c>
      <c r="M189" s="414" t="s">
        <v>1938</v>
      </c>
      <c r="N189" s="451" t="s">
        <v>1515</v>
      </c>
      <c r="O189" s="416" t="s">
        <v>1224</v>
      </c>
      <c r="P189" s="416" t="s">
        <v>1516</v>
      </c>
      <c r="Q189" s="404" t="s">
        <v>1136</v>
      </c>
      <c r="R189" s="451" t="s">
        <v>1515</v>
      </c>
      <c r="S189" s="416" t="s">
        <v>1224</v>
      </c>
      <c r="T189" s="416" t="s">
        <v>1516</v>
      </c>
    </row>
    <row r="190" spans="1:21" ht="21.75" customHeight="1">
      <c r="B190" s="410">
        <v>3</v>
      </c>
      <c r="C190" s="411" t="s">
        <v>2161</v>
      </c>
      <c r="D190" s="412">
        <v>203</v>
      </c>
      <c r="E190" s="401" t="s">
        <v>802</v>
      </c>
      <c r="F190" s="401">
        <f t="shared" si="13"/>
        <v>3057</v>
      </c>
      <c r="G190" s="401" t="s">
        <v>803</v>
      </c>
      <c r="H190" s="401" t="s">
        <v>803</v>
      </c>
      <c r="I190" s="412" t="str">
        <f t="shared" si="14"/>
        <v>OK</v>
      </c>
      <c r="J190" s="412" t="str">
        <f t="shared" si="12"/>
        <v>OK</v>
      </c>
      <c r="K190" s="409"/>
      <c r="L190" s="417">
        <v>1060169</v>
      </c>
      <c r="M190" s="414" t="s">
        <v>1939</v>
      </c>
      <c r="N190" s="451" t="s">
        <v>1517</v>
      </c>
      <c r="O190" s="416" t="s">
        <v>1224</v>
      </c>
      <c r="P190" s="416" t="s">
        <v>1518</v>
      </c>
      <c r="Q190" s="404" t="s">
        <v>1136</v>
      </c>
      <c r="R190" s="451" t="s">
        <v>1517</v>
      </c>
      <c r="S190" s="416" t="s">
        <v>1224</v>
      </c>
      <c r="T190" s="416" t="s">
        <v>1518</v>
      </c>
    </row>
    <row r="191" spans="1:21" ht="21.75" customHeight="1">
      <c r="B191" s="410">
        <v>4</v>
      </c>
      <c r="C191" s="411" t="s">
        <v>2162</v>
      </c>
      <c r="D191" s="412">
        <v>204</v>
      </c>
      <c r="E191" s="401" t="s">
        <v>804</v>
      </c>
      <c r="F191" s="401">
        <f t="shared" si="13"/>
        <v>3072</v>
      </c>
      <c r="G191" s="401" t="s">
        <v>805</v>
      </c>
      <c r="H191" s="401" t="s">
        <v>805</v>
      </c>
      <c r="I191" s="412" t="str">
        <f t="shared" si="14"/>
        <v>OK</v>
      </c>
      <c r="J191" s="412" t="str">
        <f t="shared" si="12"/>
        <v>OK</v>
      </c>
      <c r="K191" s="409"/>
      <c r="L191" s="417">
        <v>1056056</v>
      </c>
      <c r="M191" s="414" t="s">
        <v>1940</v>
      </c>
      <c r="N191" s="451" t="s">
        <v>2163</v>
      </c>
      <c r="O191" s="416" t="s">
        <v>1224</v>
      </c>
      <c r="P191" s="416" t="s">
        <v>1520</v>
      </c>
      <c r="Q191" s="404" t="s">
        <v>1136</v>
      </c>
      <c r="R191" s="451" t="s">
        <v>2164</v>
      </c>
      <c r="S191" s="416" t="s">
        <v>1224</v>
      </c>
      <c r="T191" s="416" t="s">
        <v>1520</v>
      </c>
      <c r="U191" s="395">
        <v>1</v>
      </c>
    </row>
    <row r="192" spans="1:21" ht="21.75" customHeight="1">
      <c r="B192" s="410">
        <v>5</v>
      </c>
      <c r="C192" s="411" t="s">
        <v>2165</v>
      </c>
      <c r="D192" s="412">
        <v>205</v>
      </c>
      <c r="E192" s="401" t="s">
        <v>806</v>
      </c>
      <c r="F192" s="401">
        <f t="shared" si="13"/>
        <v>3210006</v>
      </c>
      <c r="G192" s="401" t="s">
        <v>807</v>
      </c>
      <c r="H192" s="401" t="s">
        <v>807</v>
      </c>
      <c r="I192" s="412" t="str">
        <f t="shared" si="14"/>
        <v>OK</v>
      </c>
      <c r="J192" s="412" t="str">
        <f t="shared" si="12"/>
        <v>OK</v>
      </c>
      <c r="K192" s="409"/>
      <c r="L192" s="417">
        <v>1053305</v>
      </c>
      <c r="M192" s="414" t="s">
        <v>1941</v>
      </c>
      <c r="N192" s="451" t="s">
        <v>1521</v>
      </c>
      <c r="O192" s="416" t="s">
        <v>1301</v>
      </c>
      <c r="P192" s="416" t="s">
        <v>1942</v>
      </c>
      <c r="Q192" s="404" t="s">
        <v>1136</v>
      </c>
      <c r="R192" s="451" t="s">
        <v>1521</v>
      </c>
      <c r="S192" s="416" t="s">
        <v>1301</v>
      </c>
      <c r="T192" s="416" t="s">
        <v>1942</v>
      </c>
      <c r="U192" s="395">
        <v>1</v>
      </c>
    </row>
    <row r="193" spans="2:21" ht="21.75" customHeight="1">
      <c r="B193" s="410">
        <v>6</v>
      </c>
      <c r="C193" s="411" t="s">
        <v>2342</v>
      </c>
      <c r="D193" s="412">
        <v>206</v>
      </c>
      <c r="E193" s="401" t="s">
        <v>808</v>
      </c>
      <c r="F193" s="401">
        <f t="shared" si="13"/>
        <v>3210118</v>
      </c>
      <c r="G193" s="401" t="s">
        <v>809</v>
      </c>
      <c r="H193" s="401" t="s">
        <v>809</v>
      </c>
      <c r="I193" s="412" t="str">
        <f t="shared" si="14"/>
        <v>OK</v>
      </c>
      <c r="J193" s="412" t="str">
        <f t="shared" si="12"/>
        <v>OK</v>
      </c>
      <c r="K193" s="409"/>
      <c r="L193" s="417">
        <v>1061824</v>
      </c>
      <c r="M193" s="414" t="s">
        <v>1943</v>
      </c>
      <c r="N193" s="451" t="s">
        <v>1522</v>
      </c>
      <c r="O193" s="416" t="s">
        <v>1224</v>
      </c>
      <c r="P193" s="416" t="s">
        <v>1297</v>
      </c>
      <c r="Q193" s="404" t="s">
        <v>1136</v>
      </c>
      <c r="R193" s="451" t="s">
        <v>1522</v>
      </c>
      <c r="S193" s="416" t="s">
        <v>1224</v>
      </c>
      <c r="T193" s="416" t="s">
        <v>1297</v>
      </c>
    </row>
    <row r="194" spans="2:21" ht="21.75" customHeight="1">
      <c r="B194" s="410">
        <v>7</v>
      </c>
      <c r="C194" s="411" t="s">
        <v>2343</v>
      </c>
      <c r="D194" s="412">
        <v>207</v>
      </c>
      <c r="E194" s="401" t="s">
        <v>810</v>
      </c>
      <c r="F194" s="401">
        <f t="shared" si="13"/>
        <v>3210134</v>
      </c>
      <c r="G194" s="401" t="s">
        <v>811</v>
      </c>
      <c r="H194" s="401" t="s">
        <v>811</v>
      </c>
      <c r="I194" s="412" t="str">
        <f t="shared" si="14"/>
        <v>OK</v>
      </c>
      <c r="J194" s="412" t="str">
        <f t="shared" si="12"/>
        <v>OK</v>
      </c>
      <c r="K194" s="409"/>
      <c r="L194" s="417">
        <v>1061863</v>
      </c>
      <c r="M194" s="414" t="s">
        <v>1944</v>
      </c>
      <c r="N194" s="451" t="s">
        <v>1523</v>
      </c>
      <c r="O194" s="416" t="s">
        <v>1224</v>
      </c>
      <c r="P194" s="416" t="s">
        <v>1524</v>
      </c>
      <c r="Q194" s="404" t="s">
        <v>1136</v>
      </c>
      <c r="R194" s="451" t="s">
        <v>1523</v>
      </c>
      <c r="S194" s="416" t="s">
        <v>1224</v>
      </c>
      <c r="T194" s="416" t="s">
        <v>1524</v>
      </c>
    </row>
    <row r="195" spans="2:21" ht="21.75" customHeight="1">
      <c r="B195" s="410">
        <v>8</v>
      </c>
      <c r="C195" s="411" t="s">
        <v>2344</v>
      </c>
      <c r="D195" s="412">
        <v>208</v>
      </c>
      <c r="E195" s="401" t="s">
        <v>812</v>
      </c>
      <c r="F195" s="401">
        <f t="shared" si="13"/>
        <v>3210135</v>
      </c>
      <c r="G195" s="401" t="s">
        <v>813</v>
      </c>
      <c r="H195" s="401" t="s">
        <v>813</v>
      </c>
      <c r="I195" s="412" t="str">
        <f t="shared" si="14"/>
        <v>OK</v>
      </c>
      <c r="J195" s="412" t="str">
        <f t="shared" si="12"/>
        <v>OK</v>
      </c>
      <c r="K195" s="409"/>
      <c r="L195" s="417">
        <v>1061841</v>
      </c>
      <c r="M195" s="414" t="s">
        <v>1442</v>
      </c>
      <c r="N195" s="451" t="s">
        <v>1525</v>
      </c>
      <c r="O195" s="416" t="s">
        <v>1224</v>
      </c>
      <c r="P195" s="416" t="s">
        <v>1444</v>
      </c>
      <c r="Q195" s="404" t="s">
        <v>1136</v>
      </c>
      <c r="R195" s="451" t="s">
        <v>1525</v>
      </c>
      <c r="S195" s="416" t="s">
        <v>1224</v>
      </c>
      <c r="T195" s="416" t="s">
        <v>1444</v>
      </c>
      <c r="U195" s="395">
        <v>1</v>
      </c>
    </row>
    <row r="196" spans="2:21" ht="21.75" customHeight="1">
      <c r="B196" s="410">
        <v>9</v>
      </c>
      <c r="C196" s="411" t="s">
        <v>187</v>
      </c>
      <c r="D196" s="412">
        <v>209</v>
      </c>
      <c r="E196" s="401" t="s">
        <v>814</v>
      </c>
      <c r="F196" s="401">
        <f t="shared" si="13"/>
        <v>3210202</v>
      </c>
      <c r="G196" s="401" t="s">
        <v>815</v>
      </c>
      <c r="H196" s="401" t="s">
        <v>815</v>
      </c>
      <c r="I196" s="412" t="str">
        <f t="shared" si="14"/>
        <v>OK</v>
      </c>
      <c r="J196" s="412" t="str">
        <f t="shared" si="12"/>
        <v>OK</v>
      </c>
      <c r="K196" s="409"/>
      <c r="L196" s="417">
        <v>1045871</v>
      </c>
      <c r="M196" s="414" t="s">
        <v>1945</v>
      </c>
      <c r="N196" s="451" t="s">
        <v>1526</v>
      </c>
      <c r="O196" s="416" t="s">
        <v>1224</v>
      </c>
      <c r="P196" s="416" t="s">
        <v>1527</v>
      </c>
      <c r="Q196" s="404" t="s">
        <v>1136</v>
      </c>
      <c r="R196" s="451" t="s">
        <v>1526</v>
      </c>
      <c r="S196" s="416" t="s">
        <v>1224</v>
      </c>
      <c r="T196" s="416" t="s">
        <v>1527</v>
      </c>
    </row>
    <row r="197" spans="2:21" ht="21.75" customHeight="1">
      <c r="B197" s="410">
        <v>10</v>
      </c>
      <c r="C197" s="411" t="s">
        <v>218</v>
      </c>
      <c r="D197" s="412">
        <v>210</v>
      </c>
      <c r="E197" s="401" t="s">
        <v>816</v>
      </c>
      <c r="F197" s="401">
        <f t="shared" si="13"/>
        <v>3210204</v>
      </c>
      <c r="G197" s="401" t="s">
        <v>817</v>
      </c>
      <c r="H197" s="401" t="s">
        <v>817</v>
      </c>
      <c r="I197" s="412" t="str">
        <f t="shared" si="14"/>
        <v>OK</v>
      </c>
      <c r="J197" s="412" t="str">
        <f t="shared" si="12"/>
        <v>OK</v>
      </c>
      <c r="K197" s="409"/>
      <c r="L197" s="417">
        <v>1064003</v>
      </c>
      <c r="M197" s="414" t="s">
        <v>1946</v>
      </c>
      <c r="N197" s="451" t="s">
        <v>1528</v>
      </c>
      <c r="O197" s="416" t="s">
        <v>1224</v>
      </c>
      <c r="P197" s="416" t="s">
        <v>1529</v>
      </c>
      <c r="Q197" s="404" t="s">
        <v>1136</v>
      </c>
      <c r="R197" s="451" t="s">
        <v>1528</v>
      </c>
      <c r="S197" s="416" t="s">
        <v>1224</v>
      </c>
      <c r="T197" s="416" t="s">
        <v>1529</v>
      </c>
    </row>
    <row r="198" spans="2:21" ht="21.75" customHeight="1">
      <c r="B198" s="410">
        <v>11</v>
      </c>
      <c r="C198" s="411" t="s">
        <v>217</v>
      </c>
      <c r="D198" s="412">
        <v>211</v>
      </c>
      <c r="E198" s="401" t="s">
        <v>818</v>
      </c>
      <c r="F198" s="401">
        <f t="shared" si="13"/>
        <v>3210206</v>
      </c>
      <c r="G198" s="401" t="s">
        <v>819</v>
      </c>
      <c r="H198" s="401" t="s">
        <v>819</v>
      </c>
      <c r="I198" s="412" t="str">
        <f t="shared" si="14"/>
        <v>OK</v>
      </c>
      <c r="J198" s="412" t="str">
        <f t="shared" si="12"/>
        <v>OK</v>
      </c>
      <c r="K198" s="409"/>
      <c r="L198" s="417">
        <v>1053378</v>
      </c>
      <c r="M198" s="414" t="s">
        <v>1944</v>
      </c>
      <c r="N198" s="451" t="s">
        <v>1523</v>
      </c>
      <c r="O198" s="416" t="s">
        <v>1224</v>
      </c>
      <c r="P198" s="416" t="s">
        <v>1524</v>
      </c>
      <c r="Q198" s="404" t="s">
        <v>1136</v>
      </c>
      <c r="R198" s="451" t="s">
        <v>1523</v>
      </c>
      <c r="S198" s="416" t="s">
        <v>1224</v>
      </c>
      <c r="T198" s="416" t="s">
        <v>1524</v>
      </c>
    </row>
    <row r="199" spans="2:21" ht="21.75" customHeight="1">
      <c r="B199" s="410">
        <v>12</v>
      </c>
      <c r="C199" s="411" t="s">
        <v>241</v>
      </c>
      <c r="D199" s="412">
        <v>212</v>
      </c>
      <c r="E199" s="401" t="s">
        <v>820</v>
      </c>
      <c r="F199" s="401">
        <f t="shared" si="13"/>
        <v>3210207</v>
      </c>
      <c r="G199" s="401" t="s">
        <v>821</v>
      </c>
      <c r="H199" s="401" t="s">
        <v>821</v>
      </c>
      <c r="I199" s="412" t="str">
        <f t="shared" si="14"/>
        <v>OK</v>
      </c>
      <c r="J199" s="412" t="str">
        <f t="shared" si="12"/>
        <v>OK</v>
      </c>
      <c r="K199" s="409"/>
      <c r="L199" s="417">
        <v>1064066</v>
      </c>
      <c r="M199" s="414" t="s">
        <v>1947</v>
      </c>
      <c r="N199" s="451" t="s">
        <v>1530</v>
      </c>
      <c r="O199" s="416" t="s">
        <v>1224</v>
      </c>
      <c r="P199" s="416" t="s">
        <v>1531</v>
      </c>
      <c r="Q199" s="404" t="s">
        <v>1136</v>
      </c>
      <c r="R199" s="451" t="s">
        <v>1530</v>
      </c>
      <c r="S199" s="416" t="s">
        <v>1224</v>
      </c>
      <c r="T199" s="416" t="s">
        <v>1531</v>
      </c>
    </row>
    <row r="200" spans="2:21" ht="21.75" customHeight="1">
      <c r="B200" s="410">
        <v>13</v>
      </c>
      <c r="C200" s="411" t="s">
        <v>201</v>
      </c>
      <c r="D200" s="412">
        <v>213</v>
      </c>
      <c r="E200" s="401" t="s">
        <v>822</v>
      </c>
      <c r="F200" s="401">
        <f t="shared" si="13"/>
        <v>3210208</v>
      </c>
      <c r="G200" s="401" t="s">
        <v>823</v>
      </c>
      <c r="H200" s="401" t="s">
        <v>823</v>
      </c>
      <c r="I200" s="412" t="str">
        <f t="shared" si="14"/>
        <v>OK</v>
      </c>
      <c r="J200" s="412" t="str">
        <f t="shared" si="12"/>
        <v>OK</v>
      </c>
      <c r="K200" s="409"/>
      <c r="L200" s="417">
        <v>1063856</v>
      </c>
      <c r="M200" s="414" t="s">
        <v>1948</v>
      </c>
      <c r="N200" s="451" t="s">
        <v>1532</v>
      </c>
      <c r="O200" s="416" t="s">
        <v>1224</v>
      </c>
      <c r="P200" s="416" t="s">
        <v>1533</v>
      </c>
      <c r="Q200" s="404" t="s">
        <v>1136</v>
      </c>
      <c r="R200" s="451" t="s">
        <v>1532</v>
      </c>
      <c r="S200" s="416" t="s">
        <v>1224</v>
      </c>
      <c r="T200" s="416" t="s">
        <v>1533</v>
      </c>
      <c r="U200" s="395">
        <v>1</v>
      </c>
    </row>
    <row r="201" spans="2:21" ht="21.75" customHeight="1">
      <c r="B201" s="410">
        <v>14</v>
      </c>
      <c r="C201" s="411" t="s">
        <v>231</v>
      </c>
      <c r="D201" s="412">
        <v>214</v>
      </c>
      <c r="E201" s="401" t="s">
        <v>824</v>
      </c>
      <c r="F201" s="401">
        <f t="shared" si="13"/>
        <v>3210210</v>
      </c>
      <c r="G201" s="401" t="s">
        <v>825</v>
      </c>
      <c r="H201" s="401" t="s">
        <v>825</v>
      </c>
      <c r="I201" s="412" t="str">
        <f t="shared" si="14"/>
        <v>OK</v>
      </c>
      <c r="J201" s="412" t="str">
        <f t="shared" si="12"/>
        <v>OK</v>
      </c>
      <c r="K201" s="409"/>
      <c r="L201" s="417">
        <v>1050199</v>
      </c>
      <c r="M201" s="414" t="s">
        <v>1949</v>
      </c>
      <c r="N201" s="451" t="s">
        <v>1534</v>
      </c>
      <c r="O201" s="416" t="s">
        <v>1224</v>
      </c>
      <c r="P201" s="416" t="s">
        <v>1535</v>
      </c>
      <c r="Q201" s="404" t="s">
        <v>1136</v>
      </c>
      <c r="R201" s="451" t="s">
        <v>1534</v>
      </c>
      <c r="S201" s="416" t="s">
        <v>1224</v>
      </c>
      <c r="T201" s="416" t="s">
        <v>1535</v>
      </c>
      <c r="U201" s="395">
        <v>1</v>
      </c>
    </row>
    <row r="202" spans="2:21" ht="21.75" customHeight="1">
      <c r="B202" s="410">
        <v>15</v>
      </c>
      <c r="C202" s="411" t="s">
        <v>205</v>
      </c>
      <c r="D202" s="412">
        <v>215</v>
      </c>
      <c r="E202" s="401" t="s">
        <v>826</v>
      </c>
      <c r="F202" s="401">
        <f t="shared" si="13"/>
        <v>3210211</v>
      </c>
      <c r="G202" s="401" t="s">
        <v>827</v>
      </c>
      <c r="H202" s="401" t="s">
        <v>827</v>
      </c>
      <c r="I202" s="412" t="str">
        <f t="shared" si="14"/>
        <v>OK</v>
      </c>
      <c r="J202" s="412" t="str">
        <f t="shared" si="12"/>
        <v>OK</v>
      </c>
      <c r="K202" s="409"/>
      <c r="L202" s="417">
        <v>1064068</v>
      </c>
      <c r="M202" s="414" t="s">
        <v>1950</v>
      </c>
      <c r="N202" s="451" t="s">
        <v>1536</v>
      </c>
      <c r="O202" s="416" t="s">
        <v>1224</v>
      </c>
      <c r="P202" s="416" t="s">
        <v>1537</v>
      </c>
      <c r="Q202" s="404" t="s">
        <v>1136</v>
      </c>
      <c r="R202" s="451" t="s">
        <v>1536</v>
      </c>
      <c r="S202" s="416" t="s">
        <v>1224</v>
      </c>
      <c r="T202" s="416" t="s">
        <v>1537</v>
      </c>
    </row>
    <row r="203" spans="2:21" ht="21.75" customHeight="1">
      <c r="B203" s="410">
        <v>16</v>
      </c>
      <c r="C203" s="411" t="s">
        <v>212</v>
      </c>
      <c r="D203" s="412">
        <v>216</v>
      </c>
      <c r="E203" s="401" t="s">
        <v>828</v>
      </c>
      <c r="F203" s="401">
        <f t="shared" si="13"/>
        <v>3210212</v>
      </c>
      <c r="G203" s="401" t="s">
        <v>829</v>
      </c>
      <c r="H203" s="401" t="s">
        <v>829</v>
      </c>
      <c r="I203" s="412" t="str">
        <f t="shared" si="14"/>
        <v>OK</v>
      </c>
      <c r="J203" s="412" t="str">
        <f t="shared" si="12"/>
        <v>OK</v>
      </c>
      <c r="K203" s="409"/>
      <c r="L203" s="417">
        <v>1061390</v>
      </c>
      <c r="M203" s="414" t="s">
        <v>1951</v>
      </c>
      <c r="N203" s="451" t="s">
        <v>1538</v>
      </c>
      <c r="O203" s="416" t="s">
        <v>1224</v>
      </c>
      <c r="P203" s="416" t="s">
        <v>1539</v>
      </c>
      <c r="Q203" s="404" t="s">
        <v>1136</v>
      </c>
      <c r="R203" s="451" t="s">
        <v>1538</v>
      </c>
      <c r="S203" s="416" t="s">
        <v>1224</v>
      </c>
      <c r="T203" s="416" t="s">
        <v>1539</v>
      </c>
    </row>
    <row r="204" spans="2:21" ht="21.75" customHeight="1">
      <c r="B204" s="410">
        <v>17</v>
      </c>
      <c r="C204" s="411" t="s">
        <v>236</v>
      </c>
      <c r="D204" s="412">
        <v>217</v>
      </c>
      <c r="E204" s="401" t="s">
        <v>830</v>
      </c>
      <c r="F204" s="401">
        <f t="shared" si="13"/>
        <v>3210213</v>
      </c>
      <c r="G204" s="401" t="s">
        <v>831</v>
      </c>
      <c r="H204" s="401" t="s">
        <v>831</v>
      </c>
      <c r="I204" s="412" t="str">
        <f t="shared" si="14"/>
        <v>OK</v>
      </c>
      <c r="J204" s="412" t="str">
        <f t="shared" si="12"/>
        <v>OK</v>
      </c>
      <c r="K204" s="409"/>
      <c r="L204" s="417">
        <v>1050202</v>
      </c>
      <c r="M204" s="414" t="s">
        <v>1952</v>
      </c>
      <c r="N204" s="451" t="s">
        <v>1540</v>
      </c>
      <c r="O204" s="416" t="s">
        <v>1224</v>
      </c>
      <c r="P204" s="416" t="s">
        <v>1541</v>
      </c>
      <c r="Q204" s="404" t="s">
        <v>1136</v>
      </c>
      <c r="R204" s="451" t="s">
        <v>1540</v>
      </c>
      <c r="S204" s="416" t="s">
        <v>1224</v>
      </c>
      <c r="T204" s="416" t="s">
        <v>1541</v>
      </c>
    </row>
    <row r="205" spans="2:21" ht="21.75" customHeight="1">
      <c r="B205" s="410">
        <v>18</v>
      </c>
      <c r="C205" s="411" t="s">
        <v>259</v>
      </c>
      <c r="D205" s="412">
        <v>218</v>
      </c>
      <c r="E205" s="401" t="s">
        <v>832</v>
      </c>
      <c r="F205" s="401">
        <f t="shared" si="13"/>
        <v>3210214</v>
      </c>
      <c r="G205" s="401" t="s">
        <v>833</v>
      </c>
      <c r="H205" s="401" t="s">
        <v>833</v>
      </c>
      <c r="I205" s="412" t="str">
        <f t="shared" si="14"/>
        <v>OK</v>
      </c>
      <c r="J205" s="412" t="str">
        <f t="shared" si="12"/>
        <v>OK</v>
      </c>
      <c r="K205" s="409"/>
      <c r="L205" s="417">
        <v>1064001</v>
      </c>
      <c r="M205" s="414" t="s">
        <v>1953</v>
      </c>
      <c r="N205" s="451" t="s">
        <v>1542</v>
      </c>
      <c r="O205" s="416" t="s">
        <v>1224</v>
      </c>
      <c r="P205" s="416" t="s">
        <v>1543</v>
      </c>
      <c r="Q205" s="404" t="s">
        <v>1136</v>
      </c>
      <c r="R205" s="451" t="s">
        <v>1542</v>
      </c>
      <c r="S205" s="416" t="s">
        <v>1224</v>
      </c>
      <c r="T205" s="416" t="s">
        <v>1543</v>
      </c>
    </row>
    <row r="206" spans="2:21" ht="21.75" customHeight="1">
      <c r="B206" s="410">
        <v>19</v>
      </c>
      <c r="C206" s="411" t="s">
        <v>276</v>
      </c>
      <c r="D206" s="412">
        <v>219</v>
      </c>
      <c r="E206" s="401" t="s">
        <v>834</v>
      </c>
      <c r="F206" s="401">
        <f t="shared" si="13"/>
        <v>3210215</v>
      </c>
      <c r="G206" s="401" t="s">
        <v>835</v>
      </c>
      <c r="H206" s="401" t="s">
        <v>835</v>
      </c>
      <c r="I206" s="412" t="str">
        <f t="shared" si="14"/>
        <v>OK</v>
      </c>
      <c r="J206" s="412" t="str">
        <f t="shared" si="12"/>
        <v>OK</v>
      </c>
      <c r="K206" s="409"/>
      <c r="L206" s="417">
        <v>1064064</v>
      </c>
      <c r="M206" s="414" t="s">
        <v>1954</v>
      </c>
      <c r="N206" s="451" t="s">
        <v>2166</v>
      </c>
      <c r="O206" s="416" t="s">
        <v>1224</v>
      </c>
      <c r="P206" s="416" t="s">
        <v>1544</v>
      </c>
      <c r="Q206" s="404" t="s">
        <v>1136</v>
      </c>
      <c r="R206" s="451" t="s">
        <v>2167</v>
      </c>
      <c r="S206" s="416" t="s">
        <v>1224</v>
      </c>
      <c r="T206" s="416" t="s">
        <v>1544</v>
      </c>
    </row>
    <row r="207" spans="2:21" ht="21.75" customHeight="1">
      <c r="B207" s="410">
        <v>20</v>
      </c>
      <c r="C207" s="411" t="s">
        <v>290</v>
      </c>
      <c r="D207" s="412">
        <v>220</v>
      </c>
      <c r="E207" s="401" t="s">
        <v>836</v>
      </c>
      <c r="F207" s="401">
        <f t="shared" si="13"/>
        <v>3210216</v>
      </c>
      <c r="G207" s="401" t="s">
        <v>837</v>
      </c>
      <c r="H207" s="401" t="s">
        <v>837</v>
      </c>
      <c r="I207" s="412" t="str">
        <f t="shared" si="14"/>
        <v>OK</v>
      </c>
      <c r="J207" s="412" t="str">
        <f t="shared" si="12"/>
        <v>OK</v>
      </c>
      <c r="K207" s="409"/>
      <c r="L207" s="417">
        <v>1063857</v>
      </c>
      <c r="M207" s="414" t="s">
        <v>1955</v>
      </c>
      <c r="N207" s="451" t="s">
        <v>1545</v>
      </c>
      <c r="O207" s="416" t="s">
        <v>1224</v>
      </c>
      <c r="P207" s="416" t="s">
        <v>1546</v>
      </c>
      <c r="Q207" s="404" t="s">
        <v>1136</v>
      </c>
      <c r="R207" s="451" t="s">
        <v>1545</v>
      </c>
      <c r="S207" s="416" t="s">
        <v>1224</v>
      </c>
      <c r="T207" s="416" t="s">
        <v>1546</v>
      </c>
    </row>
    <row r="208" spans="2:21" ht="21.75" customHeight="1">
      <c r="B208" s="410">
        <v>21</v>
      </c>
      <c r="C208" s="427" t="s">
        <v>2168</v>
      </c>
      <c r="D208" s="412">
        <v>221</v>
      </c>
      <c r="E208" s="401" t="s">
        <v>838</v>
      </c>
      <c r="F208" s="401">
        <f t="shared" si="13"/>
        <v>3210322</v>
      </c>
      <c r="G208" s="401" t="s">
        <v>839</v>
      </c>
      <c r="H208" s="401" t="s">
        <v>839</v>
      </c>
      <c r="I208" s="412" t="str">
        <f t="shared" si="14"/>
        <v>OK</v>
      </c>
      <c r="J208" s="412" t="str">
        <f t="shared" si="12"/>
        <v>OK</v>
      </c>
      <c r="K208" s="409"/>
      <c r="L208" s="417">
        <v>1007838</v>
      </c>
      <c r="M208" s="414" t="s">
        <v>1313</v>
      </c>
      <c r="N208" s="451" t="s">
        <v>1314</v>
      </c>
      <c r="O208" s="416" t="s">
        <v>1224</v>
      </c>
      <c r="P208" s="416" t="s">
        <v>1315</v>
      </c>
      <c r="Q208" s="404" t="s">
        <v>1136</v>
      </c>
      <c r="R208" s="451" t="s">
        <v>1314</v>
      </c>
      <c r="S208" s="416" t="s">
        <v>1224</v>
      </c>
      <c r="T208" s="416" t="s">
        <v>1315</v>
      </c>
    </row>
    <row r="209" spans="1:23" ht="21.75" customHeight="1">
      <c r="B209" s="410">
        <v>22</v>
      </c>
      <c r="C209" s="427" t="s">
        <v>2169</v>
      </c>
      <c r="D209" s="412">
        <v>222</v>
      </c>
      <c r="E209" s="401" t="s">
        <v>840</v>
      </c>
      <c r="F209" s="401">
        <f t="shared" si="13"/>
        <v>3210323</v>
      </c>
      <c r="G209" s="401" t="s">
        <v>841</v>
      </c>
      <c r="H209" s="401" t="s">
        <v>841</v>
      </c>
      <c r="I209" s="412" t="str">
        <f t="shared" si="14"/>
        <v>OK</v>
      </c>
      <c r="J209" s="412" t="str">
        <f t="shared" si="12"/>
        <v>OK</v>
      </c>
      <c r="K209" s="409"/>
      <c r="L209" s="417">
        <v>1066405</v>
      </c>
      <c r="M209" s="414" t="s">
        <v>1956</v>
      </c>
      <c r="N209" s="451" t="s">
        <v>1547</v>
      </c>
      <c r="O209" s="416" t="s">
        <v>1224</v>
      </c>
      <c r="P209" s="416" t="s">
        <v>1548</v>
      </c>
      <c r="Q209" s="404" t="s">
        <v>1136</v>
      </c>
      <c r="R209" s="451" t="s">
        <v>1547</v>
      </c>
      <c r="S209" s="416" t="s">
        <v>1224</v>
      </c>
      <c r="T209" s="416" t="s">
        <v>1548</v>
      </c>
    </row>
    <row r="210" spans="1:23" ht="21.75" customHeight="1">
      <c r="B210" s="410">
        <v>23</v>
      </c>
      <c r="C210" s="427" t="s">
        <v>2170</v>
      </c>
      <c r="D210" s="412">
        <v>223</v>
      </c>
      <c r="E210" s="401" t="s">
        <v>842</v>
      </c>
      <c r="F210" s="401">
        <f t="shared" si="13"/>
        <v>3210324</v>
      </c>
      <c r="G210" s="401" t="s">
        <v>1957</v>
      </c>
      <c r="H210" s="401" t="s">
        <v>1957</v>
      </c>
      <c r="I210" s="412" t="str">
        <f t="shared" si="14"/>
        <v>OK</v>
      </c>
      <c r="J210" s="412" t="str">
        <f t="shared" si="12"/>
        <v>OK</v>
      </c>
      <c r="K210" s="409"/>
      <c r="L210" s="417">
        <v>1066784</v>
      </c>
      <c r="M210" s="414" t="s">
        <v>1958</v>
      </c>
      <c r="N210" s="451" t="s">
        <v>1549</v>
      </c>
      <c r="O210" s="416" t="s">
        <v>1224</v>
      </c>
      <c r="P210" s="416" t="s">
        <v>1550</v>
      </c>
      <c r="Q210" s="404" t="s">
        <v>1136</v>
      </c>
      <c r="R210" s="451" t="s">
        <v>1549</v>
      </c>
      <c r="S210" s="416" t="s">
        <v>1224</v>
      </c>
      <c r="T210" s="416" t="s">
        <v>1550</v>
      </c>
    </row>
    <row r="211" spans="1:23" ht="21.75" customHeight="1">
      <c r="B211" s="410">
        <v>24</v>
      </c>
      <c r="C211" s="427" t="s">
        <v>2171</v>
      </c>
      <c r="D211" s="412">
        <v>224</v>
      </c>
      <c r="E211" s="401" t="s">
        <v>843</v>
      </c>
      <c r="F211" s="401">
        <f t="shared" si="13"/>
        <v>3210325</v>
      </c>
      <c r="G211" s="401" t="s">
        <v>844</v>
      </c>
      <c r="H211" s="401" t="s">
        <v>844</v>
      </c>
      <c r="I211" s="412" t="str">
        <f t="shared" si="14"/>
        <v>OK</v>
      </c>
      <c r="J211" s="412" t="str">
        <f t="shared" si="12"/>
        <v>OK</v>
      </c>
      <c r="K211" s="409"/>
      <c r="L211" s="417">
        <v>1039860</v>
      </c>
      <c r="M211" s="414" t="s">
        <v>1959</v>
      </c>
      <c r="N211" s="451" t="s">
        <v>2172</v>
      </c>
      <c r="O211" s="416" t="s">
        <v>1224</v>
      </c>
      <c r="P211" s="416" t="s">
        <v>1551</v>
      </c>
      <c r="Q211" s="404" t="s">
        <v>1136</v>
      </c>
      <c r="R211" s="451" t="s">
        <v>2173</v>
      </c>
      <c r="S211" s="416" t="s">
        <v>1224</v>
      </c>
      <c r="T211" s="416" t="s">
        <v>1551</v>
      </c>
    </row>
    <row r="212" spans="1:23" ht="21.75" customHeight="1">
      <c r="B212" s="410">
        <v>25</v>
      </c>
      <c r="C212" s="427" t="s">
        <v>2174</v>
      </c>
      <c r="D212" s="412">
        <v>225</v>
      </c>
      <c r="E212" s="401" t="s">
        <v>845</v>
      </c>
      <c r="F212" s="401">
        <f t="shared" si="13"/>
        <v>3210326</v>
      </c>
      <c r="G212" s="401" t="s">
        <v>846</v>
      </c>
      <c r="H212" s="401" t="s">
        <v>846</v>
      </c>
      <c r="I212" s="412" t="str">
        <f t="shared" si="14"/>
        <v>OK</v>
      </c>
      <c r="J212" s="412" t="str">
        <f t="shared" si="12"/>
        <v>OK</v>
      </c>
      <c r="K212" s="409"/>
      <c r="L212" s="417">
        <v>1066994</v>
      </c>
      <c r="M212" s="414" t="s">
        <v>1960</v>
      </c>
      <c r="N212" s="451" t="s">
        <v>1552</v>
      </c>
      <c r="O212" s="416" t="s">
        <v>1224</v>
      </c>
      <c r="P212" s="416" t="s">
        <v>1553</v>
      </c>
      <c r="Q212" s="404" t="s">
        <v>1136</v>
      </c>
      <c r="R212" s="451" t="s">
        <v>1552</v>
      </c>
      <c r="S212" s="416" t="s">
        <v>1224</v>
      </c>
      <c r="T212" s="416" t="s">
        <v>1553</v>
      </c>
    </row>
    <row r="213" spans="1:23" ht="21.75" customHeight="1">
      <c r="B213" s="410">
        <v>26</v>
      </c>
      <c r="C213" s="427" t="s">
        <v>1961</v>
      </c>
      <c r="D213" s="412">
        <v>226</v>
      </c>
      <c r="E213" s="401" t="s">
        <v>847</v>
      </c>
      <c r="F213" s="401">
        <f t="shared" si="13"/>
        <v>3210327</v>
      </c>
      <c r="G213" s="401" t="s">
        <v>848</v>
      </c>
      <c r="H213" s="401" t="s">
        <v>848</v>
      </c>
      <c r="I213" s="412" t="str">
        <f t="shared" si="14"/>
        <v>OK</v>
      </c>
      <c r="J213" s="412" t="str">
        <f t="shared" si="12"/>
        <v>OK</v>
      </c>
      <c r="K213" s="409"/>
      <c r="L213" s="417">
        <v>1053305</v>
      </c>
      <c r="M213" s="414" t="s">
        <v>1941</v>
      </c>
      <c r="N213" s="451" t="s">
        <v>1521</v>
      </c>
      <c r="O213" s="416" t="s">
        <v>1301</v>
      </c>
      <c r="P213" s="416" t="s">
        <v>1942</v>
      </c>
      <c r="Q213" s="404" t="s">
        <v>1136</v>
      </c>
      <c r="R213" s="451" t="s">
        <v>1521</v>
      </c>
      <c r="S213" s="416" t="s">
        <v>1301</v>
      </c>
      <c r="T213" s="416" t="s">
        <v>1942</v>
      </c>
    </row>
    <row r="214" spans="1:23" ht="21.75" customHeight="1">
      <c r="B214" s="410">
        <v>27</v>
      </c>
      <c r="C214" s="427" t="s">
        <v>1962</v>
      </c>
      <c r="D214" s="412">
        <v>227</v>
      </c>
      <c r="E214" s="401" t="s">
        <v>849</v>
      </c>
      <c r="F214" s="401">
        <f t="shared" si="13"/>
        <v>3210476</v>
      </c>
      <c r="G214" s="401" t="s">
        <v>850</v>
      </c>
      <c r="H214" s="401" t="s">
        <v>850</v>
      </c>
      <c r="I214" s="412" t="str">
        <f t="shared" si="14"/>
        <v>OK</v>
      </c>
      <c r="J214" s="412" t="str">
        <f t="shared" si="12"/>
        <v>OK</v>
      </c>
      <c r="K214" s="409"/>
      <c r="L214" s="417">
        <v>1050202</v>
      </c>
      <c r="M214" s="414" t="s">
        <v>1952</v>
      </c>
      <c r="N214" s="451" t="s">
        <v>1540</v>
      </c>
      <c r="O214" s="416" t="s">
        <v>1224</v>
      </c>
      <c r="P214" s="416" t="s">
        <v>1541</v>
      </c>
      <c r="Q214" s="404" t="s">
        <v>1136</v>
      </c>
      <c r="R214" s="451" t="s">
        <v>1540</v>
      </c>
      <c r="S214" s="416" t="s">
        <v>1224</v>
      </c>
      <c r="T214" s="416" t="s">
        <v>1541</v>
      </c>
    </row>
    <row r="215" spans="1:23" ht="21.75" customHeight="1">
      <c r="B215" s="410">
        <v>28</v>
      </c>
      <c r="C215" s="427" t="s">
        <v>303</v>
      </c>
      <c r="D215" s="412">
        <v>228</v>
      </c>
      <c r="E215" s="401" t="s">
        <v>851</v>
      </c>
      <c r="F215" s="401">
        <f t="shared" si="13"/>
        <v>3210477</v>
      </c>
      <c r="G215" s="401" t="s">
        <v>852</v>
      </c>
      <c r="H215" s="401" t="s">
        <v>852</v>
      </c>
      <c r="I215" s="412" t="str">
        <f t="shared" si="14"/>
        <v>OK</v>
      </c>
      <c r="J215" s="412" t="str">
        <f t="shared" si="12"/>
        <v>OK</v>
      </c>
      <c r="K215" s="409"/>
      <c r="L215" s="417">
        <v>1065785</v>
      </c>
      <c r="M215" s="414" t="s">
        <v>1963</v>
      </c>
      <c r="N215" s="451" t="s">
        <v>1554</v>
      </c>
      <c r="O215" s="416" t="s">
        <v>1224</v>
      </c>
      <c r="P215" s="416" t="s">
        <v>1555</v>
      </c>
      <c r="Q215" s="404" t="s">
        <v>1136</v>
      </c>
      <c r="R215" s="451" t="s">
        <v>1554</v>
      </c>
      <c r="S215" s="416" t="s">
        <v>1224</v>
      </c>
      <c r="T215" s="416" t="s">
        <v>1555</v>
      </c>
    </row>
    <row r="216" spans="1:23" ht="21.75" customHeight="1">
      <c r="B216" s="410">
        <v>29</v>
      </c>
      <c r="C216" s="427" t="s">
        <v>1964</v>
      </c>
      <c r="D216" s="412">
        <v>229</v>
      </c>
      <c r="E216" s="401" t="s">
        <v>853</v>
      </c>
      <c r="F216" s="401">
        <f t="shared" si="13"/>
        <v>3210478</v>
      </c>
      <c r="G216" s="401" t="s">
        <v>854</v>
      </c>
      <c r="H216" s="401" t="s">
        <v>854</v>
      </c>
      <c r="I216" s="412" t="str">
        <f t="shared" si="14"/>
        <v>OK</v>
      </c>
      <c r="J216" s="412" t="str">
        <f t="shared" si="12"/>
        <v>OK</v>
      </c>
      <c r="K216" s="409"/>
      <c r="L216" s="417">
        <v>1054263</v>
      </c>
      <c r="M216" s="414" t="s">
        <v>1965</v>
      </c>
      <c r="N216" s="451" t="s">
        <v>1556</v>
      </c>
      <c r="O216" s="416" t="s">
        <v>1224</v>
      </c>
      <c r="P216" s="416" t="s">
        <v>1557</v>
      </c>
      <c r="Q216" s="404" t="s">
        <v>1136</v>
      </c>
      <c r="R216" s="451" t="s">
        <v>1556</v>
      </c>
      <c r="S216" s="416" t="s">
        <v>1224</v>
      </c>
      <c r="T216" s="416" t="s">
        <v>1557</v>
      </c>
    </row>
    <row r="217" spans="1:23" ht="21.75" customHeight="1">
      <c r="B217" s="410">
        <v>30</v>
      </c>
      <c r="C217" s="427" t="s">
        <v>1966</v>
      </c>
      <c r="D217" s="412">
        <v>230</v>
      </c>
      <c r="E217" s="401" t="s">
        <v>855</v>
      </c>
      <c r="F217" s="401">
        <f t="shared" si="13"/>
        <v>3210479</v>
      </c>
      <c r="G217" s="401" t="s">
        <v>856</v>
      </c>
      <c r="H217" s="401" t="s">
        <v>856</v>
      </c>
      <c r="I217" s="412" t="str">
        <f t="shared" si="14"/>
        <v>OK</v>
      </c>
      <c r="J217" s="412" t="str">
        <f t="shared" si="12"/>
        <v>OK</v>
      </c>
      <c r="K217" s="409"/>
      <c r="L217" s="417">
        <v>1007849</v>
      </c>
      <c r="M217" s="414" t="s">
        <v>1967</v>
      </c>
      <c r="N217" s="451" t="s">
        <v>1558</v>
      </c>
      <c r="O217" s="416" t="s">
        <v>1224</v>
      </c>
      <c r="P217" s="416" t="s">
        <v>1559</v>
      </c>
      <c r="Q217" s="404" t="s">
        <v>1136</v>
      </c>
      <c r="R217" s="451" t="s">
        <v>1558</v>
      </c>
      <c r="S217" s="416" t="s">
        <v>1224</v>
      </c>
      <c r="T217" s="416" t="s">
        <v>1559</v>
      </c>
    </row>
    <row r="218" spans="1:23" s="452" customFormat="1" ht="21.75" customHeight="1">
      <c r="A218" s="395"/>
      <c r="B218" s="410">
        <v>31</v>
      </c>
      <c r="C218" s="427" t="s">
        <v>1968</v>
      </c>
      <c r="D218" s="412">
        <v>231</v>
      </c>
      <c r="E218" s="401" t="s">
        <v>857</v>
      </c>
      <c r="F218" s="401">
        <f t="shared" si="13"/>
        <v>3210480</v>
      </c>
      <c r="G218" s="401" t="s">
        <v>858</v>
      </c>
      <c r="H218" s="401" t="s">
        <v>858</v>
      </c>
      <c r="I218" s="412" t="str">
        <f t="shared" si="14"/>
        <v>OK</v>
      </c>
      <c r="J218" s="412" t="str">
        <f t="shared" si="12"/>
        <v>OK</v>
      </c>
      <c r="K218" s="409"/>
      <c r="L218" s="417">
        <v>1851380</v>
      </c>
      <c r="M218" s="414" t="s">
        <v>1969</v>
      </c>
      <c r="N218" s="451" t="s">
        <v>1560</v>
      </c>
      <c r="O218" s="416" t="s">
        <v>1224</v>
      </c>
      <c r="P218" s="416" t="s">
        <v>1561</v>
      </c>
      <c r="Q218" s="404" t="s">
        <v>1136</v>
      </c>
      <c r="R218" s="451" t="s">
        <v>1560</v>
      </c>
      <c r="S218" s="416" t="s">
        <v>1224</v>
      </c>
      <c r="T218" s="416" t="s">
        <v>1561</v>
      </c>
      <c r="W218" s="395"/>
    </row>
    <row r="219" spans="1:23" s="452" customFormat="1" ht="21.75" customHeight="1">
      <c r="A219" s="395"/>
      <c r="B219" s="410">
        <v>32</v>
      </c>
      <c r="C219" s="411" t="s">
        <v>1865</v>
      </c>
      <c r="D219" s="412">
        <v>232</v>
      </c>
      <c r="E219" s="401" t="s">
        <v>859</v>
      </c>
      <c r="F219" s="401">
        <f t="shared" si="13"/>
        <v>3210493</v>
      </c>
      <c r="G219" s="401" t="s">
        <v>860</v>
      </c>
      <c r="H219" s="401" t="s">
        <v>860</v>
      </c>
      <c r="I219" s="412" t="str">
        <f t="shared" si="14"/>
        <v>OK</v>
      </c>
      <c r="J219" s="412" t="str">
        <f t="shared" si="12"/>
        <v>OK</v>
      </c>
      <c r="K219" s="409"/>
      <c r="L219" s="417">
        <v>1007837</v>
      </c>
      <c r="M219" s="414" t="s">
        <v>1970</v>
      </c>
      <c r="N219" s="451" t="s">
        <v>1563</v>
      </c>
      <c r="O219" s="416" t="s">
        <v>1224</v>
      </c>
      <c r="P219" s="416" t="s">
        <v>1564</v>
      </c>
      <c r="Q219" s="404" t="s">
        <v>1136</v>
      </c>
      <c r="R219" s="451" t="s">
        <v>1563</v>
      </c>
      <c r="S219" s="416" t="s">
        <v>1224</v>
      </c>
      <c r="T219" s="416" t="s">
        <v>1564</v>
      </c>
      <c r="W219" s="395"/>
    </row>
    <row r="220" spans="1:23" s="452" customFormat="1" ht="21.75" customHeight="1">
      <c r="A220" s="395"/>
      <c r="B220" s="410">
        <v>33</v>
      </c>
      <c r="C220" s="427" t="s">
        <v>1971</v>
      </c>
      <c r="D220" s="412">
        <v>233</v>
      </c>
      <c r="E220" s="401" t="s">
        <v>861</v>
      </c>
      <c r="F220" s="401">
        <f t="shared" si="13"/>
        <v>3210592</v>
      </c>
      <c r="G220" s="401" t="s">
        <v>862</v>
      </c>
      <c r="H220" s="401" t="s">
        <v>862</v>
      </c>
      <c r="I220" s="412" t="str">
        <f t="shared" si="14"/>
        <v>OK</v>
      </c>
      <c r="J220" s="412" t="str">
        <f t="shared" si="12"/>
        <v>OK</v>
      </c>
      <c r="K220" s="409"/>
      <c r="L220" s="417">
        <v>1039860</v>
      </c>
      <c r="M220" s="414" t="s">
        <v>1959</v>
      </c>
      <c r="N220" s="451" t="s">
        <v>1565</v>
      </c>
      <c r="O220" s="416" t="s">
        <v>1224</v>
      </c>
      <c r="P220" s="416" t="s">
        <v>1551</v>
      </c>
      <c r="Q220" s="404" t="s">
        <v>1136</v>
      </c>
      <c r="R220" s="451" t="s">
        <v>1565</v>
      </c>
      <c r="S220" s="416" t="s">
        <v>1224</v>
      </c>
      <c r="T220" s="416" t="s">
        <v>1551</v>
      </c>
      <c r="W220" s="395"/>
    </row>
    <row r="221" spans="1:23" s="452" customFormat="1" ht="21.75" customHeight="1">
      <c r="A221" s="395"/>
      <c r="B221" s="410">
        <v>34</v>
      </c>
      <c r="C221" s="427" t="s">
        <v>1972</v>
      </c>
      <c r="D221" s="412">
        <v>234</v>
      </c>
      <c r="E221" s="401" t="s">
        <v>863</v>
      </c>
      <c r="F221" s="401">
        <f t="shared" si="13"/>
        <v>3210593</v>
      </c>
      <c r="G221" s="401" t="s">
        <v>864</v>
      </c>
      <c r="H221" s="401" t="s">
        <v>864</v>
      </c>
      <c r="I221" s="412" t="str">
        <f t="shared" si="14"/>
        <v>OK</v>
      </c>
      <c r="J221" s="412" t="str">
        <f t="shared" si="12"/>
        <v>OK</v>
      </c>
      <c r="K221" s="409"/>
      <c r="L221" s="417">
        <v>1039847</v>
      </c>
      <c r="M221" s="414" t="s">
        <v>1566</v>
      </c>
      <c r="N221" s="451" t="s">
        <v>1567</v>
      </c>
      <c r="O221" s="416" t="s">
        <v>1224</v>
      </c>
      <c r="P221" s="416" t="s">
        <v>1568</v>
      </c>
      <c r="Q221" s="404" t="s">
        <v>1136</v>
      </c>
      <c r="R221" s="451" t="s">
        <v>1567</v>
      </c>
      <c r="S221" s="416" t="s">
        <v>1224</v>
      </c>
      <c r="T221" s="416" t="s">
        <v>1568</v>
      </c>
      <c r="W221" s="395"/>
    </row>
    <row r="222" spans="1:23" s="452" customFormat="1" ht="21.75" customHeight="1">
      <c r="A222" s="395"/>
      <c r="B222" s="410">
        <v>35</v>
      </c>
      <c r="C222" s="411" t="s">
        <v>1973</v>
      </c>
      <c r="D222" s="412">
        <v>235</v>
      </c>
      <c r="E222" s="401" t="s">
        <v>865</v>
      </c>
      <c r="F222" s="401">
        <f t="shared" si="13"/>
        <v>3210594</v>
      </c>
      <c r="G222" s="401" t="s">
        <v>866</v>
      </c>
      <c r="H222" s="401" t="s">
        <v>866</v>
      </c>
      <c r="I222" s="412" t="str">
        <f t="shared" si="14"/>
        <v>OK</v>
      </c>
      <c r="J222" s="412" t="str">
        <f t="shared" si="12"/>
        <v>OK</v>
      </c>
      <c r="K222" s="409"/>
      <c r="L222" s="417">
        <v>1039550</v>
      </c>
      <c r="M222" s="414" t="s">
        <v>1569</v>
      </c>
      <c r="N222" s="451" t="s">
        <v>1570</v>
      </c>
      <c r="O222" s="416" t="s">
        <v>1224</v>
      </c>
      <c r="P222" s="416" t="s">
        <v>1315</v>
      </c>
      <c r="Q222" s="404" t="s">
        <v>1136</v>
      </c>
      <c r="R222" s="451" t="s">
        <v>1570</v>
      </c>
      <c r="S222" s="416" t="s">
        <v>1224</v>
      </c>
      <c r="T222" s="416" t="s">
        <v>1315</v>
      </c>
      <c r="W222" s="395"/>
    </row>
    <row r="223" spans="1:23" ht="21.75" customHeight="1">
      <c r="B223" s="410">
        <v>36</v>
      </c>
      <c r="C223" s="411" t="s">
        <v>460</v>
      </c>
      <c r="D223" s="412">
        <v>236</v>
      </c>
      <c r="E223" s="401">
        <v>3220001</v>
      </c>
      <c r="F223" s="401">
        <f t="shared" si="13"/>
        <v>3220001</v>
      </c>
      <c r="G223" s="401" t="s">
        <v>867</v>
      </c>
      <c r="H223" s="401" t="s">
        <v>867</v>
      </c>
      <c r="I223" s="412" t="str">
        <f t="shared" si="14"/>
        <v>OK</v>
      </c>
      <c r="J223" s="412" t="str">
        <f t="shared" si="12"/>
        <v>OK</v>
      </c>
      <c r="K223" s="409"/>
      <c r="L223" s="417">
        <v>1073158</v>
      </c>
      <c r="M223" s="414" t="s">
        <v>1974</v>
      </c>
      <c r="N223" s="451" t="s">
        <v>1571</v>
      </c>
      <c r="O223" s="416" t="s">
        <v>1224</v>
      </c>
      <c r="P223" s="416" t="s">
        <v>1572</v>
      </c>
      <c r="Q223" s="404" t="s">
        <v>1136</v>
      </c>
      <c r="R223" s="451" t="s">
        <v>1571</v>
      </c>
      <c r="S223" s="416" t="s">
        <v>1224</v>
      </c>
      <c r="T223" s="416" t="s">
        <v>1572</v>
      </c>
    </row>
    <row r="224" spans="1:23" ht="21.75" customHeight="1">
      <c r="B224" s="410">
        <v>37</v>
      </c>
      <c r="C224" s="411" t="s">
        <v>461</v>
      </c>
      <c r="D224" s="412">
        <v>237</v>
      </c>
      <c r="E224" s="401">
        <v>3220002</v>
      </c>
      <c r="F224" s="401">
        <f t="shared" si="13"/>
        <v>3220002</v>
      </c>
      <c r="G224" s="401" t="s">
        <v>868</v>
      </c>
      <c r="H224" s="401" t="s">
        <v>868</v>
      </c>
      <c r="I224" s="412" t="str">
        <f t="shared" si="14"/>
        <v>OK</v>
      </c>
      <c r="J224" s="412" t="str">
        <f t="shared" si="12"/>
        <v>OK</v>
      </c>
      <c r="K224" s="409"/>
      <c r="L224" s="417">
        <v>1073158</v>
      </c>
      <c r="M224" s="414" t="s">
        <v>1974</v>
      </c>
      <c r="N224" s="451" t="s">
        <v>1571</v>
      </c>
      <c r="O224" s="416" t="s">
        <v>1224</v>
      </c>
      <c r="P224" s="416" t="s">
        <v>1572</v>
      </c>
      <c r="Q224" s="404" t="s">
        <v>1136</v>
      </c>
      <c r="R224" s="451" t="s">
        <v>1571</v>
      </c>
      <c r="S224" s="416" t="s">
        <v>1224</v>
      </c>
      <c r="T224" s="416" t="s">
        <v>1572</v>
      </c>
    </row>
    <row r="225" spans="1:23" ht="21.75" customHeight="1">
      <c r="B225" s="410">
        <v>38</v>
      </c>
      <c r="C225" s="427" t="s">
        <v>1975</v>
      </c>
      <c r="D225" s="412">
        <v>238</v>
      </c>
      <c r="E225" s="401" t="s">
        <v>1778</v>
      </c>
      <c r="F225" s="401">
        <f t="shared" si="13"/>
        <v>3220003</v>
      </c>
      <c r="G225" s="401" t="s">
        <v>870</v>
      </c>
      <c r="H225" s="401" t="s">
        <v>870</v>
      </c>
      <c r="I225" s="412" t="str">
        <f t="shared" si="14"/>
        <v>OK</v>
      </c>
      <c r="J225" s="412" t="str">
        <f t="shared" si="12"/>
        <v>OK</v>
      </c>
      <c r="K225" s="409"/>
      <c r="L225" s="417">
        <v>1064191</v>
      </c>
      <c r="M225" s="414" t="s">
        <v>1573</v>
      </c>
      <c r="N225" s="451" t="s">
        <v>1574</v>
      </c>
      <c r="O225" s="416" t="s">
        <v>1575</v>
      </c>
      <c r="P225" s="416" t="s">
        <v>1576</v>
      </c>
      <c r="Q225" s="404" t="s">
        <v>1136</v>
      </c>
      <c r="R225" s="451" t="s">
        <v>1574</v>
      </c>
      <c r="S225" s="416" t="s">
        <v>1575</v>
      </c>
      <c r="T225" s="416" t="s">
        <v>1576</v>
      </c>
    </row>
    <row r="226" spans="1:23" ht="21.75" customHeight="1">
      <c r="B226" s="410">
        <v>39</v>
      </c>
      <c r="C226" s="411" t="s">
        <v>1976</v>
      </c>
      <c r="D226" s="412">
        <v>239</v>
      </c>
      <c r="E226" s="401" t="s">
        <v>1779</v>
      </c>
      <c r="F226" s="401">
        <f t="shared" si="13"/>
        <v>3220004</v>
      </c>
      <c r="G226" s="401" t="s">
        <v>1780</v>
      </c>
      <c r="H226" s="401" t="s">
        <v>1780</v>
      </c>
      <c r="I226" s="412" t="str">
        <f t="shared" si="14"/>
        <v>OK</v>
      </c>
      <c r="J226" s="412" t="str">
        <f t="shared" si="12"/>
        <v>OK</v>
      </c>
      <c r="K226" s="409"/>
      <c r="L226" s="417">
        <v>1076480</v>
      </c>
      <c r="M226" s="414" t="s">
        <v>1808</v>
      </c>
      <c r="N226" s="451" t="s">
        <v>1809</v>
      </c>
      <c r="O226" s="416" t="s">
        <v>1224</v>
      </c>
      <c r="P226" s="416" t="s">
        <v>1810</v>
      </c>
      <c r="Q226" s="404" t="s">
        <v>1136</v>
      </c>
      <c r="R226" s="451" t="s">
        <v>1809</v>
      </c>
      <c r="S226" s="416" t="s">
        <v>1224</v>
      </c>
      <c r="T226" s="416" t="s">
        <v>1810</v>
      </c>
    </row>
    <row r="227" spans="1:23" ht="21.75" customHeight="1">
      <c r="B227" s="410">
        <v>40</v>
      </c>
      <c r="C227" s="411" t="s">
        <v>1977</v>
      </c>
      <c r="D227" s="412">
        <v>240</v>
      </c>
      <c r="E227" s="401" t="s">
        <v>1781</v>
      </c>
      <c r="F227" s="401">
        <f t="shared" si="13"/>
        <v>3220005</v>
      </c>
      <c r="G227" s="401" t="s">
        <v>536</v>
      </c>
      <c r="H227" s="401" t="s">
        <v>536</v>
      </c>
      <c r="I227" s="412" t="str">
        <f t="shared" si="14"/>
        <v>OK</v>
      </c>
      <c r="J227" s="412" t="str">
        <f t="shared" si="12"/>
        <v>OK</v>
      </c>
      <c r="K227" s="409"/>
      <c r="L227" s="417">
        <v>1033497</v>
      </c>
      <c r="M227" s="414" t="s">
        <v>1285</v>
      </c>
      <c r="N227" s="451" t="s">
        <v>1627</v>
      </c>
      <c r="O227" s="416" t="s">
        <v>1224</v>
      </c>
      <c r="P227" s="416" t="s">
        <v>1286</v>
      </c>
      <c r="Q227" s="404" t="s">
        <v>1136</v>
      </c>
      <c r="R227" s="451" t="s">
        <v>1627</v>
      </c>
      <c r="S227" s="416" t="s">
        <v>1224</v>
      </c>
      <c r="T227" s="416" t="s">
        <v>1286</v>
      </c>
    </row>
    <row r="228" spans="1:23" ht="21.75" customHeight="1">
      <c r="B228" s="410">
        <v>41</v>
      </c>
      <c r="C228" s="411" t="s">
        <v>1978</v>
      </c>
      <c r="D228" s="412">
        <v>241</v>
      </c>
      <c r="E228" s="401" t="s">
        <v>1782</v>
      </c>
      <c r="F228" s="401">
        <f t="shared" si="13"/>
        <v>3220006</v>
      </c>
      <c r="G228" s="401" t="s">
        <v>933</v>
      </c>
      <c r="H228" s="401" t="s">
        <v>933</v>
      </c>
      <c r="I228" s="412" t="str">
        <f t="shared" si="14"/>
        <v>OK</v>
      </c>
      <c r="J228" s="412" t="str">
        <f t="shared" si="12"/>
        <v>OK</v>
      </c>
      <c r="K228" s="409"/>
      <c r="L228" s="453">
        <v>1044800</v>
      </c>
      <c r="M228" s="414" t="s">
        <v>1628</v>
      </c>
      <c r="N228" s="451" t="s">
        <v>1811</v>
      </c>
      <c r="O228" s="416" t="s">
        <v>1224</v>
      </c>
      <c r="P228" s="416" t="s">
        <v>1629</v>
      </c>
      <c r="Q228" s="404" t="s">
        <v>1136</v>
      </c>
      <c r="R228" s="451" t="s">
        <v>1811</v>
      </c>
      <c r="S228" s="416" t="s">
        <v>1224</v>
      </c>
      <c r="T228" s="416" t="s">
        <v>1629</v>
      </c>
      <c r="U228" s="395">
        <v>1</v>
      </c>
    </row>
    <row r="229" spans="1:23" ht="21.75" customHeight="1">
      <c r="A229" s="454"/>
      <c r="B229" s="410">
        <v>42</v>
      </c>
      <c r="C229" s="411" t="s">
        <v>1979</v>
      </c>
      <c r="D229" s="412">
        <v>242</v>
      </c>
      <c r="E229" s="401">
        <v>3220008</v>
      </c>
      <c r="F229" s="401">
        <f t="shared" si="13"/>
        <v>3220008</v>
      </c>
      <c r="G229" s="401" t="s">
        <v>1980</v>
      </c>
      <c r="H229" s="401" t="s">
        <v>1980</v>
      </c>
      <c r="I229" s="412" t="str">
        <f t="shared" si="14"/>
        <v>OK</v>
      </c>
      <c r="J229" s="412" t="str">
        <f>IF(EXACT(G229,H229),"OK","変更あり！")</f>
        <v>OK</v>
      </c>
      <c r="K229" s="409"/>
      <c r="L229" s="417">
        <v>1039089</v>
      </c>
      <c r="M229" s="414" t="s">
        <v>1981</v>
      </c>
      <c r="N229" s="451" t="s">
        <v>1982</v>
      </c>
      <c r="O229" s="416" t="s">
        <v>1224</v>
      </c>
      <c r="P229" s="416" t="s">
        <v>1983</v>
      </c>
      <c r="Q229" s="404" t="s">
        <v>1136</v>
      </c>
      <c r="R229" s="451" t="s">
        <v>1982</v>
      </c>
      <c r="S229" s="416" t="s">
        <v>1224</v>
      </c>
      <c r="T229" s="416" t="s">
        <v>1983</v>
      </c>
    </row>
    <row r="230" spans="1:23" ht="21.75" customHeight="1">
      <c r="A230" s="454"/>
      <c r="B230" s="410">
        <v>43</v>
      </c>
      <c r="C230" s="411" t="s">
        <v>1863</v>
      </c>
      <c r="D230" s="412">
        <v>243</v>
      </c>
      <c r="E230" s="401">
        <v>3220007</v>
      </c>
      <c r="F230" s="401">
        <f t="shared" si="13"/>
        <v>3220007</v>
      </c>
      <c r="G230" s="401" t="s">
        <v>1984</v>
      </c>
      <c r="H230" s="401" t="s">
        <v>1984</v>
      </c>
      <c r="I230" s="412" t="str">
        <f t="shared" si="14"/>
        <v>OK</v>
      </c>
      <c r="J230" s="412" t="str">
        <f>IF(EXACT(G230,H230),"OK","変更あり！")</f>
        <v>OK</v>
      </c>
      <c r="K230" s="409"/>
      <c r="L230" s="417">
        <v>1039089</v>
      </c>
      <c r="M230" s="419" t="s">
        <v>1981</v>
      </c>
      <c r="N230" s="441" t="s">
        <v>1982</v>
      </c>
      <c r="O230" s="420" t="s">
        <v>1224</v>
      </c>
      <c r="P230" s="420" t="s">
        <v>1983</v>
      </c>
      <c r="Q230" s="404" t="s">
        <v>1136</v>
      </c>
      <c r="R230" s="441" t="s">
        <v>1982</v>
      </c>
      <c r="S230" s="420" t="s">
        <v>1224</v>
      </c>
      <c r="T230" s="420" t="s">
        <v>1983</v>
      </c>
    </row>
    <row r="231" spans="1:23" ht="21.75" customHeight="1">
      <c r="A231" s="455"/>
      <c r="B231" s="442">
        <v>44</v>
      </c>
      <c r="C231" s="456" t="s">
        <v>2175</v>
      </c>
      <c r="D231" s="445">
        <v>244</v>
      </c>
      <c r="E231" s="444">
        <v>3220009</v>
      </c>
      <c r="F231" s="444">
        <v>3220009</v>
      </c>
      <c r="G231" s="444" t="s">
        <v>2176</v>
      </c>
      <c r="H231" s="444" t="s">
        <v>2177</v>
      </c>
      <c r="I231" s="445" t="str">
        <f t="shared" si="14"/>
        <v>OK</v>
      </c>
      <c r="J231" s="445" t="str">
        <f t="shared" ref="J231:J245" si="15">IF(EXACT(G231,H231),"OK","変更あり！")</f>
        <v>OK</v>
      </c>
      <c r="K231" s="409" t="s">
        <v>1920</v>
      </c>
      <c r="L231" s="457">
        <v>1079797</v>
      </c>
      <c r="M231" s="458" t="s">
        <v>2178</v>
      </c>
      <c r="N231" s="447" t="s">
        <v>2179</v>
      </c>
      <c r="O231" s="446" t="s">
        <v>1224</v>
      </c>
      <c r="P231" s="446" t="s">
        <v>2180</v>
      </c>
      <c r="Q231" s="404" t="s">
        <v>1136</v>
      </c>
      <c r="R231" s="447" t="s">
        <v>2179</v>
      </c>
      <c r="S231" s="446" t="s">
        <v>1224</v>
      </c>
      <c r="T231" s="446" t="s">
        <v>2180</v>
      </c>
    </row>
    <row r="232" spans="1:23" s="452" customFormat="1" ht="21.75" customHeight="1">
      <c r="A232" s="455"/>
      <c r="B232" s="442">
        <v>45</v>
      </c>
      <c r="C232" s="456" t="s">
        <v>2028</v>
      </c>
      <c r="D232" s="445">
        <v>245</v>
      </c>
      <c r="E232" s="444">
        <v>3220010</v>
      </c>
      <c r="F232" s="444">
        <v>3220010</v>
      </c>
      <c r="G232" s="444" t="s">
        <v>2181</v>
      </c>
      <c r="H232" s="444" t="s">
        <v>2181</v>
      </c>
      <c r="I232" s="445" t="str">
        <f t="shared" si="14"/>
        <v>OK</v>
      </c>
      <c r="J232" s="445" t="str">
        <f t="shared" si="15"/>
        <v>OK</v>
      </c>
      <c r="K232" s="409" t="s">
        <v>1920</v>
      </c>
      <c r="L232" s="457">
        <v>1058489</v>
      </c>
      <c r="M232" s="458" t="s">
        <v>1612</v>
      </c>
      <c r="N232" s="447" t="s">
        <v>2182</v>
      </c>
      <c r="O232" s="446" t="s">
        <v>1224</v>
      </c>
      <c r="P232" s="446" t="s">
        <v>1613</v>
      </c>
      <c r="Q232" s="404" t="s">
        <v>1136</v>
      </c>
      <c r="R232" s="447" t="s">
        <v>2182</v>
      </c>
      <c r="S232" s="446" t="s">
        <v>1224</v>
      </c>
      <c r="T232" s="446" t="s">
        <v>1613</v>
      </c>
      <c r="W232" s="395"/>
    </row>
    <row r="233" spans="1:23" s="452" customFormat="1" ht="21.75" customHeight="1">
      <c r="A233" s="455"/>
      <c r="B233" s="442">
        <v>46</v>
      </c>
      <c r="C233" s="456" t="s">
        <v>2183</v>
      </c>
      <c r="D233" s="445">
        <v>246</v>
      </c>
      <c r="E233" s="444">
        <v>3220011</v>
      </c>
      <c r="F233" s="444">
        <v>3220011</v>
      </c>
      <c r="G233" s="444" t="s">
        <v>2184</v>
      </c>
      <c r="H233" s="444" t="s">
        <v>2184</v>
      </c>
      <c r="I233" s="445" t="str">
        <f t="shared" si="14"/>
        <v>OK</v>
      </c>
      <c r="J233" s="445" t="str">
        <f t="shared" si="15"/>
        <v>OK</v>
      </c>
      <c r="K233" s="409" t="s">
        <v>1920</v>
      </c>
      <c r="L233" s="457">
        <v>1080058</v>
      </c>
      <c r="M233" s="458" t="s">
        <v>1247</v>
      </c>
      <c r="N233" s="447" t="s">
        <v>2185</v>
      </c>
      <c r="O233" s="446" t="s">
        <v>1224</v>
      </c>
      <c r="P233" s="446" t="s">
        <v>1248</v>
      </c>
      <c r="Q233" s="404" t="s">
        <v>1136</v>
      </c>
      <c r="R233" s="447" t="s">
        <v>2185</v>
      </c>
      <c r="S233" s="446" t="s">
        <v>1224</v>
      </c>
      <c r="T233" s="446" t="s">
        <v>1248</v>
      </c>
      <c r="W233" s="395"/>
    </row>
    <row r="234" spans="1:23" s="452" customFormat="1" ht="21.75" customHeight="1">
      <c r="A234" s="455"/>
      <c r="B234" s="442">
        <v>47</v>
      </c>
      <c r="C234" s="456" t="s">
        <v>2186</v>
      </c>
      <c r="D234" s="445">
        <v>247</v>
      </c>
      <c r="E234" s="444">
        <v>3220012</v>
      </c>
      <c r="F234" s="444">
        <v>3220012</v>
      </c>
      <c r="G234" s="444" t="s">
        <v>2187</v>
      </c>
      <c r="H234" s="444" t="s">
        <v>2187</v>
      </c>
      <c r="I234" s="445" t="str">
        <f t="shared" si="14"/>
        <v>OK</v>
      </c>
      <c r="J234" s="445" t="str">
        <f t="shared" si="15"/>
        <v>OK</v>
      </c>
      <c r="K234" s="409" t="s">
        <v>1920</v>
      </c>
      <c r="L234" s="457">
        <v>1066666</v>
      </c>
      <c r="M234" s="458" t="s">
        <v>1630</v>
      </c>
      <c r="N234" s="447" t="s">
        <v>2188</v>
      </c>
      <c r="O234" s="446" t="s">
        <v>1224</v>
      </c>
      <c r="P234" s="446" t="s">
        <v>1632</v>
      </c>
      <c r="Q234" s="404" t="s">
        <v>1136</v>
      </c>
      <c r="R234" s="447" t="s">
        <v>2188</v>
      </c>
      <c r="S234" s="446" t="s">
        <v>1224</v>
      </c>
      <c r="T234" s="446" t="s">
        <v>1632</v>
      </c>
      <c r="W234" s="395"/>
    </row>
    <row r="235" spans="1:23" s="452" customFormat="1" ht="21.75" customHeight="1">
      <c r="A235" s="455"/>
      <c r="B235" s="442">
        <v>48</v>
      </c>
      <c r="C235" s="456" t="s">
        <v>2189</v>
      </c>
      <c r="D235" s="445">
        <v>248</v>
      </c>
      <c r="E235" s="444">
        <v>3220013</v>
      </c>
      <c r="F235" s="444">
        <v>3220013</v>
      </c>
      <c r="G235" s="444" t="s">
        <v>2190</v>
      </c>
      <c r="H235" s="444" t="s">
        <v>2190</v>
      </c>
      <c r="I235" s="445" t="str">
        <f t="shared" si="14"/>
        <v>OK</v>
      </c>
      <c r="J235" s="445" t="str">
        <f t="shared" si="15"/>
        <v>OK</v>
      </c>
      <c r="K235" s="409" t="s">
        <v>1920</v>
      </c>
      <c r="L235" s="457">
        <v>1051635</v>
      </c>
      <c r="M235" s="458" t="s">
        <v>2191</v>
      </c>
      <c r="N235" s="447" t="s">
        <v>2192</v>
      </c>
      <c r="O235" s="446" t="s">
        <v>1224</v>
      </c>
      <c r="P235" s="446" t="s">
        <v>1332</v>
      </c>
      <c r="Q235" s="404" t="s">
        <v>1136</v>
      </c>
      <c r="R235" s="447" t="s">
        <v>2193</v>
      </c>
      <c r="S235" s="446" t="s">
        <v>1224</v>
      </c>
      <c r="T235" s="446" t="s">
        <v>1332</v>
      </c>
      <c r="W235" s="395"/>
    </row>
    <row r="236" spans="1:23" s="452" customFormat="1" ht="21.75" customHeight="1">
      <c r="A236" s="455"/>
      <c r="B236" s="442">
        <v>49</v>
      </c>
      <c r="C236" s="456" t="s">
        <v>2194</v>
      </c>
      <c r="D236" s="445">
        <v>249</v>
      </c>
      <c r="E236" s="444">
        <v>3220014</v>
      </c>
      <c r="F236" s="444">
        <v>3220014</v>
      </c>
      <c r="G236" s="444" t="s">
        <v>2195</v>
      </c>
      <c r="H236" s="444" t="s">
        <v>2195</v>
      </c>
      <c r="I236" s="445" t="str">
        <f t="shared" si="14"/>
        <v>OK</v>
      </c>
      <c r="J236" s="445" t="str">
        <f t="shared" si="15"/>
        <v>OK</v>
      </c>
      <c r="K236" s="409" t="s">
        <v>1920</v>
      </c>
      <c r="L236" s="457">
        <v>1069852</v>
      </c>
      <c r="M236" s="458" t="s">
        <v>2196</v>
      </c>
      <c r="N236" s="447" t="s">
        <v>2197</v>
      </c>
      <c r="O236" s="446" t="s">
        <v>2198</v>
      </c>
      <c r="P236" s="446" t="s">
        <v>2199</v>
      </c>
      <c r="Q236" s="404" t="s">
        <v>1136</v>
      </c>
      <c r="R236" s="447" t="s">
        <v>2197</v>
      </c>
      <c r="S236" s="446" t="s">
        <v>2198</v>
      </c>
      <c r="T236" s="446" t="s">
        <v>2199</v>
      </c>
      <c r="W236" s="395"/>
    </row>
    <row r="237" spans="1:23" s="452" customFormat="1" ht="21.75" customHeight="1">
      <c r="A237" s="455"/>
      <c r="B237" s="442">
        <v>50</v>
      </c>
      <c r="C237" s="456" t="s">
        <v>2200</v>
      </c>
      <c r="D237" s="445">
        <v>250</v>
      </c>
      <c r="E237" s="444">
        <v>3220015</v>
      </c>
      <c r="F237" s="444">
        <v>3220015</v>
      </c>
      <c r="G237" s="444" t="s">
        <v>2201</v>
      </c>
      <c r="H237" s="444" t="s">
        <v>2201</v>
      </c>
      <c r="I237" s="445" t="str">
        <f t="shared" si="14"/>
        <v>OK</v>
      </c>
      <c r="J237" s="445" t="str">
        <f t="shared" si="15"/>
        <v>OK</v>
      </c>
      <c r="K237" s="409" t="s">
        <v>1920</v>
      </c>
      <c r="L237" s="457">
        <v>1058488</v>
      </c>
      <c r="M237" s="458" t="s">
        <v>2202</v>
      </c>
      <c r="N237" s="447" t="s">
        <v>2203</v>
      </c>
      <c r="O237" s="446" t="s">
        <v>1224</v>
      </c>
      <c r="P237" s="446" t="s">
        <v>2204</v>
      </c>
      <c r="Q237" s="404" t="s">
        <v>1136</v>
      </c>
      <c r="R237" s="447" t="s">
        <v>2203</v>
      </c>
      <c r="S237" s="446" t="s">
        <v>1224</v>
      </c>
      <c r="T237" s="446" t="s">
        <v>2204</v>
      </c>
      <c r="W237" s="395"/>
    </row>
    <row r="238" spans="1:23" s="452" customFormat="1" ht="21.75" customHeight="1">
      <c r="A238" s="455"/>
      <c r="B238" s="442">
        <v>51</v>
      </c>
      <c r="C238" s="456" t="s">
        <v>2039</v>
      </c>
      <c r="D238" s="445">
        <v>251</v>
      </c>
      <c r="E238" s="444">
        <v>3220016</v>
      </c>
      <c r="F238" s="444">
        <v>3220016</v>
      </c>
      <c r="G238" s="444" t="s">
        <v>2205</v>
      </c>
      <c r="H238" s="444" t="s">
        <v>2205</v>
      </c>
      <c r="I238" s="445" t="str">
        <f t="shared" si="14"/>
        <v>OK</v>
      </c>
      <c r="J238" s="445" t="str">
        <f t="shared" si="15"/>
        <v>OK</v>
      </c>
      <c r="K238" s="409" t="s">
        <v>1920</v>
      </c>
      <c r="L238" s="457">
        <v>1080360</v>
      </c>
      <c r="M238" s="458" t="s">
        <v>1249</v>
      </c>
      <c r="N238" s="447" t="s">
        <v>2206</v>
      </c>
      <c r="O238" s="446" t="s">
        <v>1224</v>
      </c>
      <c r="P238" s="446" t="s">
        <v>2207</v>
      </c>
      <c r="Q238" s="404" t="s">
        <v>1136</v>
      </c>
      <c r="R238" s="447" t="s">
        <v>2206</v>
      </c>
      <c r="S238" s="446" t="s">
        <v>1224</v>
      </c>
      <c r="T238" s="446" t="s">
        <v>2207</v>
      </c>
      <c r="U238" s="452">
        <v>1</v>
      </c>
      <c r="W238" s="395"/>
    </row>
    <row r="239" spans="1:23" s="452" customFormat="1" ht="21.75" customHeight="1">
      <c r="A239" s="455"/>
      <c r="B239" s="442">
        <v>52</v>
      </c>
      <c r="C239" s="456" t="s">
        <v>2208</v>
      </c>
      <c r="D239" s="445">
        <v>252</v>
      </c>
      <c r="E239" s="444">
        <v>3220017</v>
      </c>
      <c r="F239" s="444">
        <v>3220017</v>
      </c>
      <c r="G239" s="444" t="s">
        <v>2209</v>
      </c>
      <c r="H239" s="444" t="s">
        <v>2209</v>
      </c>
      <c r="I239" s="445" t="str">
        <f t="shared" si="14"/>
        <v>OK</v>
      </c>
      <c r="J239" s="445" t="str">
        <f t="shared" si="15"/>
        <v>OK</v>
      </c>
      <c r="K239" s="409" t="s">
        <v>1920</v>
      </c>
      <c r="L239" s="457">
        <v>1080053</v>
      </c>
      <c r="M239" s="458" t="s">
        <v>2210</v>
      </c>
      <c r="N239" s="447" t="s">
        <v>2211</v>
      </c>
      <c r="O239" s="446" t="s">
        <v>1224</v>
      </c>
      <c r="P239" s="446" t="s">
        <v>2212</v>
      </c>
      <c r="Q239" s="404" t="s">
        <v>1136</v>
      </c>
      <c r="R239" s="447" t="s">
        <v>2211</v>
      </c>
      <c r="S239" s="446" t="s">
        <v>1224</v>
      </c>
      <c r="T239" s="446" t="s">
        <v>2212</v>
      </c>
      <c r="W239" s="395"/>
    </row>
    <row r="240" spans="1:23" s="452" customFormat="1" ht="21.75" customHeight="1">
      <c r="A240" s="455"/>
      <c r="B240" s="442">
        <v>53</v>
      </c>
      <c r="C240" s="456" t="s">
        <v>2213</v>
      </c>
      <c r="D240" s="445">
        <v>253</v>
      </c>
      <c r="E240" s="444">
        <v>3220018</v>
      </c>
      <c r="F240" s="444">
        <v>3220018</v>
      </c>
      <c r="G240" s="444" t="s">
        <v>2214</v>
      </c>
      <c r="H240" s="444" t="s">
        <v>2214</v>
      </c>
      <c r="I240" s="445" t="str">
        <f t="shared" si="14"/>
        <v>OK</v>
      </c>
      <c r="J240" s="445" t="str">
        <f t="shared" si="15"/>
        <v>OK</v>
      </c>
      <c r="K240" s="409" t="s">
        <v>1920</v>
      </c>
      <c r="L240" s="457">
        <v>1080057</v>
      </c>
      <c r="M240" s="458" t="s">
        <v>2215</v>
      </c>
      <c r="N240" s="447" t="s">
        <v>2216</v>
      </c>
      <c r="O240" s="446" t="s">
        <v>1224</v>
      </c>
      <c r="P240" s="446" t="s">
        <v>2217</v>
      </c>
      <c r="Q240" s="404" t="s">
        <v>1136</v>
      </c>
      <c r="R240" s="447" t="s">
        <v>2216</v>
      </c>
      <c r="S240" s="446" t="s">
        <v>1224</v>
      </c>
      <c r="T240" s="446" t="s">
        <v>2217</v>
      </c>
      <c r="W240" s="395"/>
    </row>
    <row r="241" spans="1:23" s="452" customFormat="1" ht="21.75" customHeight="1" thickBot="1">
      <c r="A241" s="455"/>
      <c r="B241" s="442">
        <v>54</v>
      </c>
      <c r="C241" s="456" t="s">
        <v>2218</v>
      </c>
      <c r="D241" s="445">
        <v>254</v>
      </c>
      <c r="E241" s="444">
        <v>3220019</v>
      </c>
      <c r="F241" s="444">
        <v>3220019</v>
      </c>
      <c r="G241" s="444" t="s">
        <v>2219</v>
      </c>
      <c r="H241" s="444" t="s">
        <v>2219</v>
      </c>
      <c r="I241" s="445" t="str">
        <f t="shared" si="14"/>
        <v>OK</v>
      </c>
      <c r="J241" s="445" t="str">
        <f t="shared" si="15"/>
        <v>OK</v>
      </c>
      <c r="K241" s="409" t="s">
        <v>1920</v>
      </c>
      <c r="L241" s="459">
        <v>1059472</v>
      </c>
      <c r="M241" s="460" t="s">
        <v>2220</v>
      </c>
      <c r="N241" s="461" t="s">
        <v>2221</v>
      </c>
      <c r="O241" s="462" t="s">
        <v>1224</v>
      </c>
      <c r="P241" s="462" t="s">
        <v>1662</v>
      </c>
      <c r="Q241" s="404" t="s">
        <v>1136</v>
      </c>
      <c r="R241" s="461" t="s">
        <v>2221</v>
      </c>
      <c r="S241" s="462" t="s">
        <v>1224</v>
      </c>
      <c r="T241" s="462" t="s">
        <v>1662</v>
      </c>
      <c r="W241" s="395"/>
    </row>
    <row r="242" spans="1:23" ht="21.75" customHeight="1" thickBot="1">
      <c r="A242" s="463" t="s">
        <v>869</v>
      </c>
      <c r="B242" s="410">
        <v>1</v>
      </c>
      <c r="C242" s="411" t="s">
        <v>194</v>
      </c>
      <c r="D242" s="412">
        <v>301</v>
      </c>
      <c r="E242" s="441" t="s">
        <v>871</v>
      </c>
      <c r="F242" s="401">
        <f t="shared" ref="F242:F246" si="16">VALUE(E242)</f>
        <v>2210595</v>
      </c>
      <c r="G242" s="401" t="s">
        <v>872</v>
      </c>
      <c r="H242" s="401" t="s">
        <v>872</v>
      </c>
      <c r="I242" s="412" t="str">
        <f t="shared" ref="I242:I249" si="17">IF(COUNTIF($G$5:$G$337,G242)=1,"OK","重複あり！")</f>
        <v>OK</v>
      </c>
      <c r="J242" s="412" t="str">
        <f t="shared" si="15"/>
        <v>OK</v>
      </c>
      <c r="K242" s="409"/>
      <c r="L242" s="464">
        <v>1062690</v>
      </c>
      <c r="M242" s="414" t="s">
        <v>1577</v>
      </c>
      <c r="N242" s="451" t="s">
        <v>1578</v>
      </c>
      <c r="O242" s="416" t="s">
        <v>1224</v>
      </c>
      <c r="P242" s="416" t="s">
        <v>1579</v>
      </c>
      <c r="Q242" s="404" t="s">
        <v>1136</v>
      </c>
      <c r="R242" s="451" t="s">
        <v>1578</v>
      </c>
      <c r="S242" s="416" t="s">
        <v>1224</v>
      </c>
      <c r="T242" s="416" t="s">
        <v>1579</v>
      </c>
    </row>
    <row r="243" spans="1:23" ht="21.75" customHeight="1">
      <c r="A243" s="452"/>
      <c r="B243" s="410">
        <v>2</v>
      </c>
      <c r="C243" s="411" t="s">
        <v>2222</v>
      </c>
      <c r="D243" s="412">
        <v>302</v>
      </c>
      <c r="E243" s="441">
        <v>2220001</v>
      </c>
      <c r="F243" s="401">
        <f t="shared" si="16"/>
        <v>2220001</v>
      </c>
      <c r="G243" s="401" t="s">
        <v>873</v>
      </c>
      <c r="H243" s="401" t="s">
        <v>873</v>
      </c>
      <c r="I243" s="412" t="str">
        <f t="shared" si="17"/>
        <v>OK</v>
      </c>
      <c r="J243" s="412" t="str">
        <f t="shared" si="15"/>
        <v>OK</v>
      </c>
      <c r="K243" s="409"/>
      <c r="L243" s="417">
        <v>1065930</v>
      </c>
      <c r="M243" s="414" t="s">
        <v>1580</v>
      </c>
      <c r="N243" s="451" t="s">
        <v>1581</v>
      </c>
      <c r="O243" s="416" t="s">
        <v>1224</v>
      </c>
      <c r="P243" s="416" t="s">
        <v>1582</v>
      </c>
      <c r="Q243" s="404" t="s">
        <v>1136</v>
      </c>
      <c r="R243" s="451" t="s">
        <v>1581</v>
      </c>
      <c r="S243" s="416" t="s">
        <v>1224</v>
      </c>
      <c r="T243" s="416" t="s">
        <v>1582</v>
      </c>
    </row>
    <row r="244" spans="1:23" ht="21.75" customHeight="1">
      <c r="A244" s="452"/>
      <c r="B244" s="410">
        <v>3</v>
      </c>
      <c r="C244" s="411" t="s">
        <v>2223</v>
      </c>
      <c r="D244" s="412">
        <v>303</v>
      </c>
      <c r="E244" s="441">
        <v>2220002</v>
      </c>
      <c r="F244" s="401">
        <f t="shared" si="16"/>
        <v>2220002</v>
      </c>
      <c r="G244" s="401" t="s">
        <v>874</v>
      </c>
      <c r="H244" s="401" t="s">
        <v>874</v>
      </c>
      <c r="I244" s="412" t="str">
        <f t="shared" si="17"/>
        <v>OK</v>
      </c>
      <c r="J244" s="412" t="str">
        <f t="shared" si="15"/>
        <v>OK</v>
      </c>
      <c r="K244" s="409"/>
      <c r="L244" s="417">
        <v>1073165</v>
      </c>
      <c r="M244" s="414" t="s">
        <v>2224</v>
      </c>
      <c r="N244" s="451" t="s">
        <v>1583</v>
      </c>
      <c r="O244" s="416" t="s">
        <v>1224</v>
      </c>
      <c r="P244" s="416" t="s">
        <v>1584</v>
      </c>
      <c r="Q244" s="404" t="s">
        <v>1136</v>
      </c>
      <c r="R244" s="451" t="s">
        <v>1583</v>
      </c>
      <c r="S244" s="416" t="s">
        <v>1224</v>
      </c>
      <c r="T244" s="416" t="s">
        <v>1584</v>
      </c>
    </row>
    <row r="245" spans="1:23" ht="21.75" customHeight="1">
      <c r="A245" s="452"/>
      <c r="B245" s="410">
        <v>4</v>
      </c>
      <c r="C245" s="411" t="s">
        <v>2225</v>
      </c>
      <c r="D245" s="412">
        <v>304</v>
      </c>
      <c r="E245" s="441">
        <v>2220003</v>
      </c>
      <c r="F245" s="401">
        <f t="shared" si="16"/>
        <v>2220003</v>
      </c>
      <c r="G245" s="401" t="s">
        <v>1064</v>
      </c>
      <c r="H245" s="401" t="s">
        <v>1064</v>
      </c>
      <c r="I245" s="412" t="str">
        <f t="shared" si="17"/>
        <v>OK</v>
      </c>
      <c r="J245" s="412" t="str">
        <f t="shared" si="15"/>
        <v>OK</v>
      </c>
      <c r="K245" s="409"/>
      <c r="L245" s="417">
        <v>1074906</v>
      </c>
      <c r="M245" s="414" t="s">
        <v>1585</v>
      </c>
      <c r="N245" s="451" t="s">
        <v>1812</v>
      </c>
      <c r="O245" s="416" t="s">
        <v>1224</v>
      </c>
      <c r="P245" s="416" t="s">
        <v>1586</v>
      </c>
      <c r="Q245" s="404" t="s">
        <v>1136</v>
      </c>
      <c r="R245" s="451" t="s">
        <v>1812</v>
      </c>
      <c r="S245" s="416" t="s">
        <v>1224</v>
      </c>
      <c r="T245" s="416" t="s">
        <v>1586</v>
      </c>
    </row>
    <row r="246" spans="1:23" ht="21.75" customHeight="1">
      <c r="A246" s="452"/>
      <c r="B246" s="410">
        <v>5</v>
      </c>
      <c r="C246" s="465" t="s">
        <v>2226</v>
      </c>
      <c r="D246" s="412">
        <f>B246+300</f>
        <v>305</v>
      </c>
      <c r="E246" s="441">
        <v>2220004</v>
      </c>
      <c r="F246" s="401">
        <f t="shared" si="16"/>
        <v>2220004</v>
      </c>
      <c r="G246" s="401" t="s">
        <v>2227</v>
      </c>
      <c r="H246" s="401" t="s">
        <v>2227</v>
      </c>
      <c r="I246" s="412" t="str">
        <f t="shared" si="17"/>
        <v>OK</v>
      </c>
      <c r="J246" s="412" t="str">
        <f>IF(EXACT(G246,H246),"OK","変更あり！")</f>
        <v>OK</v>
      </c>
      <c r="K246" s="409"/>
      <c r="L246" s="420">
        <v>1061813</v>
      </c>
      <c r="M246" s="414" t="s">
        <v>2228</v>
      </c>
      <c r="N246" s="451" t="s">
        <v>2229</v>
      </c>
      <c r="O246" s="416" t="s">
        <v>1224</v>
      </c>
      <c r="P246" s="416" t="s">
        <v>2230</v>
      </c>
      <c r="Q246" s="404" t="s">
        <v>1136</v>
      </c>
      <c r="R246" s="451" t="s">
        <v>2229</v>
      </c>
      <c r="S246" s="416" t="s">
        <v>1224</v>
      </c>
      <c r="T246" s="416" t="s">
        <v>2230</v>
      </c>
    </row>
    <row r="247" spans="1:23" ht="21.75" customHeight="1">
      <c r="A247" s="466"/>
      <c r="B247" s="442">
        <v>6</v>
      </c>
      <c r="C247" s="456" t="s">
        <v>2231</v>
      </c>
      <c r="D247" s="445">
        <f t="shared" ref="D247:D249" si="18">B247+300</f>
        <v>306</v>
      </c>
      <c r="E247" s="443">
        <v>2220005</v>
      </c>
      <c r="F247" s="444">
        <v>2220005</v>
      </c>
      <c r="G247" s="444" t="s">
        <v>2232</v>
      </c>
      <c r="H247" s="444" t="s">
        <v>2232</v>
      </c>
      <c r="I247" s="445" t="str">
        <f t="shared" si="17"/>
        <v>OK</v>
      </c>
      <c r="J247" s="445" t="str">
        <f t="shared" ref="J247:J310" si="19">IF(EXACT(G247,H247),"OK","変更あり！")</f>
        <v>OK</v>
      </c>
      <c r="K247" s="409" t="s">
        <v>1920</v>
      </c>
      <c r="L247" s="446">
        <v>1074424</v>
      </c>
      <c r="M247" s="467" t="s">
        <v>2233</v>
      </c>
      <c r="N247" s="468" t="s">
        <v>2234</v>
      </c>
      <c r="O247" s="449" t="s">
        <v>1224</v>
      </c>
      <c r="P247" s="449" t="s">
        <v>2235</v>
      </c>
      <c r="Q247" s="404" t="s">
        <v>1136</v>
      </c>
      <c r="R247" s="468" t="s">
        <v>2234</v>
      </c>
      <c r="S247" s="449" t="s">
        <v>1224</v>
      </c>
      <c r="T247" s="449" t="s">
        <v>2235</v>
      </c>
    </row>
    <row r="248" spans="1:23" ht="21.75" customHeight="1">
      <c r="A248" s="466"/>
      <c r="B248" s="442">
        <v>7</v>
      </c>
      <c r="C248" s="456" t="s">
        <v>2236</v>
      </c>
      <c r="D248" s="445">
        <f t="shared" si="18"/>
        <v>307</v>
      </c>
      <c r="E248" s="443">
        <v>2220006</v>
      </c>
      <c r="F248" s="444">
        <v>2220006</v>
      </c>
      <c r="G248" s="444" t="s">
        <v>2237</v>
      </c>
      <c r="H248" s="444" t="s">
        <v>2237</v>
      </c>
      <c r="I248" s="445" t="str">
        <f t="shared" si="17"/>
        <v>OK</v>
      </c>
      <c r="J248" s="445" t="str">
        <f t="shared" si="19"/>
        <v>OK</v>
      </c>
      <c r="K248" s="409" t="s">
        <v>1920</v>
      </c>
      <c r="L248" s="446">
        <v>1080055</v>
      </c>
      <c r="M248" s="467" t="s">
        <v>2238</v>
      </c>
      <c r="N248" s="468" t="s">
        <v>2239</v>
      </c>
      <c r="O248" s="449" t="s">
        <v>2240</v>
      </c>
      <c r="P248" s="449" t="s">
        <v>2241</v>
      </c>
      <c r="Q248" s="404" t="s">
        <v>1136</v>
      </c>
      <c r="R248" s="468" t="s">
        <v>2242</v>
      </c>
      <c r="S248" s="449" t="s">
        <v>1224</v>
      </c>
      <c r="T248" s="449" t="s">
        <v>2243</v>
      </c>
    </row>
    <row r="249" spans="1:23" ht="21.75" customHeight="1">
      <c r="A249" s="466"/>
      <c r="B249" s="442">
        <v>8</v>
      </c>
      <c r="C249" s="456" t="s">
        <v>2244</v>
      </c>
      <c r="D249" s="445">
        <f t="shared" si="18"/>
        <v>308</v>
      </c>
      <c r="E249" s="443">
        <v>2220007</v>
      </c>
      <c r="F249" s="444">
        <v>2220007</v>
      </c>
      <c r="G249" s="444" t="s">
        <v>2245</v>
      </c>
      <c r="H249" s="444" t="s">
        <v>2245</v>
      </c>
      <c r="I249" s="445" t="str">
        <f t="shared" si="17"/>
        <v>OK</v>
      </c>
      <c r="J249" s="445" t="str">
        <f t="shared" si="19"/>
        <v>OK</v>
      </c>
      <c r="K249" s="409" t="s">
        <v>1920</v>
      </c>
      <c r="L249" s="446">
        <v>1080054</v>
      </c>
      <c r="M249" s="467" t="s">
        <v>2246</v>
      </c>
      <c r="N249" s="468" t="s">
        <v>2247</v>
      </c>
      <c r="O249" s="449" t="s">
        <v>1224</v>
      </c>
      <c r="P249" s="449" t="s">
        <v>2248</v>
      </c>
      <c r="Q249" s="404" t="s">
        <v>1136</v>
      </c>
      <c r="R249" s="468" t="s">
        <v>2247</v>
      </c>
      <c r="S249" s="449" t="s">
        <v>1224</v>
      </c>
      <c r="T249" s="449" t="s">
        <v>2248</v>
      </c>
    </row>
    <row r="250" spans="1:23" ht="21.75" customHeight="1">
      <c r="A250" s="405" t="s">
        <v>875</v>
      </c>
      <c r="B250" s="410">
        <v>1</v>
      </c>
      <c r="C250" s="411" t="s">
        <v>2249</v>
      </c>
      <c r="D250" s="412">
        <v>401</v>
      </c>
      <c r="E250" s="401" t="s">
        <v>876</v>
      </c>
      <c r="F250" s="401">
        <f t="shared" ref="F250:F313" si="20">VALUE(E250)</f>
        <v>4210007</v>
      </c>
      <c r="G250" s="401" t="s">
        <v>877</v>
      </c>
      <c r="H250" s="401" t="s">
        <v>877</v>
      </c>
      <c r="I250" s="412" t="str">
        <f t="shared" ref="I250:I306" si="21">IF(COUNTIF($G$5:$G$340,G250)=1,"OK","重複あり！")</f>
        <v>OK</v>
      </c>
      <c r="J250" s="412" t="str">
        <f t="shared" si="19"/>
        <v>OK</v>
      </c>
      <c r="K250" s="409"/>
      <c r="L250" s="469">
        <v>1059658</v>
      </c>
      <c r="M250" s="414" t="s">
        <v>1587</v>
      </c>
      <c r="N250" s="415" t="s">
        <v>1588</v>
      </c>
      <c r="O250" s="470" t="s">
        <v>1305</v>
      </c>
      <c r="P250" s="470" t="s">
        <v>1589</v>
      </c>
      <c r="Q250" s="404" t="s">
        <v>1136</v>
      </c>
      <c r="R250" s="415" t="s">
        <v>1588</v>
      </c>
      <c r="S250" s="470" t="s">
        <v>1305</v>
      </c>
      <c r="T250" s="470" t="s">
        <v>1589</v>
      </c>
      <c r="U250" s="395">
        <v>1</v>
      </c>
    </row>
    <row r="251" spans="1:23" ht="21.75" customHeight="1">
      <c r="B251" s="410">
        <v>2</v>
      </c>
      <c r="C251" s="411" t="s">
        <v>2250</v>
      </c>
      <c r="D251" s="412">
        <v>402</v>
      </c>
      <c r="E251" s="401" t="s">
        <v>879</v>
      </c>
      <c r="F251" s="401">
        <f t="shared" si="20"/>
        <v>4210009</v>
      </c>
      <c r="G251" s="401" t="s">
        <v>880</v>
      </c>
      <c r="H251" s="401" t="s">
        <v>880</v>
      </c>
      <c r="I251" s="412" t="str">
        <f t="shared" si="21"/>
        <v>OK</v>
      </c>
      <c r="J251" s="412" t="str">
        <f t="shared" si="19"/>
        <v>OK</v>
      </c>
      <c r="K251" s="409"/>
      <c r="L251" s="439">
        <v>1055570</v>
      </c>
      <c r="M251" s="414" t="s">
        <v>1813</v>
      </c>
      <c r="N251" s="415" t="s">
        <v>1590</v>
      </c>
      <c r="O251" s="470" t="s">
        <v>1305</v>
      </c>
      <c r="P251" s="470" t="s">
        <v>1591</v>
      </c>
      <c r="Q251" s="404" t="s">
        <v>1136</v>
      </c>
      <c r="R251" s="415" t="s">
        <v>1590</v>
      </c>
      <c r="S251" s="470" t="s">
        <v>1305</v>
      </c>
      <c r="T251" s="470" t="s">
        <v>1591</v>
      </c>
    </row>
    <row r="252" spans="1:23" ht="21.75" customHeight="1">
      <c r="B252" s="410">
        <v>3</v>
      </c>
      <c r="C252" s="411" t="s">
        <v>2251</v>
      </c>
      <c r="D252" s="412">
        <v>403</v>
      </c>
      <c r="E252" s="401" t="s">
        <v>881</v>
      </c>
      <c r="F252" s="401">
        <f t="shared" si="20"/>
        <v>4210010</v>
      </c>
      <c r="G252" s="401" t="s">
        <v>882</v>
      </c>
      <c r="H252" s="401" t="s">
        <v>882</v>
      </c>
      <c r="I252" s="412" t="str">
        <f t="shared" si="21"/>
        <v>OK</v>
      </c>
      <c r="J252" s="412" t="str">
        <f t="shared" si="19"/>
        <v>OK</v>
      </c>
      <c r="K252" s="409"/>
      <c r="L252" s="439">
        <v>1059676</v>
      </c>
      <c r="M252" s="414" t="s">
        <v>1406</v>
      </c>
      <c r="N252" s="415" t="s">
        <v>1592</v>
      </c>
      <c r="O252" s="470" t="s">
        <v>1305</v>
      </c>
      <c r="P252" s="470" t="s">
        <v>1408</v>
      </c>
      <c r="Q252" s="404" t="s">
        <v>1136</v>
      </c>
      <c r="R252" s="415" t="s">
        <v>1592</v>
      </c>
      <c r="S252" s="470" t="s">
        <v>1305</v>
      </c>
      <c r="T252" s="470" t="s">
        <v>1408</v>
      </c>
      <c r="U252" s="395">
        <v>1</v>
      </c>
    </row>
    <row r="253" spans="1:23" ht="21.75" customHeight="1">
      <c r="B253" s="410">
        <v>4</v>
      </c>
      <c r="C253" s="411" t="s">
        <v>2252</v>
      </c>
      <c r="D253" s="412">
        <v>404</v>
      </c>
      <c r="E253" s="401" t="s">
        <v>883</v>
      </c>
      <c r="F253" s="401">
        <f t="shared" si="20"/>
        <v>4210011</v>
      </c>
      <c r="G253" s="401" t="s">
        <v>884</v>
      </c>
      <c r="H253" s="401" t="s">
        <v>884</v>
      </c>
      <c r="I253" s="412" t="str">
        <f t="shared" si="21"/>
        <v>OK</v>
      </c>
      <c r="J253" s="412" t="str">
        <f t="shared" si="19"/>
        <v>OK</v>
      </c>
      <c r="K253" s="409"/>
      <c r="L253" s="439">
        <v>1059827</v>
      </c>
      <c r="M253" s="414" t="s">
        <v>1593</v>
      </c>
      <c r="N253" s="415" t="s">
        <v>1594</v>
      </c>
      <c r="O253" s="470" t="s">
        <v>1305</v>
      </c>
      <c r="P253" s="470" t="s">
        <v>1595</v>
      </c>
      <c r="Q253" s="404" t="s">
        <v>1136</v>
      </c>
      <c r="R253" s="415" t="s">
        <v>1594</v>
      </c>
      <c r="S253" s="470" t="s">
        <v>1305</v>
      </c>
      <c r="T253" s="470" t="s">
        <v>1595</v>
      </c>
      <c r="U253" s="395">
        <v>1</v>
      </c>
    </row>
    <row r="254" spans="1:23" ht="21.75" customHeight="1">
      <c r="B254" s="410">
        <v>5</v>
      </c>
      <c r="C254" s="411" t="s">
        <v>2253</v>
      </c>
      <c r="D254" s="412">
        <v>405</v>
      </c>
      <c r="E254" s="401" t="s">
        <v>885</v>
      </c>
      <c r="F254" s="401">
        <f t="shared" si="20"/>
        <v>4210023</v>
      </c>
      <c r="G254" s="401" t="s">
        <v>886</v>
      </c>
      <c r="H254" s="401" t="s">
        <v>886</v>
      </c>
      <c r="I254" s="412" t="str">
        <f t="shared" si="21"/>
        <v>OK</v>
      </c>
      <c r="J254" s="412" t="str">
        <f t="shared" si="19"/>
        <v>OK</v>
      </c>
      <c r="K254" s="409"/>
      <c r="L254" s="439">
        <v>1059654</v>
      </c>
      <c r="M254" s="414" t="s">
        <v>1449</v>
      </c>
      <c r="N254" s="415" t="s">
        <v>1596</v>
      </c>
      <c r="O254" s="470" t="s">
        <v>1305</v>
      </c>
      <c r="P254" s="471" t="s">
        <v>2254</v>
      </c>
      <c r="Q254" s="404" t="s">
        <v>1136</v>
      </c>
      <c r="R254" s="415" t="s">
        <v>1596</v>
      </c>
      <c r="S254" s="470" t="s">
        <v>1305</v>
      </c>
      <c r="T254" s="471" t="s">
        <v>2255</v>
      </c>
      <c r="U254" s="395">
        <v>1</v>
      </c>
    </row>
    <row r="255" spans="1:23" ht="21.75" customHeight="1">
      <c r="B255" s="410">
        <v>6</v>
      </c>
      <c r="C255" s="411" t="s">
        <v>263</v>
      </c>
      <c r="D255" s="412">
        <v>406</v>
      </c>
      <c r="E255" s="401" t="s">
        <v>887</v>
      </c>
      <c r="F255" s="401">
        <f t="shared" si="20"/>
        <v>4210025</v>
      </c>
      <c r="G255" s="401" t="s">
        <v>888</v>
      </c>
      <c r="H255" s="401" t="s">
        <v>888</v>
      </c>
      <c r="I255" s="412" t="str">
        <f t="shared" si="21"/>
        <v>OK</v>
      </c>
      <c r="J255" s="412" t="str">
        <f t="shared" si="19"/>
        <v>OK</v>
      </c>
      <c r="K255" s="409"/>
      <c r="L255" s="439">
        <v>1055985</v>
      </c>
      <c r="M255" s="414" t="s">
        <v>1329</v>
      </c>
      <c r="N255" s="415" t="s">
        <v>1889</v>
      </c>
      <c r="O255" s="470" t="s">
        <v>1224</v>
      </c>
      <c r="P255" s="470" t="s">
        <v>1330</v>
      </c>
      <c r="Q255" s="404" t="s">
        <v>1136</v>
      </c>
      <c r="R255" s="415" t="s">
        <v>1889</v>
      </c>
      <c r="S255" s="470" t="s">
        <v>1224</v>
      </c>
      <c r="T255" s="470" t="s">
        <v>1330</v>
      </c>
    </row>
    <row r="256" spans="1:23" ht="21.75" customHeight="1">
      <c r="B256" s="410">
        <v>7</v>
      </c>
      <c r="C256" s="411" t="s">
        <v>2256</v>
      </c>
      <c r="D256" s="412">
        <v>407</v>
      </c>
      <c r="E256" s="401" t="s">
        <v>889</v>
      </c>
      <c r="F256" s="401">
        <f t="shared" si="20"/>
        <v>4210026</v>
      </c>
      <c r="G256" s="401" t="s">
        <v>890</v>
      </c>
      <c r="H256" s="401" t="s">
        <v>890</v>
      </c>
      <c r="I256" s="412" t="str">
        <f t="shared" si="21"/>
        <v>OK</v>
      </c>
      <c r="J256" s="412" t="str">
        <f t="shared" si="19"/>
        <v>OK</v>
      </c>
      <c r="K256" s="409"/>
      <c r="L256" s="439">
        <v>1060108</v>
      </c>
      <c r="M256" s="414" t="s">
        <v>2257</v>
      </c>
      <c r="N256" s="415" t="s">
        <v>1597</v>
      </c>
      <c r="O256" s="470" t="s">
        <v>1305</v>
      </c>
      <c r="P256" s="470" t="s">
        <v>1598</v>
      </c>
      <c r="Q256" s="404" t="s">
        <v>1136</v>
      </c>
      <c r="R256" s="415" t="s">
        <v>1597</v>
      </c>
      <c r="S256" s="470" t="s">
        <v>1305</v>
      </c>
      <c r="T256" s="470" t="s">
        <v>1598</v>
      </c>
      <c r="U256" s="395">
        <v>1</v>
      </c>
    </row>
    <row r="257" spans="2:21" ht="21.75" customHeight="1">
      <c r="B257" s="410">
        <v>8</v>
      </c>
      <c r="C257" s="411" t="s">
        <v>2258</v>
      </c>
      <c r="D257" s="412">
        <v>408</v>
      </c>
      <c r="E257" s="401" t="s">
        <v>891</v>
      </c>
      <c r="F257" s="401">
        <f t="shared" si="20"/>
        <v>4210027</v>
      </c>
      <c r="G257" s="401" t="s">
        <v>892</v>
      </c>
      <c r="H257" s="401" t="s">
        <v>892</v>
      </c>
      <c r="I257" s="412" t="str">
        <f t="shared" si="21"/>
        <v>OK</v>
      </c>
      <c r="J257" s="412" t="str">
        <f t="shared" si="19"/>
        <v>OK</v>
      </c>
      <c r="K257" s="409"/>
      <c r="L257" s="439">
        <v>1060107</v>
      </c>
      <c r="M257" s="414" t="s">
        <v>2257</v>
      </c>
      <c r="N257" s="415" t="s">
        <v>1597</v>
      </c>
      <c r="O257" s="470" t="s">
        <v>1305</v>
      </c>
      <c r="P257" s="470" t="s">
        <v>1598</v>
      </c>
      <c r="Q257" s="404" t="s">
        <v>1136</v>
      </c>
      <c r="R257" s="415" t="s">
        <v>1597</v>
      </c>
      <c r="S257" s="470" t="s">
        <v>1305</v>
      </c>
      <c r="T257" s="470" t="s">
        <v>1598</v>
      </c>
    </row>
    <row r="258" spans="2:21" ht="21.75" customHeight="1">
      <c r="B258" s="410">
        <v>9</v>
      </c>
      <c r="C258" s="411" t="s">
        <v>228</v>
      </c>
      <c r="D258" s="412">
        <v>409</v>
      </c>
      <c r="E258" s="401" t="s">
        <v>893</v>
      </c>
      <c r="F258" s="401">
        <f t="shared" si="20"/>
        <v>4210028</v>
      </c>
      <c r="G258" s="401" t="s">
        <v>894</v>
      </c>
      <c r="H258" s="401" t="s">
        <v>894</v>
      </c>
      <c r="I258" s="412" t="str">
        <f t="shared" si="21"/>
        <v>OK</v>
      </c>
      <c r="J258" s="412" t="str">
        <f t="shared" si="19"/>
        <v>OK</v>
      </c>
      <c r="K258" s="409"/>
      <c r="L258" s="439">
        <v>1054939</v>
      </c>
      <c r="M258" s="414" t="s">
        <v>1307</v>
      </c>
      <c r="N258" s="415" t="s">
        <v>1308</v>
      </c>
      <c r="O258" s="470" t="s">
        <v>1309</v>
      </c>
      <c r="P258" s="470" t="s">
        <v>1310</v>
      </c>
      <c r="Q258" s="404" t="s">
        <v>1136</v>
      </c>
      <c r="R258" s="415" t="s">
        <v>1308</v>
      </c>
      <c r="S258" s="470" t="s">
        <v>1309</v>
      </c>
      <c r="T258" s="470" t="s">
        <v>1310</v>
      </c>
    </row>
    <row r="259" spans="2:21" ht="21.75" customHeight="1">
      <c r="B259" s="410">
        <v>10</v>
      </c>
      <c r="C259" s="411" t="s">
        <v>2259</v>
      </c>
      <c r="D259" s="412">
        <v>410</v>
      </c>
      <c r="E259" s="401" t="s">
        <v>895</v>
      </c>
      <c r="F259" s="401">
        <f t="shared" si="20"/>
        <v>4210029</v>
      </c>
      <c r="G259" s="401" t="s">
        <v>896</v>
      </c>
      <c r="H259" s="401" t="s">
        <v>896</v>
      </c>
      <c r="I259" s="412" t="str">
        <f t="shared" si="21"/>
        <v>OK</v>
      </c>
      <c r="J259" s="412" t="str">
        <f t="shared" si="19"/>
        <v>OK</v>
      </c>
      <c r="K259" s="409"/>
      <c r="L259" s="439">
        <v>1056385</v>
      </c>
      <c r="M259" s="414" t="s">
        <v>1599</v>
      </c>
      <c r="N259" s="415" t="s">
        <v>1600</v>
      </c>
      <c r="O259" s="470" t="s">
        <v>1305</v>
      </c>
      <c r="P259" s="470" t="s">
        <v>1366</v>
      </c>
      <c r="Q259" s="404" t="s">
        <v>1136</v>
      </c>
      <c r="R259" s="415" t="s">
        <v>1600</v>
      </c>
      <c r="S259" s="470" t="s">
        <v>1305</v>
      </c>
      <c r="T259" s="470" t="s">
        <v>1366</v>
      </c>
    </row>
    <row r="260" spans="2:21" ht="21.75" customHeight="1">
      <c r="B260" s="410">
        <v>11</v>
      </c>
      <c r="C260" s="411" t="s">
        <v>233</v>
      </c>
      <c r="D260" s="412">
        <v>411</v>
      </c>
      <c r="E260" s="401" t="s">
        <v>897</v>
      </c>
      <c r="F260" s="401">
        <f t="shared" si="20"/>
        <v>4210030</v>
      </c>
      <c r="G260" s="401" t="s">
        <v>898</v>
      </c>
      <c r="H260" s="401" t="s">
        <v>898</v>
      </c>
      <c r="I260" s="412" t="str">
        <f t="shared" si="21"/>
        <v>OK</v>
      </c>
      <c r="J260" s="412" t="str">
        <f t="shared" si="19"/>
        <v>OK</v>
      </c>
      <c r="K260" s="409"/>
      <c r="L260" s="439">
        <v>1060104</v>
      </c>
      <c r="M260" s="414" t="s">
        <v>1814</v>
      </c>
      <c r="N260" s="415" t="s">
        <v>1601</v>
      </c>
      <c r="O260" s="470" t="s">
        <v>1301</v>
      </c>
      <c r="P260" s="470" t="s">
        <v>1602</v>
      </c>
      <c r="Q260" s="404" t="s">
        <v>1136</v>
      </c>
      <c r="R260" s="415" t="s">
        <v>1601</v>
      </c>
      <c r="S260" s="470" t="s">
        <v>1301</v>
      </c>
      <c r="T260" s="470" t="s">
        <v>1602</v>
      </c>
    </row>
    <row r="261" spans="2:21" ht="21.75" customHeight="1">
      <c r="B261" s="410">
        <v>12</v>
      </c>
      <c r="C261" s="411" t="s">
        <v>1985</v>
      </c>
      <c r="D261" s="412">
        <v>412</v>
      </c>
      <c r="E261" s="401" t="s">
        <v>899</v>
      </c>
      <c r="F261" s="401">
        <f t="shared" si="20"/>
        <v>4210036</v>
      </c>
      <c r="G261" s="401" t="s">
        <v>900</v>
      </c>
      <c r="H261" s="401" t="s">
        <v>900</v>
      </c>
      <c r="I261" s="412" t="str">
        <f t="shared" si="21"/>
        <v>OK</v>
      </c>
      <c r="J261" s="412" t="str">
        <f t="shared" si="19"/>
        <v>OK</v>
      </c>
      <c r="K261" s="409"/>
      <c r="L261" s="439">
        <v>1055572</v>
      </c>
      <c r="M261" s="414" t="s">
        <v>1386</v>
      </c>
      <c r="N261" s="415" t="s">
        <v>1603</v>
      </c>
      <c r="O261" s="470" t="s">
        <v>1305</v>
      </c>
      <c r="P261" s="470" t="s">
        <v>1388</v>
      </c>
      <c r="Q261" s="404" t="s">
        <v>1136</v>
      </c>
      <c r="R261" s="415" t="s">
        <v>1603</v>
      </c>
      <c r="S261" s="470" t="s">
        <v>1305</v>
      </c>
      <c r="T261" s="470" t="s">
        <v>1388</v>
      </c>
    </row>
    <row r="262" spans="2:21" ht="21.75" customHeight="1">
      <c r="B262" s="410">
        <v>13</v>
      </c>
      <c r="C262" s="411" t="s">
        <v>1986</v>
      </c>
      <c r="D262" s="412">
        <v>413</v>
      </c>
      <c r="E262" s="401" t="s">
        <v>901</v>
      </c>
      <c r="F262" s="401">
        <f t="shared" si="20"/>
        <v>4210541</v>
      </c>
      <c r="G262" s="401" t="s">
        <v>902</v>
      </c>
      <c r="H262" s="401" t="s">
        <v>902</v>
      </c>
      <c r="I262" s="412" t="str">
        <f t="shared" si="21"/>
        <v>OK</v>
      </c>
      <c r="J262" s="412" t="str">
        <f t="shared" si="19"/>
        <v>OK</v>
      </c>
      <c r="K262" s="409"/>
      <c r="L262" s="439">
        <v>1059427</v>
      </c>
      <c r="M262" s="414" t="s">
        <v>1439</v>
      </c>
      <c r="N262" s="415" t="s">
        <v>1604</v>
      </c>
      <c r="O262" s="470" t="s">
        <v>1383</v>
      </c>
      <c r="P262" s="470" t="s">
        <v>1441</v>
      </c>
      <c r="Q262" s="404" t="s">
        <v>1136</v>
      </c>
      <c r="R262" s="415" t="s">
        <v>1604</v>
      </c>
      <c r="S262" s="470" t="s">
        <v>1383</v>
      </c>
      <c r="T262" s="470" t="s">
        <v>1441</v>
      </c>
      <c r="U262" s="395">
        <v>1</v>
      </c>
    </row>
    <row r="263" spans="2:21" ht="21.75" customHeight="1">
      <c r="B263" s="410">
        <v>14</v>
      </c>
      <c r="C263" s="411" t="s">
        <v>2260</v>
      </c>
      <c r="D263" s="412">
        <v>414</v>
      </c>
      <c r="E263" s="401" t="s">
        <v>903</v>
      </c>
      <c r="F263" s="401">
        <f t="shared" si="20"/>
        <v>4210038</v>
      </c>
      <c r="G263" s="401" t="s">
        <v>904</v>
      </c>
      <c r="H263" s="401" t="s">
        <v>904</v>
      </c>
      <c r="I263" s="412" t="str">
        <f t="shared" si="21"/>
        <v>OK</v>
      </c>
      <c r="J263" s="412" t="str">
        <f t="shared" si="19"/>
        <v>OK</v>
      </c>
      <c r="K263" s="409"/>
      <c r="L263" s="439">
        <v>1060119</v>
      </c>
      <c r="M263" s="414" t="s">
        <v>1346</v>
      </c>
      <c r="N263" s="415" t="s">
        <v>1347</v>
      </c>
      <c r="O263" s="470" t="s">
        <v>1305</v>
      </c>
      <c r="P263" s="421" t="s">
        <v>2085</v>
      </c>
      <c r="Q263" s="404" t="s">
        <v>1136</v>
      </c>
      <c r="R263" s="415" t="s">
        <v>1347</v>
      </c>
      <c r="S263" s="470" t="s">
        <v>1305</v>
      </c>
      <c r="T263" s="421" t="s">
        <v>2086</v>
      </c>
    </row>
    <row r="264" spans="2:21" ht="21.75" customHeight="1">
      <c r="B264" s="410">
        <v>15</v>
      </c>
      <c r="C264" s="411" t="s">
        <v>324</v>
      </c>
      <c r="D264" s="412">
        <v>415</v>
      </c>
      <c r="E264" s="401" t="s">
        <v>905</v>
      </c>
      <c r="F264" s="401">
        <f t="shared" si="20"/>
        <v>4210040</v>
      </c>
      <c r="G264" s="401" t="s">
        <v>906</v>
      </c>
      <c r="H264" s="401" t="s">
        <v>906</v>
      </c>
      <c r="I264" s="412" t="str">
        <f t="shared" si="21"/>
        <v>OK</v>
      </c>
      <c r="J264" s="412" t="str">
        <f t="shared" si="19"/>
        <v>OK</v>
      </c>
      <c r="K264" s="409"/>
      <c r="L264" s="439">
        <v>1060101</v>
      </c>
      <c r="M264" s="414" t="s">
        <v>1482</v>
      </c>
      <c r="N264" s="415" t="s">
        <v>1605</v>
      </c>
      <c r="O264" s="470" t="s">
        <v>1305</v>
      </c>
      <c r="P264" s="470" t="s">
        <v>1484</v>
      </c>
      <c r="Q264" s="404" t="s">
        <v>1136</v>
      </c>
      <c r="R264" s="415" t="s">
        <v>1605</v>
      </c>
      <c r="S264" s="470" t="s">
        <v>1305</v>
      </c>
      <c r="T264" s="470" t="s">
        <v>1484</v>
      </c>
      <c r="U264" s="395">
        <v>1</v>
      </c>
    </row>
    <row r="265" spans="2:21" ht="21.75" customHeight="1">
      <c r="B265" s="410">
        <v>16</v>
      </c>
      <c r="C265" s="411" t="s">
        <v>2261</v>
      </c>
      <c r="D265" s="412">
        <v>416</v>
      </c>
      <c r="E265" s="401" t="s">
        <v>907</v>
      </c>
      <c r="F265" s="401">
        <f t="shared" si="20"/>
        <v>4210122</v>
      </c>
      <c r="G265" s="401" t="s">
        <v>908</v>
      </c>
      <c r="H265" s="401" t="s">
        <v>908</v>
      </c>
      <c r="I265" s="412" t="str">
        <f t="shared" si="21"/>
        <v>OK</v>
      </c>
      <c r="J265" s="412" t="str">
        <f t="shared" si="19"/>
        <v>OK</v>
      </c>
      <c r="K265" s="409"/>
      <c r="L265" s="439">
        <v>1061253</v>
      </c>
      <c r="M265" s="414" t="s">
        <v>1606</v>
      </c>
      <c r="N265" s="415" t="s">
        <v>1607</v>
      </c>
      <c r="O265" s="470" t="s">
        <v>1305</v>
      </c>
      <c r="P265" s="470" t="s">
        <v>1608</v>
      </c>
      <c r="Q265" s="404" t="s">
        <v>1136</v>
      </c>
      <c r="R265" s="415" t="s">
        <v>1607</v>
      </c>
      <c r="S265" s="470" t="s">
        <v>1305</v>
      </c>
      <c r="T265" s="470" t="s">
        <v>1608</v>
      </c>
      <c r="U265" s="395">
        <v>1</v>
      </c>
    </row>
    <row r="266" spans="2:21" ht="21.75" customHeight="1">
      <c r="B266" s="410">
        <v>17</v>
      </c>
      <c r="C266" s="411" t="s">
        <v>2262</v>
      </c>
      <c r="D266" s="412">
        <v>417</v>
      </c>
      <c r="E266" s="401" t="s">
        <v>909</v>
      </c>
      <c r="F266" s="401">
        <f t="shared" si="20"/>
        <v>4210124</v>
      </c>
      <c r="G266" s="401" t="s">
        <v>910</v>
      </c>
      <c r="H266" s="401" t="s">
        <v>910</v>
      </c>
      <c r="I266" s="412" t="str">
        <f t="shared" si="21"/>
        <v>OK</v>
      </c>
      <c r="J266" s="412" t="str">
        <f t="shared" si="19"/>
        <v>OK</v>
      </c>
      <c r="K266" s="409"/>
      <c r="L266" s="439">
        <v>1061371</v>
      </c>
      <c r="M266" s="414" t="s">
        <v>1609</v>
      </c>
      <c r="N266" s="415" t="s">
        <v>1610</v>
      </c>
      <c r="O266" s="470" t="s">
        <v>1305</v>
      </c>
      <c r="P266" s="470" t="s">
        <v>1611</v>
      </c>
      <c r="Q266" s="404" t="s">
        <v>1136</v>
      </c>
      <c r="R266" s="415" t="s">
        <v>1610</v>
      </c>
      <c r="S266" s="470" t="s">
        <v>1305</v>
      </c>
      <c r="T266" s="470" t="s">
        <v>1611</v>
      </c>
    </row>
    <row r="267" spans="2:21" ht="21.75" customHeight="1">
      <c r="B267" s="410">
        <v>18</v>
      </c>
      <c r="C267" s="411" t="s">
        <v>2263</v>
      </c>
      <c r="D267" s="412">
        <v>420</v>
      </c>
      <c r="E267" s="401" t="s">
        <v>911</v>
      </c>
      <c r="F267" s="401">
        <f t="shared" si="20"/>
        <v>4210203</v>
      </c>
      <c r="G267" s="401" t="s">
        <v>912</v>
      </c>
      <c r="H267" s="401" t="s">
        <v>912</v>
      </c>
      <c r="I267" s="412" t="str">
        <f t="shared" si="21"/>
        <v>OK</v>
      </c>
      <c r="J267" s="412" t="str">
        <f t="shared" si="19"/>
        <v>OK</v>
      </c>
      <c r="K267" s="409"/>
      <c r="L267" s="439">
        <v>1063396</v>
      </c>
      <c r="M267" s="414" t="s">
        <v>1815</v>
      </c>
      <c r="N267" s="415" t="s">
        <v>1614</v>
      </c>
      <c r="O267" s="470" t="s">
        <v>1305</v>
      </c>
      <c r="P267" s="470" t="s">
        <v>1615</v>
      </c>
      <c r="Q267" s="404" t="s">
        <v>1136</v>
      </c>
      <c r="R267" s="415" t="s">
        <v>1614</v>
      </c>
      <c r="S267" s="470" t="s">
        <v>1305</v>
      </c>
      <c r="T267" s="470" t="s">
        <v>1615</v>
      </c>
      <c r="U267" s="395">
        <v>1</v>
      </c>
    </row>
    <row r="268" spans="2:21" ht="21.75" customHeight="1">
      <c r="B268" s="410">
        <v>19</v>
      </c>
      <c r="C268" s="438" t="s">
        <v>267</v>
      </c>
      <c r="D268" s="412">
        <v>421</v>
      </c>
      <c r="E268" s="401" t="s">
        <v>913</v>
      </c>
      <c r="F268" s="401">
        <f t="shared" si="20"/>
        <v>4210217</v>
      </c>
      <c r="G268" s="401" t="s">
        <v>914</v>
      </c>
      <c r="H268" s="401" t="s">
        <v>914</v>
      </c>
      <c r="I268" s="412" t="str">
        <f t="shared" si="21"/>
        <v>OK</v>
      </c>
      <c r="J268" s="412" t="str">
        <f t="shared" si="19"/>
        <v>OK</v>
      </c>
      <c r="K268" s="409"/>
      <c r="L268" s="439">
        <v>1063849</v>
      </c>
      <c r="M268" s="414" t="s">
        <v>1451</v>
      </c>
      <c r="N268" s="415" t="s">
        <v>1616</v>
      </c>
      <c r="O268" s="470" t="s">
        <v>1305</v>
      </c>
      <c r="P268" s="470" t="s">
        <v>2105</v>
      </c>
      <c r="Q268" s="404" t="s">
        <v>1136</v>
      </c>
      <c r="R268" s="415" t="s">
        <v>1616</v>
      </c>
      <c r="S268" s="470" t="s">
        <v>1305</v>
      </c>
      <c r="T268" s="470" t="s">
        <v>2105</v>
      </c>
    </row>
    <row r="269" spans="2:21" ht="21.75" customHeight="1">
      <c r="B269" s="410">
        <v>20</v>
      </c>
      <c r="C269" s="438" t="s">
        <v>282</v>
      </c>
      <c r="D269" s="412">
        <v>422</v>
      </c>
      <c r="E269" s="401" t="s">
        <v>915</v>
      </c>
      <c r="F269" s="401">
        <f t="shared" si="20"/>
        <v>4210218</v>
      </c>
      <c r="G269" s="401" t="s">
        <v>916</v>
      </c>
      <c r="H269" s="401" t="s">
        <v>916</v>
      </c>
      <c r="I269" s="412" t="str">
        <f t="shared" si="21"/>
        <v>OK</v>
      </c>
      <c r="J269" s="412" t="str">
        <f t="shared" si="19"/>
        <v>OK</v>
      </c>
      <c r="K269" s="409"/>
      <c r="L269" s="439">
        <v>1063680</v>
      </c>
      <c r="M269" s="414" t="s">
        <v>1385</v>
      </c>
      <c r="N269" s="415" t="s">
        <v>1794</v>
      </c>
      <c r="O269" s="470" t="s">
        <v>1305</v>
      </c>
      <c r="P269" s="470" t="s">
        <v>1795</v>
      </c>
      <c r="Q269" s="404" t="s">
        <v>1136</v>
      </c>
      <c r="R269" s="415" t="s">
        <v>1794</v>
      </c>
      <c r="S269" s="470" t="s">
        <v>1305</v>
      </c>
      <c r="T269" s="470" t="s">
        <v>1795</v>
      </c>
    </row>
    <row r="270" spans="2:21" ht="21.75" customHeight="1">
      <c r="B270" s="410">
        <v>21</v>
      </c>
      <c r="C270" s="438" t="s">
        <v>251</v>
      </c>
      <c r="D270" s="412">
        <v>423</v>
      </c>
      <c r="E270" s="401" t="s">
        <v>917</v>
      </c>
      <c r="F270" s="401">
        <f t="shared" si="20"/>
        <v>4210219</v>
      </c>
      <c r="G270" s="401" t="s">
        <v>918</v>
      </c>
      <c r="H270" s="401" t="s">
        <v>918</v>
      </c>
      <c r="I270" s="412" t="str">
        <f t="shared" si="21"/>
        <v>OK</v>
      </c>
      <c r="J270" s="412" t="str">
        <f t="shared" si="19"/>
        <v>OK</v>
      </c>
      <c r="K270" s="409"/>
      <c r="L270" s="439">
        <v>1063635</v>
      </c>
      <c r="M270" s="414" t="s">
        <v>1617</v>
      </c>
      <c r="N270" s="415" t="s">
        <v>1618</v>
      </c>
      <c r="O270" s="470" t="s">
        <v>1383</v>
      </c>
      <c r="P270" s="470" t="s">
        <v>1619</v>
      </c>
      <c r="Q270" s="404" t="s">
        <v>1136</v>
      </c>
      <c r="R270" s="415" t="s">
        <v>1618</v>
      </c>
      <c r="S270" s="470" t="s">
        <v>1383</v>
      </c>
      <c r="T270" s="470" t="s">
        <v>1619</v>
      </c>
    </row>
    <row r="271" spans="2:21" ht="21.75" customHeight="1">
      <c r="B271" s="410">
        <v>22</v>
      </c>
      <c r="C271" s="438" t="s">
        <v>273</v>
      </c>
      <c r="D271" s="412">
        <v>424</v>
      </c>
      <c r="E271" s="401" t="s">
        <v>919</v>
      </c>
      <c r="F271" s="401">
        <f t="shared" si="20"/>
        <v>4210220</v>
      </c>
      <c r="G271" s="401" t="s">
        <v>920</v>
      </c>
      <c r="H271" s="401" t="s">
        <v>920</v>
      </c>
      <c r="I271" s="412" t="str">
        <f t="shared" si="21"/>
        <v>OK</v>
      </c>
      <c r="J271" s="412" t="str">
        <f t="shared" si="19"/>
        <v>OK</v>
      </c>
      <c r="K271" s="409"/>
      <c r="L271" s="439">
        <v>1063233</v>
      </c>
      <c r="M271" s="414" t="s">
        <v>1620</v>
      </c>
      <c r="N271" s="415" t="s">
        <v>1621</v>
      </c>
      <c r="O271" s="470" t="s">
        <v>1305</v>
      </c>
      <c r="P271" s="470" t="s">
        <v>1473</v>
      </c>
      <c r="Q271" s="404" t="s">
        <v>1136</v>
      </c>
      <c r="R271" s="415" t="s">
        <v>1621</v>
      </c>
      <c r="S271" s="470" t="s">
        <v>1305</v>
      </c>
      <c r="T271" s="470" t="s">
        <v>1473</v>
      </c>
    </row>
    <row r="272" spans="2:21" ht="21.75" customHeight="1">
      <c r="B272" s="410">
        <v>23</v>
      </c>
      <c r="C272" s="438" t="s">
        <v>348</v>
      </c>
      <c r="D272" s="412">
        <v>425</v>
      </c>
      <c r="E272" s="401" t="s">
        <v>921</v>
      </c>
      <c r="F272" s="401">
        <f t="shared" si="20"/>
        <v>4210221</v>
      </c>
      <c r="G272" s="401" t="s">
        <v>922</v>
      </c>
      <c r="H272" s="401" t="s">
        <v>922</v>
      </c>
      <c r="I272" s="412" t="str">
        <f t="shared" si="21"/>
        <v>OK</v>
      </c>
      <c r="J272" s="412" t="str">
        <f t="shared" si="19"/>
        <v>OK</v>
      </c>
      <c r="K272" s="409"/>
      <c r="L272" s="439">
        <v>1063127</v>
      </c>
      <c r="M272" s="414" t="s">
        <v>1622</v>
      </c>
      <c r="N272" s="415" t="s">
        <v>1623</v>
      </c>
      <c r="O272" s="470" t="s">
        <v>1305</v>
      </c>
      <c r="P272" s="470" t="s">
        <v>1987</v>
      </c>
      <c r="Q272" s="404" t="s">
        <v>1136</v>
      </c>
      <c r="R272" s="415" t="s">
        <v>1623</v>
      </c>
      <c r="S272" s="470" t="s">
        <v>1305</v>
      </c>
      <c r="T272" s="470" t="s">
        <v>1987</v>
      </c>
    </row>
    <row r="273" spans="2:21" ht="21.75" customHeight="1">
      <c r="B273" s="410">
        <v>24</v>
      </c>
      <c r="C273" s="438" t="s">
        <v>270</v>
      </c>
      <c r="D273" s="412">
        <v>426</v>
      </c>
      <c r="E273" s="401" t="s">
        <v>923</v>
      </c>
      <c r="F273" s="401">
        <f t="shared" si="20"/>
        <v>4210222</v>
      </c>
      <c r="G273" s="401" t="s">
        <v>924</v>
      </c>
      <c r="H273" s="401" t="s">
        <v>924</v>
      </c>
      <c r="I273" s="412" t="str">
        <f t="shared" si="21"/>
        <v>OK</v>
      </c>
      <c r="J273" s="412" t="str">
        <f t="shared" si="19"/>
        <v>OK</v>
      </c>
      <c r="K273" s="409"/>
      <c r="L273" s="439">
        <v>1059288</v>
      </c>
      <c r="M273" s="414" t="s">
        <v>2091</v>
      </c>
      <c r="N273" s="415" t="s">
        <v>1899</v>
      </c>
      <c r="O273" s="470" t="s">
        <v>1305</v>
      </c>
      <c r="P273" s="470" t="s">
        <v>1900</v>
      </c>
      <c r="Q273" s="404" t="s">
        <v>1136</v>
      </c>
      <c r="R273" s="415" t="s">
        <v>1899</v>
      </c>
      <c r="S273" s="470" t="s">
        <v>1305</v>
      </c>
      <c r="T273" s="470" t="s">
        <v>1900</v>
      </c>
      <c r="U273" s="395">
        <v>1</v>
      </c>
    </row>
    <row r="274" spans="2:21" ht="21.75" customHeight="1">
      <c r="B274" s="410">
        <v>25</v>
      </c>
      <c r="C274" s="438" t="s">
        <v>237</v>
      </c>
      <c r="D274" s="412">
        <v>427</v>
      </c>
      <c r="E274" s="401" t="s">
        <v>925</v>
      </c>
      <c r="F274" s="401">
        <f t="shared" si="20"/>
        <v>4210237</v>
      </c>
      <c r="G274" s="401" t="s">
        <v>926</v>
      </c>
      <c r="H274" s="401" t="s">
        <v>926</v>
      </c>
      <c r="I274" s="412" t="str">
        <f t="shared" si="21"/>
        <v>OK</v>
      </c>
      <c r="J274" s="412" t="str">
        <f t="shared" si="19"/>
        <v>OK</v>
      </c>
      <c r="K274" s="409"/>
      <c r="L274" s="439">
        <v>1063362</v>
      </c>
      <c r="M274" s="414" t="s">
        <v>1624</v>
      </c>
      <c r="N274" s="415" t="s">
        <v>1625</v>
      </c>
      <c r="O274" s="470" t="s">
        <v>1305</v>
      </c>
      <c r="P274" s="470" t="s">
        <v>1626</v>
      </c>
      <c r="Q274" s="404" t="s">
        <v>1136</v>
      </c>
      <c r="R274" s="415" t="s">
        <v>1625</v>
      </c>
      <c r="S274" s="470" t="s">
        <v>1305</v>
      </c>
      <c r="T274" s="470" t="s">
        <v>1626</v>
      </c>
    </row>
    <row r="275" spans="2:21" ht="21.75" customHeight="1">
      <c r="B275" s="410">
        <v>26</v>
      </c>
      <c r="C275" s="438" t="s">
        <v>2264</v>
      </c>
      <c r="D275" s="412">
        <v>428</v>
      </c>
      <c r="E275" s="401" t="s">
        <v>927</v>
      </c>
      <c r="F275" s="401">
        <f t="shared" si="20"/>
        <v>4210258</v>
      </c>
      <c r="G275" s="401" t="s">
        <v>928</v>
      </c>
      <c r="H275" s="401" t="s">
        <v>928</v>
      </c>
      <c r="I275" s="412" t="str">
        <f t="shared" si="21"/>
        <v>OK</v>
      </c>
      <c r="J275" s="412" t="str">
        <f t="shared" si="19"/>
        <v>OK</v>
      </c>
      <c r="K275" s="409"/>
      <c r="L275" s="439">
        <v>1064013</v>
      </c>
      <c r="M275" s="414" t="s">
        <v>1406</v>
      </c>
      <c r="N275" s="415" t="s">
        <v>1592</v>
      </c>
      <c r="O275" s="470" t="s">
        <v>1305</v>
      </c>
      <c r="P275" s="470" t="s">
        <v>1408</v>
      </c>
      <c r="Q275" s="404" t="s">
        <v>1136</v>
      </c>
      <c r="R275" s="415" t="s">
        <v>1592</v>
      </c>
      <c r="S275" s="470" t="s">
        <v>1305</v>
      </c>
      <c r="T275" s="470" t="s">
        <v>1408</v>
      </c>
    </row>
    <row r="276" spans="2:21" ht="21.75" customHeight="1">
      <c r="B276" s="410">
        <v>27</v>
      </c>
      <c r="C276" s="438" t="s">
        <v>2265</v>
      </c>
      <c r="D276" s="412">
        <v>429</v>
      </c>
      <c r="E276" s="401" t="s">
        <v>929</v>
      </c>
      <c r="F276" s="401">
        <f t="shared" si="20"/>
        <v>4210260</v>
      </c>
      <c r="G276" s="401" t="s">
        <v>930</v>
      </c>
      <c r="H276" s="401" t="s">
        <v>930</v>
      </c>
      <c r="I276" s="412" t="str">
        <f t="shared" si="21"/>
        <v>OK</v>
      </c>
      <c r="J276" s="412" t="str">
        <f t="shared" si="19"/>
        <v>OK</v>
      </c>
      <c r="K276" s="409"/>
      <c r="L276" s="439">
        <v>1063852</v>
      </c>
      <c r="M276" s="414" t="s">
        <v>1606</v>
      </c>
      <c r="N276" s="415" t="s">
        <v>1607</v>
      </c>
      <c r="O276" s="470" t="s">
        <v>1305</v>
      </c>
      <c r="P276" s="470" t="s">
        <v>1608</v>
      </c>
      <c r="Q276" s="404" t="s">
        <v>1136</v>
      </c>
      <c r="R276" s="415" t="s">
        <v>1607</v>
      </c>
      <c r="S276" s="470" t="s">
        <v>1305</v>
      </c>
      <c r="T276" s="470" t="s">
        <v>1608</v>
      </c>
      <c r="U276" s="395">
        <v>1</v>
      </c>
    </row>
    <row r="277" spans="2:21" ht="21.75" customHeight="1">
      <c r="B277" s="410">
        <v>28</v>
      </c>
      <c r="C277" s="438" t="s">
        <v>255</v>
      </c>
      <c r="D277" s="412">
        <v>430</v>
      </c>
      <c r="E277" s="401" t="s">
        <v>931</v>
      </c>
      <c r="F277" s="401">
        <f t="shared" si="20"/>
        <v>4210261</v>
      </c>
      <c r="G277" s="401" t="s">
        <v>932</v>
      </c>
      <c r="H277" s="401" t="s">
        <v>932</v>
      </c>
      <c r="I277" s="412" t="str">
        <f t="shared" si="21"/>
        <v>OK</v>
      </c>
      <c r="J277" s="412" t="str">
        <f t="shared" si="19"/>
        <v>OK</v>
      </c>
      <c r="K277" s="409"/>
      <c r="L277" s="439">
        <v>1031259</v>
      </c>
      <c r="M277" s="414" t="s">
        <v>1285</v>
      </c>
      <c r="N277" s="415" t="s">
        <v>1627</v>
      </c>
      <c r="O277" s="470" t="s">
        <v>1224</v>
      </c>
      <c r="P277" s="470" t="s">
        <v>1286</v>
      </c>
      <c r="Q277" s="404" t="s">
        <v>1136</v>
      </c>
      <c r="R277" s="415" t="s">
        <v>1627</v>
      </c>
      <c r="S277" s="470" t="s">
        <v>1224</v>
      </c>
      <c r="T277" s="470" t="s">
        <v>1286</v>
      </c>
      <c r="U277" s="395">
        <v>1</v>
      </c>
    </row>
    <row r="278" spans="2:21" ht="21.75" customHeight="1">
      <c r="B278" s="410">
        <v>29</v>
      </c>
      <c r="C278" s="472" t="s">
        <v>363</v>
      </c>
      <c r="D278" s="412">
        <v>431</v>
      </c>
      <c r="E278" s="401" t="s">
        <v>934</v>
      </c>
      <c r="F278" s="401">
        <f t="shared" si="20"/>
        <v>4210329</v>
      </c>
      <c r="G278" s="401" t="s">
        <v>935</v>
      </c>
      <c r="H278" s="401" t="s">
        <v>935</v>
      </c>
      <c r="I278" s="412" t="str">
        <f t="shared" si="21"/>
        <v>OK</v>
      </c>
      <c r="J278" s="412" t="str">
        <f t="shared" si="19"/>
        <v>OK</v>
      </c>
      <c r="K278" s="409"/>
      <c r="L278" s="439">
        <v>1066666</v>
      </c>
      <c r="M278" s="414" t="s">
        <v>1630</v>
      </c>
      <c r="N278" s="415" t="s">
        <v>1631</v>
      </c>
      <c r="O278" s="470" t="s">
        <v>1224</v>
      </c>
      <c r="P278" s="470" t="s">
        <v>1632</v>
      </c>
      <c r="Q278" s="404" t="s">
        <v>1136</v>
      </c>
      <c r="R278" s="415" t="s">
        <v>1631</v>
      </c>
      <c r="S278" s="470" t="s">
        <v>1224</v>
      </c>
      <c r="T278" s="470" t="s">
        <v>1632</v>
      </c>
    </row>
    <row r="279" spans="2:21" ht="21.75" customHeight="1">
      <c r="B279" s="410">
        <v>30</v>
      </c>
      <c r="C279" s="472" t="s">
        <v>369</v>
      </c>
      <c r="D279" s="412">
        <v>432</v>
      </c>
      <c r="E279" s="401" t="s">
        <v>936</v>
      </c>
      <c r="F279" s="401">
        <f t="shared" si="20"/>
        <v>4210330</v>
      </c>
      <c r="G279" s="401" t="s">
        <v>937</v>
      </c>
      <c r="H279" s="401" t="s">
        <v>937</v>
      </c>
      <c r="I279" s="412" t="str">
        <f t="shared" si="21"/>
        <v>OK</v>
      </c>
      <c r="J279" s="412" t="str">
        <f t="shared" si="19"/>
        <v>OK</v>
      </c>
      <c r="K279" s="409"/>
      <c r="L279" s="439">
        <v>1063127</v>
      </c>
      <c r="M279" s="414" t="s">
        <v>1622</v>
      </c>
      <c r="N279" s="415" t="s">
        <v>1623</v>
      </c>
      <c r="O279" s="470" t="s">
        <v>1305</v>
      </c>
      <c r="P279" s="470" t="s">
        <v>1987</v>
      </c>
      <c r="Q279" s="404" t="s">
        <v>1136</v>
      </c>
      <c r="R279" s="415" t="s">
        <v>1623</v>
      </c>
      <c r="S279" s="470" t="s">
        <v>1305</v>
      </c>
      <c r="T279" s="470" t="s">
        <v>1987</v>
      </c>
    </row>
    <row r="280" spans="2:21" ht="21.75" customHeight="1">
      <c r="B280" s="410">
        <v>31</v>
      </c>
      <c r="C280" s="472" t="s">
        <v>376</v>
      </c>
      <c r="D280" s="412">
        <v>433</v>
      </c>
      <c r="E280" s="401" t="s">
        <v>938</v>
      </c>
      <c r="F280" s="401">
        <f t="shared" si="20"/>
        <v>4210331</v>
      </c>
      <c r="G280" s="401" t="s">
        <v>939</v>
      </c>
      <c r="H280" s="401" t="s">
        <v>939</v>
      </c>
      <c r="I280" s="412" t="str">
        <f t="shared" si="21"/>
        <v>OK</v>
      </c>
      <c r="J280" s="412" t="str">
        <f t="shared" si="19"/>
        <v>OK</v>
      </c>
      <c r="K280" s="409"/>
      <c r="L280" s="439">
        <v>1063852</v>
      </c>
      <c r="M280" s="414" t="s">
        <v>1606</v>
      </c>
      <c r="N280" s="415" t="s">
        <v>1607</v>
      </c>
      <c r="O280" s="470" t="s">
        <v>1305</v>
      </c>
      <c r="P280" s="470" t="s">
        <v>1608</v>
      </c>
      <c r="Q280" s="404" t="s">
        <v>1136</v>
      </c>
      <c r="R280" s="415" t="s">
        <v>1607</v>
      </c>
      <c r="S280" s="470" t="s">
        <v>1305</v>
      </c>
      <c r="T280" s="470" t="s">
        <v>1608</v>
      </c>
    </row>
    <row r="281" spans="2:21" ht="21.75" customHeight="1">
      <c r="B281" s="410">
        <v>32</v>
      </c>
      <c r="C281" s="472" t="s">
        <v>295</v>
      </c>
      <c r="D281" s="412">
        <v>434</v>
      </c>
      <c r="E281" s="401" t="s">
        <v>940</v>
      </c>
      <c r="F281" s="401">
        <f t="shared" si="20"/>
        <v>4210338</v>
      </c>
      <c r="G281" s="401" t="s">
        <v>941</v>
      </c>
      <c r="H281" s="401" t="s">
        <v>941</v>
      </c>
      <c r="I281" s="412" t="str">
        <f t="shared" si="21"/>
        <v>OK</v>
      </c>
      <c r="J281" s="412" t="str">
        <f t="shared" si="19"/>
        <v>OK</v>
      </c>
      <c r="K281" s="409"/>
      <c r="L281" s="439">
        <v>1066335</v>
      </c>
      <c r="M281" s="414" t="s">
        <v>1816</v>
      </c>
      <c r="N281" s="415" t="s">
        <v>1633</v>
      </c>
      <c r="O281" s="470" t="s">
        <v>1305</v>
      </c>
      <c r="P281" s="470" t="s">
        <v>1634</v>
      </c>
      <c r="Q281" s="404" t="s">
        <v>1136</v>
      </c>
      <c r="R281" s="415" t="s">
        <v>1633</v>
      </c>
      <c r="S281" s="470" t="s">
        <v>1305</v>
      </c>
      <c r="T281" s="470" t="s">
        <v>1634</v>
      </c>
    </row>
    <row r="282" spans="2:21" ht="21.75" customHeight="1">
      <c r="B282" s="410">
        <v>33</v>
      </c>
      <c r="C282" s="472" t="s">
        <v>306</v>
      </c>
      <c r="D282" s="412">
        <v>435</v>
      </c>
      <c r="E282" s="401" t="s">
        <v>942</v>
      </c>
      <c r="F282" s="401">
        <f t="shared" si="20"/>
        <v>4210339</v>
      </c>
      <c r="G282" s="401" t="s">
        <v>943</v>
      </c>
      <c r="H282" s="401" t="s">
        <v>943</v>
      </c>
      <c r="I282" s="412" t="str">
        <f t="shared" si="21"/>
        <v>OK</v>
      </c>
      <c r="J282" s="412" t="str">
        <f t="shared" si="19"/>
        <v>OK</v>
      </c>
      <c r="K282" s="409"/>
      <c r="L282" s="439">
        <v>1066464</v>
      </c>
      <c r="M282" s="414" t="s">
        <v>1501</v>
      </c>
      <c r="N282" s="415" t="s">
        <v>1915</v>
      </c>
      <c r="O282" s="470" t="s">
        <v>1305</v>
      </c>
      <c r="P282" s="470" t="s">
        <v>1502</v>
      </c>
      <c r="Q282" s="404" t="s">
        <v>1136</v>
      </c>
      <c r="R282" s="415" t="s">
        <v>1915</v>
      </c>
      <c r="S282" s="470" t="s">
        <v>1305</v>
      </c>
      <c r="T282" s="470" t="s">
        <v>1502</v>
      </c>
      <c r="U282" s="395">
        <v>1</v>
      </c>
    </row>
    <row r="283" spans="2:21" ht="21.75" customHeight="1">
      <c r="B283" s="410">
        <v>34</v>
      </c>
      <c r="C283" s="472" t="s">
        <v>2266</v>
      </c>
      <c r="D283" s="412">
        <v>436</v>
      </c>
      <c r="E283" s="401" t="s">
        <v>944</v>
      </c>
      <c r="F283" s="401">
        <f t="shared" si="20"/>
        <v>4210340</v>
      </c>
      <c r="G283" s="401" t="s">
        <v>945</v>
      </c>
      <c r="H283" s="401" t="s">
        <v>945</v>
      </c>
      <c r="I283" s="412" t="str">
        <f t="shared" si="21"/>
        <v>OK</v>
      </c>
      <c r="J283" s="412" t="str">
        <f t="shared" si="19"/>
        <v>OK</v>
      </c>
      <c r="K283" s="409"/>
      <c r="L283" s="439">
        <v>1066218</v>
      </c>
      <c r="M283" s="414" t="s">
        <v>2257</v>
      </c>
      <c r="N283" s="415" t="s">
        <v>1597</v>
      </c>
      <c r="O283" s="470" t="s">
        <v>1305</v>
      </c>
      <c r="P283" s="470" t="s">
        <v>1598</v>
      </c>
      <c r="Q283" s="404" t="s">
        <v>1136</v>
      </c>
      <c r="R283" s="415" t="s">
        <v>1597</v>
      </c>
      <c r="S283" s="470" t="s">
        <v>1305</v>
      </c>
      <c r="T283" s="470" t="s">
        <v>1598</v>
      </c>
    </row>
    <row r="284" spans="2:21" ht="21.75" customHeight="1">
      <c r="B284" s="410">
        <v>35</v>
      </c>
      <c r="C284" s="472" t="s">
        <v>319</v>
      </c>
      <c r="D284" s="412">
        <v>437</v>
      </c>
      <c r="E284" s="401" t="s">
        <v>946</v>
      </c>
      <c r="F284" s="401">
        <f t="shared" si="20"/>
        <v>4210341</v>
      </c>
      <c r="G284" s="401" t="s">
        <v>947</v>
      </c>
      <c r="H284" s="401" t="s">
        <v>947</v>
      </c>
      <c r="I284" s="412" t="str">
        <f t="shared" si="21"/>
        <v>OK</v>
      </c>
      <c r="J284" s="412" t="str">
        <f t="shared" si="19"/>
        <v>OK</v>
      </c>
      <c r="K284" s="409"/>
      <c r="L284" s="439">
        <v>1063852</v>
      </c>
      <c r="M284" s="414" t="s">
        <v>1606</v>
      </c>
      <c r="N284" s="415" t="s">
        <v>1607</v>
      </c>
      <c r="O284" s="470" t="s">
        <v>1305</v>
      </c>
      <c r="P284" s="470" t="s">
        <v>1608</v>
      </c>
      <c r="Q284" s="404" t="s">
        <v>1136</v>
      </c>
      <c r="R284" s="415" t="s">
        <v>1607</v>
      </c>
      <c r="S284" s="470" t="s">
        <v>1305</v>
      </c>
      <c r="T284" s="470" t="s">
        <v>1608</v>
      </c>
    </row>
    <row r="285" spans="2:21" ht="21.75" customHeight="1">
      <c r="B285" s="410">
        <v>36</v>
      </c>
      <c r="C285" s="472" t="s">
        <v>325</v>
      </c>
      <c r="D285" s="412">
        <v>438</v>
      </c>
      <c r="E285" s="401" t="s">
        <v>948</v>
      </c>
      <c r="F285" s="401">
        <f t="shared" si="20"/>
        <v>4210342</v>
      </c>
      <c r="G285" s="401" t="s">
        <v>949</v>
      </c>
      <c r="H285" s="401" t="s">
        <v>949</v>
      </c>
      <c r="I285" s="412" t="str">
        <f t="shared" si="21"/>
        <v>OK</v>
      </c>
      <c r="J285" s="412" t="str">
        <f t="shared" si="19"/>
        <v>OK</v>
      </c>
      <c r="K285" s="409"/>
      <c r="L285" s="439">
        <v>1066753</v>
      </c>
      <c r="M285" s="414" t="s">
        <v>1817</v>
      </c>
      <c r="N285" s="415" t="s">
        <v>1635</v>
      </c>
      <c r="O285" s="470" t="s">
        <v>1305</v>
      </c>
      <c r="P285" s="470" t="s">
        <v>1636</v>
      </c>
      <c r="Q285" s="404" t="s">
        <v>1136</v>
      </c>
      <c r="R285" s="415" t="s">
        <v>1635</v>
      </c>
      <c r="S285" s="470" t="s">
        <v>1305</v>
      </c>
      <c r="T285" s="470" t="s">
        <v>1636</v>
      </c>
      <c r="U285" s="395">
        <v>1</v>
      </c>
    </row>
    <row r="286" spans="2:21" ht="21.75" customHeight="1">
      <c r="B286" s="410">
        <v>37</v>
      </c>
      <c r="C286" s="472" t="s">
        <v>296</v>
      </c>
      <c r="D286" s="412">
        <v>440</v>
      </c>
      <c r="E286" s="401" t="s">
        <v>950</v>
      </c>
      <c r="F286" s="401">
        <f t="shared" si="20"/>
        <v>4210349</v>
      </c>
      <c r="G286" s="401" t="s">
        <v>951</v>
      </c>
      <c r="H286" s="401" t="s">
        <v>951</v>
      </c>
      <c r="I286" s="412" t="str">
        <f t="shared" si="21"/>
        <v>OK</v>
      </c>
      <c r="J286" s="412" t="str">
        <f t="shared" si="19"/>
        <v>OK</v>
      </c>
      <c r="K286" s="409"/>
      <c r="L286" s="439">
        <v>1066651</v>
      </c>
      <c r="M286" s="414" t="s">
        <v>1818</v>
      </c>
      <c r="N286" s="415" t="s">
        <v>1519</v>
      </c>
      <c r="O286" s="470" t="s">
        <v>1224</v>
      </c>
      <c r="P286" s="470" t="s">
        <v>1520</v>
      </c>
      <c r="Q286" s="404" t="s">
        <v>1136</v>
      </c>
      <c r="R286" s="415" t="s">
        <v>1519</v>
      </c>
      <c r="S286" s="470" t="s">
        <v>1224</v>
      </c>
      <c r="T286" s="470" t="s">
        <v>1520</v>
      </c>
    </row>
    <row r="287" spans="2:21" ht="21.75" customHeight="1">
      <c r="B287" s="410">
        <v>38</v>
      </c>
      <c r="C287" s="472" t="s">
        <v>260</v>
      </c>
      <c r="D287" s="412">
        <v>441</v>
      </c>
      <c r="E287" s="401" t="s">
        <v>952</v>
      </c>
      <c r="F287" s="401">
        <f t="shared" si="20"/>
        <v>4210354</v>
      </c>
      <c r="G287" s="401" t="s">
        <v>953</v>
      </c>
      <c r="H287" s="401" t="s">
        <v>953</v>
      </c>
      <c r="I287" s="412" t="str">
        <f t="shared" si="21"/>
        <v>OK</v>
      </c>
      <c r="J287" s="412" t="str">
        <f t="shared" si="19"/>
        <v>OK</v>
      </c>
      <c r="K287" s="409"/>
      <c r="L287" s="439">
        <v>1066992</v>
      </c>
      <c r="M287" s="414" t="s">
        <v>1505</v>
      </c>
      <c r="N287" s="415" t="s">
        <v>1637</v>
      </c>
      <c r="O287" s="470" t="s">
        <v>1305</v>
      </c>
      <c r="P287" s="470" t="s">
        <v>1507</v>
      </c>
      <c r="Q287" s="404" t="s">
        <v>1136</v>
      </c>
      <c r="R287" s="415" t="s">
        <v>1637</v>
      </c>
      <c r="S287" s="470" t="s">
        <v>1305</v>
      </c>
      <c r="T287" s="470" t="s">
        <v>1507</v>
      </c>
    </row>
    <row r="288" spans="2:21" ht="21.75" customHeight="1">
      <c r="B288" s="410">
        <v>39</v>
      </c>
      <c r="C288" s="472" t="s">
        <v>382</v>
      </c>
      <c r="D288" s="412">
        <v>442</v>
      </c>
      <c r="E288" s="401" t="s">
        <v>954</v>
      </c>
      <c r="F288" s="401">
        <f t="shared" si="20"/>
        <v>4210393</v>
      </c>
      <c r="G288" s="401" t="s">
        <v>955</v>
      </c>
      <c r="H288" s="401" t="s">
        <v>955</v>
      </c>
      <c r="I288" s="412" t="str">
        <f t="shared" si="21"/>
        <v>OK</v>
      </c>
      <c r="J288" s="412" t="str">
        <f t="shared" si="19"/>
        <v>OK</v>
      </c>
      <c r="K288" s="409"/>
      <c r="L288" s="439">
        <v>1061839</v>
      </c>
      <c r="M288" s="414" t="s">
        <v>1392</v>
      </c>
      <c r="N288" s="415" t="s">
        <v>1638</v>
      </c>
      <c r="O288" s="470" t="s">
        <v>1305</v>
      </c>
      <c r="P288" s="470" t="s">
        <v>1394</v>
      </c>
      <c r="Q288" s="404" t="s">
        <v>1136</v>
      </c>
      <c r="R288" s="415" t="s">
        <v>1638</v>
      </c>
      <c r="S288" s="470" t="s">
        <v>1305</v>
      </c>
      <c r="T288" s="470" t="s">
        <v>1394</v>
      </c>
    </row>
    <row r="289" spans="2:21" ht="21.75" customHeight="1">
      <c r="B289" s="410">
        <v>40</v>
      </c>
      <c r="C289" s="472" t="s">
        <v>337</v>
      </c>
      <c r="D289" s="412">
        <v>443</v>
      </c>
      <c r="E289" s="401" t="s">
        <v>956</v>
      </c>
      <c r="F289" s="401">
        <f t="shared" si="20"/>
        <v>4210394</v>
      </c>
      <c r="G289" s="401" t="s">
        <v>957</v>
      </c>
      <c r="H289" s="401" t="s">
        <v>957</v>
      </c>
      <c r="I289" s="412" t="str">
        <f t="shared" si="21"/>
        <v>OK</v>
      </c>
      <c r="J289" s="412" t="str">
        <f t="shared" si="19"/>
        <v>OK</v>
      </c>
      <c r="K289" s="409"/>
      <c r="L289" s="439">
        <v>1061371</v>
      </c>
      <c r="M289" s="414" t="s">
        <v>1609</v>
      </c>
      <c r="N289" s="415" t="s">
        <v>1610</v>
      </c>
      <c r="O289" s="470" t="s">
        <v>1305</v>
      </c>
      <c r="P289" s="470" t="s">
        <v>1611</v>
      </c>
      <c r="Q289" s="404" t="s">
        <v>1136</v>
      </c>
      <c r="R289" s="415" t="s">
        <v>1610</v>
      </c>
      <c r="S289" s="470" t="s">
        <v>1305</v>
      </c>
      <c r="T289" s="470" t="s">
        <v>1611</v>
      </c>
    </row>
    <row r="290" spans="2:21" ht="21.75" customHeight="1">
      <c r="B290" s="410">
        <v>41</v>
      </c>
      <c r="C290" s="472" t="s">
        <v>342</v>
      </c>
      <c r="D290" s="412">
        <v>444</v>
      </c>
      <c r="E290" s="401" t="s">
        <v>958</v>
      </c>
      <c r="F290" s="401">
        <f t="shared" si="20"/>
        <v>4210395</v>
      </c>
      <c r="G290" s="401" t="s">
        <v>959</v>
      </c>
      <c r="H290" s="401" t="s">
        <v>959</v>
      </c>
      <c r="I290" s="412" t="str">
        <f t="shared" si="21"/>
        <v>OK</v>
      </c>
      <c r="J290" s="412" t="str">
        <f t="shared" si="19"/>
        <v>OK</v>
      </c>
      <c r="K290" s="409"/>
      <c r="L290" s="439">
        <v>1059151</v>
      </c>
      <c r="M290" s="414" t="s">
        <v>1374</v>
      </c>
      <c r="N290" s="415" t="s">
        <v>1375</v>
      </c>
      <c r="O290" s="470" t="s">
        <v>1224</v>
      </c>
      <c r="P290" s="470" t="s">
        <v>1376</v>
      </c>
      <c r="Q290" s="404" t="s">
        <v>1136</v>
      </c>
      <c r="R290" s="415" t="s">
        <v>1375</v>
      </c>
      <c r="S290" s="470" t="s">
        <v>1224</v>
      </c>
      <c r="T290" s="470" t="s">
        <v>1376</v>
      </c>
    </row>
    <row r="291" spans="2:21" ht="21.75" customHeight="1">
      <c r="B291" s="410">
        <v>42</v>
      </c>
      <c r="C291" s="472" t="s">
        <v>350</v>
      </c>
      <c r="D291" s="412">
        <v>445</v>
      </c>
      <c r="E291" s="401" t="s">
        <v>960</v>
      </c>
      <c r="F291" s="401">
        <f t="shared" si="20"/>
        <v>4210396</v>
      </c>
      <c r="G291" s="401" t="s">
        <v>961</v>
      </c>
      <c r="H291" s="401" t="s">
        <v>961</v>
      </c>
      <c r="I291" s="412" t="str">
        <f t="shared" si="21"/>
        <v>OK</v>
      </c>
      <c r="J291" s="412" t="str">
        <f t="shared" si="19"/>
        <v>OK</v>
      </c>
      <c r="K291" s="409"/>
      <c r="L291" s="439">
        <v>1066679</v>
      </c>
      <c r="M291" s="414" t="s">
        <v>1639</v>
      </c>
      <c r="N291" s="415" t="s">
        <v>1640</v>
      </c>
      <c r="O291" s="470" t="s">
        <v>1305</v>
      </c>
      <c r="P291" s="470" t="s">
        <v>1641</v>
      </c>
      <c r="Q291" s="404" t="s">
        <v>1136</v>
      </c>
      <c r="R291" s="415" t="s">
        <v>1640</v>
      </c>
      <c r="S291" s="470" t="s">
        <v>1305</v>
      </c>
      <c r="T291" s="470" t="s">
        <v>1641</v>
      </c>
      <c r="U291" s="395">
        <v>1</v>
      </c>
    </row>
    <row r="292" spans="2:21" ht="21.75" customHeight="1">
      <c r="B292" s="410">
        <v>43</v>
      </c>
      <c r="C292" s="472" t="s">
        <v>288</v>
      </c>
      <c r="D292" s="412">
        <v>446</v>
      </c>
      <c r="E292" s="401" t="s">
        <v>962</v>
      </c>
      <c r="F292" s="401">
        <f t="shared" si="20"/>
        <v>4210398</v>
      </c>
      <c r="G292" s="401" t="s">
        <v>963</v>
      </c>
      <c r="H292" s="401" t="s">
        <v>963</v>
      </c>
      <c r="I292" s="412" t="str">
        <f t="shared" si="21"/>
        <v>OK</v>
      </c>
      <c r="J292" s="412" t="str">
        <f t="shared" si="19"/>
        <v>OK</v>
      </c>
      <c r="K292" s="409"/>
      <c r="L292" s="417">
        <v>1075222</v>
      </c>
      <c r="M292" s="414" t="s">
        <v>2111</v>
      </c>
      <c r="N292" s="415" t="s">
        <v>1909</v>
      </c>
      <c r="O292" s="470" t="s">
        <v>1305</v>
      </c>
      <c r="P292" s="470" t="s">
        <v>1461</v>
      </c>
      <c r="Q292" s="404" t="s">
        <v>1136</v>
      </c>
      <c r="R292" s="415" t="s">
        <v>1909</v>
      </c>
      <c r="S292" s="470" t="s">
        <v>1305</v>
      </c>
      <c r="T292" s="470" t="s">
        <v>2112</v>
      </c>
    </row>
    <row r="293" spans="2:21" ht="21.75" customHeight="1">
      <c r="B293" s="410">
        <v>44</v>
      </c>
      <c r="C293" s="472" t="s">
        <v>1988</v>
      </c>
      <c r="D293" s="412">
        <v>447</v>
      </c>
      <c r="E293" s="401" t="s">
        <v>964</v>
      </c>
      <c r="F293" s="401">
        <f t="shared" si="20"/>
        <v>4210481</v>
      </c>
      <c r="G293" s="401" t="s">
        <v>965</v>
      </c>
      <c r="H293" s="401" t="s">
        <v>965</v>
      </c>
      <c r="I293" s="412" t="str">
        <f t="shared" si="21"/>
        <v>OK</v>
      </c>
      <c r="J293" s="412" t="str">
        <f t="shared" si="19"/>
        <v>OK</v>
      </c>
      <c r="K293" s="409"/>
      <c r="L293" s="439">
        <v>1069003</v>
      </c>
      <c r="M293" s="414" t="s">
        <v>1442</v>
      </c>
      <c r="N293" s="415" t="s">
        <v>1562</v>
      </c>
      <c r="O293" s="470" t="s">
        <v>1224</v>
      </c>
      <c r="P293" s="470" t="s">
        <v>1444</v>
      </c>
      <c r="Q293" s="404" t="s">
        <v>1136</v>
      </c>
      <c r="R293" s="415" t="s">
        <v>1562</v>
      </c>
      <c r="S293" s="470" t="s">
        <v>1224</v>
      </c>
      <c r="T293" s="470" t="s">
        <v>1444</v>
      </c>
      <c r="U293" s="395">
        <v>1</v>
      </c>
    </row>
    <row r="294" spans="2:21" ht="21.75" customHeight="1">
      <c r="B294" s="410">
        <v>45</v>
      </c>
      <c r="C294" s="472" t="s">
        <v>1989</v>
      </c>
      <c r="D294" s="412">
        <v>448</v>
      </c>
      <c r="E294" s="401" t="s">
        <v>966</v>
      </c>
      <c r="F294" s="401">
        <f t="shared" si="20"/>
        <v>4210483</v>
      </c>
      <c r="G294" s="401" t="s">
        <v>967</v>
      </c>
      <c r="H294" s="401" t="s">
        <v>967</v>
      </c>
      <c r="I294" s="412" t="str">
        <f t="shared" si="21"/>
        <v>OK</v>
      </c>
      <c r="J294" s="412" t="str">
        <f t="shared" si="19"/>
        <v>OK</v>
      </c>
      <c r="K294" s="409"/>
      <c r="L294" s="439">
        <v>1068718</v>
      </c>
      <c r="M294" s="414" t="s">
        <v>1819</v>
      </c>
      <c r="N294" s="415" t="s">
        <v>1642</v>
      </c>
      <c r="O294" s="470" t="s">
        <v>1305</v>
      </c>
      <c r="P294" s="470" t="s">
        <v>1643</v>
      </c>
      <c r="Q294" s="404" t="s">
        <v>1136</v>
      </c>
      <c r="R294" s="415" t="s">
        <v>1642</v>
      </c>
      <c r="S294" s="470" t="s">
        <v>1305</v>
      </c>
      <c r="T294" s="470" t="s">
        <v>1643</v>
      </c>
      <c r="U294" s="395">
        <v>1</v>
      </c>
    </row>
    <row r="295" spans="2:21" ht="21.75" customHeight="1">
      <c r="B295" s="410">
        <v>46</v>
      </c>
      <c r="C295" s="472" t="s">
        <v>357</v>
      </c>
      <c r="D295" s="412">
        <v>449</v>
      </c>
      <c r="E295" s="401" t="s">
        <v>968</v>
      </c>
      <c r="F295" s="401">
        <f t="shared" si="20"/>
        <v>4210487</v>
      </c>
      <c r="G295" s="401" t="s">
        <v>969</v>
      </c>
      <c r="H295" s="401" t="s">
        <v>969</v>
      </c>
      <c r="I295" s="412" t="str">
        <f t="shared" si="21"/>
        <v>OK</v>
      </c>
      <c r="J295" s="412" t="str">
        <f t="shared" si="19"/>
        <v>OK</v>
      </c>
      <c r="K295" s="409"/>
      <c r="L295" s="420">
        <v>1051446</v>
      </c>
      <c r="M295" s="414" t="s">
        <v>1644</v>
      </c>
      <c r="N295" s="415" t="s">
        <v>1645</v>
      </c>
      <c r="O295" s="470" t="s">
        <v>1224</v>
      </c>
      <c r="P295" s="470" t="s">
        <v>1646</v>
      </c>
      <c r="Q295" s="404" t="s">
        <v>1136</v>
      </c>
      <c r="R295" s="415" t="s">
        <v>1645</v>
      </c>
      <c r="S295" s="470" t="s">
        <v>1224</v>
      </c>
      <c r="T295" s="470" t="s">
        <v>1646</v>
      </c>
    </row>
    <row r="296" spans="2:21" ht="21.75" customHeight="1">
      <c r="B296" s="410">
        <v>47</v>
      </c>
      <c r="C296" s="472" t="s">
        <v>1990</v>
      </c>
      <c r="D296" s="412">
        <v>450</v>
      </c>
      <c r="E296" s="401" t="s">
        <v>970</v>
      </c>
      <c r="F296" s="401">
        <f t="shared" si="20"/>
        <v>4210488</v>
      </c>
      <c r="G296" s="401" t="s">
        <v>971</v>
      </c>
      <c r="H296" s="401" t="s">
        <v>971</v>
      </c>
      <c r="I296" s="412" t="str">
        <f t="shared" si="21"/>
        <v>OK</v>
      </c>
      <c r="J296" s="412" t="str">
        <f t="shared" si="19"/>
        <v>OK</v>
      </c>
      <c r="K296" s="409"/>
      <c r="L296" s="439">
        <v>1069202</v>
      </c>
      <c r="M296" s="414" t="s">
        <v>1647</v>
      </c>
      <c r="N296" s="415" t="s">
        <v>1820</v>
      </c>
      <c r="O296" s="470" t="s">
        <v>1305</v>
      </c>
      <c r="P296" s="470" t="s">
        <v>1648</v>
      </c>
      <c r="Q296" s="404" t="s">
        <v>1136</v>
      </c>
      <c r="R296" s="415" t="s">
        <v>1820</v>
      </c>
      <c r="S296" s="470" t="s">
        <v>1305</v>
      </c>
      <c r="T296" s="470" t="s">
        <v>1648</v>
      </c>
    </row>
    <row r="297" spans="2:21" ht="21.75" customHeight="1">
      <c r="B297" s="410">
        <v>48</v>
      </c>
      <c r="C297" s="472" t="s">
        <v>1991</v>
      </c>
      <c r="D297" s="412">
        <v>451</v>
      </c>
      <c r="E297" s="401" t="s">
        <v>972</v>
      </c>
      <c r="F297" s="401">
        <f t="shared" si="20"/>
        <v>4210489</v>
      </c>
      <c r="G297" s="401" t="s">
        <v>973</v>
      </c>
      <c r="H297" s="401" t="s">
        <v>973</v>
      </c>
      <c r="I297" s="412" t="str">
        <f t="shared" si="21"/>
        <v>OK</v>
      </c>
      <c r="J297" s="412" t="str">
        <f t="shared" si="19"/>
        <v>OK</v>
      </c>
      <c r="K297" s="409"/>
      <c r="L297" s="439">
        <v>1068987</v>
      </c>
      <c r="M297" s="414" t="s">
        <v>1649</v>
      </c>
      <c r="N297" s="415" t="s">
        <v>1992</v>
      </c>
      <c r="O297" s="470" t="s">
        <v>1305</v>
      </c>
      <c r="P297" s="470" t="s">
        <v>1650</v>
      </c>
      <c r="Q297" s="404" t="s">
        <v>1136</v>
      </c>
      <c r="R297" s="415" t="s">
        <v>1992</v>
      </c>
      <c r="S297" s="470" t="s">
        <v>1305</v>
      </c>
      <c r="T297" s="470" t="s">
        <v>1650</v>
      </c>
    </row>
    <row r="298" spans="2:21" ht="21.75" customHeight="1">
      <c r="B298" s="410">
        <v>49</v>
      </c>
      <c r="C298" s="472" t="s">
        <v>1993</v>
      </c>
      <c r="D298" s="412">
        <v>452</v>
      </c>
      <c r="E298" s="401" t="s">
        <v>976</v>
      </c>
      <c r="F298" s="401">
        <f t="shared" si="20"/>
        <v>4210536</v>
      </c>
      <c r="G298" s="401" t="s">
        <v>977</v>
      </c>
      <c r="H298" s="401" t="s">
        <v>977</v>
      </c>
      <c r="I298" s="412" t="str">
        <f t="shared" si="21"/>
        <v>OK</v>
      </c>
      <c r="J298" s="412" t="str">
        <f t="shared" si="19"/>
        <v>OK</v>
      </c>
      <c r="K298" s="409"/>
      <c r="L298" s="439">
        <v>1069108</v>
      </c>
      <c r="M298" s="414" t="s">
        <v>1681</v>
      </c>
      <c r="N298" s="415" t="s">
        <v>1651</v>
      </c>
      <c r="O298" s="470" t="s">
        <v>1305</v>
      </c>
      <c r="P298" s="470" t="s">
        <v>1652</v>
      </c>
      <c r="Q298" s="404" t="s">
        <v>1136</v>
      </c>
      <c r="R298" s="415" t="s">
        <v>1651</v>
      </c>
      <c r="S298" s="470" t="s">
        <v>1305</v>
      </c>
      <c r="T298" s="470" t="s">
        <v>1652</v>
      </c>
      <c r="U298" s="395">
        <v>1</v>
      </c>
    </row>
    <row r="299" spans="2:21" ht="21.75" customHeight="1">
      <c r="B299" s="410">
        <v>50</v>
      </c>
      <c r="C299" s="472" t="s">
        <v>1994</v>
      </c>
      <c r="D299" s="412">
        <v>453</v>
      </c>
      <c r="E299" s="401" t="s">
        <v>978</v>
      </c>
      <c r="F299" s="401">
        <f t="shared" si="20"/>
        <v>4210590</v>
      </c>
      <c r="G299" s="401" t="s">
        <v>979</v>
      </c>
      <c r="H299" s="401" t="s">
        <v>979</v>
      </c>
      <c r="I299" s="412" t="str">
        <f t="shared" si="21"/>
        <v>OK</v>
      </c>
      <c r="J299" s="412" t="str">
        <f t="shared" si="19"/>
        <v>OK</v>
      </c>
      <c r="K299" s="409"/>
      <c r="L299" s="439">
        <v>1066679</v>
      </c>
      <c r="M299" s="414" t="s">
        <v>1639</v>
      </c>
      <c r="N299" s="415" t="s">
        <v>1653</v>
      </c>
      <c r="O299" s="470" t="s">
        <v>1305</v>
      </c>
      <c r="P299" s="470" t="s">
        <v>1641</v>
      </c>
      <c r="Q299" s="404" t="s">
        <v>1136</v>
      </c>
      <c r="R299" s="415" t="s">
        <v>1653</v>
      </c>
      <c r="S299" s="470" t="s">
        <v>1305</v>
      </c>
      <c r="T299" s="470" t="s">
        <v>1641</v>
      </c>
      <c r="U299" s="395">
        <v>1</v>
      </c>
    </row>
    <row r="300" spans="2:21" ht="21.75" customHeight="1">
      <c r="B300" s="410">
        <v>51</v>
      </c>
      <c r="C300" s="472" t="s">
        <v>1995</v>
      </c>
      <c r="D300" s="412">
        <v>454</v>
      </c>
      <c r="E300" s="401" t="s">
        <v>980</v>
      </c>
      <c r="F300" s="401">
        <f t="shared" si="20"/>
        <v>4210596</v>
      </c>
      <c r="G300" s="401" t="s">
        <v>981</v>
      </c>
      <c r="H300" s="401" t="s">
        <v>981</v>
      </c>
      <c r="I300" s="412" t="str">
        <f t="shared" si="21"/>
        <v>OK</v>
      </c>
      <c r="J300" s="412" t="str">
        <f t="shared" si="19"/>
        <v>OK</v>
      </c>
      <c r="K300" s="409"/>
      <c r="L300" s="439">
        <v>1071476</v>
      </c>
      <c r="M300" s="414" t="s">
        <v>1654</v>
      </c>
      <c r="N300" s="415" t="s">
        <v>1655</v>
      </c>
      <c r="O300" s="470" t="s">
        <v>1305</v>
      </c>
      <c r="P300" s="470" t="s">
        <v>1656</v>
      </c>
      <c r="Q300" s="404" t="s">
        <v>1136</v>
      </c>
      <c r="R300" s="415" t="s">
        <v>1655</v>
      </c>
      <c r="S300" s="470" t="s">
        <v>1305</v>
      </c>
      <c r="T300" s="470" t="s">
        <v>1656</v>
      </c>
    </row>
    <row r="301" spans="2:21" ht="21.75" customHeight="1">
      <c r="B301" s="410">
        <v>52</v>
      </c>
      <c r="C301" s="472" t="s">
        <v>301</v>
      </c>
      <c r="D301" s="412">
        <v>455</v>
      </c>
      <c r="E301" s="401" t="s">
        <v>982</v>
      </c>
      <c r="F301" s="401">
        <f t="shared" si="20"/>
        <v>4210597</v>
      </c>
      <c r="G301" s="401" t="s">
        <v>983</v>
      </c>
      <c r="H301" s="401" t="s">
        <v>983</v>
      </c>
      <c r="I301" s="412" t="str">
        <f t="shared" si="21"/>
        <v>OK</v>
      </c>
      <c r="J301" s="412" t="str">
        <f t="shared" si="19"/>
        <v>OK</v>
      </c>
      <c r="K301" s="409"/>
      <c r="L301" s="420">
        <v>1071406</v>
      </c>
      <c r="M301" s="414" t="s">
        <v>1249</v>
      </c>
      <c r="N301" s="415" t="s">
        <v>1657</v>
      </c>
      <c r="O301" s="470" t="s">
        <v>1224</v>
      </c>
      <c r="P301" s="470" t="s">
        <v>1250</v>
      </c>
      <c r="Q301" s="404" t="s">
        <v>1136</v>
      </c>
      <c r="R301" s="415" t="s">
        <v>1657</v>
      </c>
      <c r="S301" s="470" t="s">
        <v>1224</v>
      </c>
      <c r="T301" s="470" t="s">
        <v>1250</v>
      </c>
    </row>
    <row r="302" spans="2:21" ht="21.75" customHeight="1">
      <c r="B302" s="410">
        <v>53</v>
      </c>
      <c r="C302" s="472" t="s">
        <v>1996</v>
      </c>
      <c r="D302" s="412">
        <v>456</v>
      </c>
      <c r="E302" s="401" t="s">
        <v>985</v>
      </c>
      <c r="F302" s="401">
        <f t="shared" si="20"/>
        <v>4210600</v>
      </c>
      <c r="G302" s="401" t="s">
        <v>986</v>
      </c>
      <c r="H302" s="401" t="s">
        <v>986</v>
      </c>
      <c r="I302" s="412" t="str">
        <f t="shared" si="21"/>
        <v>OK</v>
      </c>
      <c r="J302" s="412" t="str">
        <f t="shared" si="19"/>
        <v>OK</v>
      </c>
      <c r="K302" s="409"/>
      <c r="L302" s="439">
        <v>1066783</v>
      </c>
      <c r="M302" s="414" t="s">
        <v>1503</v>
      </c>
      <c r="N302" s="415" t="s">
        <v>1658</v>
      </c>
      <c r="O302" s="470" t="s">
        <v>1301</v>
      </c>
      <c r="P302" s="470" t="s">
        <v>1918</v>
      </c>
      <c r="Q302" s="404" t="s">
        <v>1136</v>
      </c>
      <c r="R302" s="415" t="s">
        <v>1658</v>
      </c>
      <c r="S302" s="470" t="s">
        <v>1301</v>
      </c>
      <c r="T302" s="470" t="s">
        <v>1918</v>
      </c>
    </row>
    <row r="303" spans="2:21" ht="21.75" customHeight="1">
      <c r="B303" s="410">
        <v>54</v>
      </c>
      <c r="C303" s="472" t="s">
        <v>464</v>
      </c>
      <c r="D303" s="412">
        <v>457</v>
      </c>
      <c r="E303" s="401">
        <v>4220001</v>
      </c>
      <c r="F303" s="401">
        <f t="shared" si="20"/>
        <v>4220001</v>
      </c>
      <c r="G303" s="401" t="s">
        <v>988</v>
      </c>
      <c r="H303" s="401" t="s">
        <v>988</v>
      </c>
      <c r="I303" s="412" t="str">
        <f t="shared" si="21"/>
        <v>OK</v>
      </c>
      <c r="J303" s="412" t="str">
        <f t="shared" si="19"/>
        <v>OK</v>
      </c>
      <c r="K303" s="409"/>
      <c r="L303" s="439">
        <v>1063127</v>
      </c>
      <c r="M303" s="414" t="s">
        <v>1622</v>
      </c>
      <c r="N303" s="415" t="s">
        <v>1623</v>
      </c>
      <c r="O303" s="470" t="s">
        <v>1305</v>
      </c>
      <c r="P303" s="470" t="s">
        <v>1987</v>
      </c>
      <c r="Q303" s="404" t="s">
        <v>1136</v>
      </c>
      <c r="R303" s="415" t="s">
        <v>1623</v>
      </c>
      <c r="S303" s="470" t="s">
        <v>1305</v>
      </c>
      <c r="T303" s="470" t="s">
        <v>1987</v>
      </c>
    </row>
    <row r="304" spans="2:21" ht="21.75" customHeight="1">
      <c r="B304" s="410">
        <v>55</v>
      </c>
      <c r="C304" s="472" t="s">
        <v>1997</v>
      </c>
      <c r="D304" s="412">
        <v>458</v>
      </c>
      <c r="E304" s="401">
        <v>4220002</v>
      </c>
      <c r="F304" s="401">
        <f t="shared" si="20"/>
        <v>4220002</v>
      </c>
      <c r="G304" s="401" t="s">
        <v>1998</v>
      </c>
      <c r="H304" s="401" t="s">
        <v>1998</v>
      </c>
      <c r="I304" s="412" t="str">
        <f t="shared" si="21"/>
        <v>OK</v>
      </c>
      <c r="J304" s="412" t="str">
        <f t="shared" si="19"/>
        <v>OK</v>
      </c>
      <c r="K304" s="409"/>
      <c r="L304" s="417">
        <v>1078366</v>
      </c>
      <c r="M304" s="414" t="s">
        <v>1386</v>
      </c>
      <c r="N304" s="415" t="s">
        <v>1999</v>
      </c>
      <c r="O304" s="470" t="s">
        <v>1305</v>
      </c>
      <c r="P304" s="470" t="s">
        <v>1388</v>
      </c>
      <c r="Q304" s="404" t="s">
        <v>1136</v>
      </c>
      <c r="R304" s="415" t="s">
        <v>1999</v>
      </c>
      <c r="S304" s="470" t="s">
        <v>1305</v>
      </c>
      <c r="T304" s="470" t="s">
        <v>1388</v>
      </c>
    </row>
    <row r="305" spans="1:22" ht="21.75" customHeight="1">
      <c r="B305" s="410">
        <v>56</v>
      </c>
      <c r="C305" s="472" t="s">
        <v>2000</v>
      </c>
      <c r="D305" s="412">
        <v>459</v>
      </c>
      <c r="E305" s="401">
        <v>4220003</v>
      </c>
      <c r="F305" s="401">
        <f t="shared" si="20"/>
        <v>4220003</v>
      </c>
      <c r="G305" s="401" t="s">
        <v>2001</v>
      </c>
      <c r="H305" s="401" t="s">
        <v>2001</v>
      </c>
      <c r="I305" s="412" t="str">
        <f t="shared" si="21"/>
        <v>OK</v>
      </c>
      <c r="J305" s="412" t="str">
        <f t="shared" si="19"/>
        <v>OK</v>
      </c>
      <c r="K305" s="409"/>
      <c r="L305" s="420">
        <v>1063669</v>
      </c>
      <c r="M305" s="414" t="s">
        <v>1409</v>
      </c>
      <c r="N305" s="415" t="s">
        <v>2002</v>
      </c>
      <c r="O305" s="470" t="s">
        <v>1305</v>
      </c>
      <c r="P305" s="470" t="s">
        <v>1411</v>
      </c>
      <c r="Q305" s="404" t="s">
        <v>1136</v>
      </c>
      <c r="R305" s="415" t="s">
        <v>2002</v>
      </c>
      <c r="S305" s="470" t="s">
        <v>1305</v>
      </c>
      <c r="T305" s="470" t="s">
        <v>1411</v>
      </c>
    </row>
    <row r="306" spans="1:22" ht="21.75" customHeight="1">
      <c r="B306" s="410">
        <v>57</v>
      </c>
      <c r="C306" s="473" t="s">
        <v>2003</v>
      </c>
      <c r="D306" s="412">
        <v>460</v>
      </c>
      <c r="E306" s="401">
        <v>4220004</v>
      </c>
      <c r="F306" s="401">
        <f t="shared" si="20"/>
        <v>4220004</v>
      </c>
      <c r="G306" s="401" t="s">
        <v>2004</v>
      </c>
      <c r="H306" s="401" t="s">
        <v>2004</v>
      </c>
      <c r="I306" s="412" t="str">
        <f t="shared" si="21"/>
        <v>OK</v>
      </c>
      <c r="J306" s="412" t="str">
        <f t="shared" si="19"/>
        <v>OK</v>
      </c>
      <c r="K306" s="409"/>
      <c r="L306" s="420">
        <v>1068987</v>
      </c>
      <c r="M306" s="414" t="s">
        <v>1649</v>
      </c>
      <c r="N306" s="415" t="s">
        <v>2005</v>
      </c>
      <c r="O306" s="470" t="s">
        <v>1305</v>
      </c>
      <c r="P306" s="470" t="s">
        <v>1650</v>
      </c>
      <c r="Q306" s="404" t="s">
        <v>1136</v>
      </c>
      <c r="R306" s="415" t="s">
        <v>2005</v>
      </c>
      <c r="S306" s="470" t="s">
        <v>1305</v>
      </c>
      <c r="T306" s="470" t="s">
        <v>1650</v>
      </c>
    </row>
    <row r="307" spans="1:22" ht="21.75" customHeight="1" thickBot="1">
      <c r="A307" s="450" t="s">
        <v>989</v>
      </c>
      <c r="B307" s="420">
        <v>1</v>
      </c>
      <c r="C307" s="441" t="s">
        <v>2267</v>
      </c>
      <c r="D307" s="412">
        <f>B307+500</f>
        <v>501</v>
      </c>
      <c r="E307" s="401" t="s">
        <v>990</v>
      </c>
      <c r="F307" s="401">
        <f t="shared" si="20"/>
        <v>7210041</v>
      </c>
      <c r="G307" s="401" t="s">
        <v>991</v>
      </c>
      <c r="H307" s="401" t="s">
        <v>991</v>
      </c>
      <c r="I307" s="412" t="str">
        <f t="shared" ref="I307:I325" si="22">IF(COUNTIF($G$5:$G$338,G307)=1,"OK","重複あり！")</f>
        <v>OK</v>
      </c>
      <c r="J307" s="412" t="str">
        <f t="shared" si="19"/>
        <v>OK</v>
      </c>
      <c r="K307" s="409"/>
      <c r="L307" s="416">
        <v>1060121</v>
      </c>
      <c r="M307" s="414" t="s">
        <v>2268</v>
      </c>
      <c r="N307" s="451" t="s">
        <v>1659</v>
      </c>
      <c r="O307" s="416" t="s">
        <v>1660</v>
      </c>
      <c r="P307" s="416" t="s">
        <v>2269</v>
      </c>
      <c r="Q307" s="404" t="s">
        <v>1136</v>
      </c>
      <c r="R307" s="451" t="s">
        <v>1659</v>
      </c>
      <c r="S307" s="416" t="s">
        <v>1660</v>
      </c>
      <c r="T307" s="416" t="s">
        <v>2269</v>
      </c>
    </row>
    <row r="308" spans="1:22" ht="21.75" customHeight="1">
      <c r="B308" s="420">
        <f>B307+1</f>
        <v>2</v>
      </c>
      <c r="C308" s="441" t="s">
        <v>2270</v>
      </c>
      <c r="D308" s="412">
        <f t="shared" ref="D308:D320" si="23">B308+500</f>
        <v>502</v>
      </c>
      <c r="E308" s="401" t="s">
        <v>992</v>
      </c>
      <c r="F308" s="401">
        <f t="shared" si="20"/>
        <v>7210042</v>
      </c>
      <c r="G308" s="401" t="s">
        <v>993</v>
      </c>
      <c r="H308" s="401" t="s">
        <v>993</v>
      </c>
      <c r="I308" s="412" t="str">
        <f t="shared" si="22"/>
        <v>OK</v>
      </c>
      <c r="J308" s="412" t="str">
        <f t="shared" si="19"/>
        <v>OK</v>
      </c>
      <c r="K308" s="409"/>
      <c r="L308" s="420">
        <v>1060103</v>
      </c>
      <c r="M308" s="414" t="s">
        <v>2220</v>
      </c>
      <c r="N308" s="451" t="s">
        <v>1661</v>
      </c>
      <c r="O308" s="416" t="s">
        <v>1224</v>
      </c>
      <c r="P308" s="416" t="s">
        <v>1662</v>
      </c>
      <c r="Q308" s="404" t="s">
        <v>1136</v>
      </c>
      <c r="R308" s="451" t="s">
        <v>1661</v>
      </c>
      <c r="S308" s="416" t="s">
        <v>1224</v>
      </c>
      <c r="T308" s="416" t="s">
        <v>1662</v>
      </c>
    </row>
    <row r="309" spans="1:22" ht="21.75" customHeight="1">
      <c r="B309" s="420">
        <f t="shared" ref="B309:B325" si="24">B308+1</f>
        <v>3</v>
      </c>
      <c r="C309" s="441" t="s">
        <v>2271</v>
      </c>
      <c r="D309" s="412">
        <f t="shared" si="23"/>
        <v>503</v>
      </c>
      <c r="E309" s="401" t="s">
        <v>994</v>
      </c>
      <c r="F309" s="401">
        <f t="shared" si="20"/>
        <v>7210043</v>
      </c>
      <c r="G309" s="401" t="s">
        <v>995</v>
      </c>
      <c r="H309" s="401" t="s">
        <v>995</v>
      </c>
      <c r="I309" s="412" t="str">
        <f t="shared" si="22"/>
        <v>OK</v>
      </c>
      <c r="J309" s="412" t="str">
        <f t="shared" si="19"/>
        <v>OK</v>
      </c>
      <c r="K309" s="409"/>
      <c r="L309" s="420">
        <v>1060117</v>
      </c>
      <c r="M309" s="414" t="s">
        <v>2272</v>
      </c>
      <c r="N309" s="451" t="s">
        <v>1663</v>
      </c>
      <c r="O309" s="416" t="s">
        <v>1305</v>
      </c>
      <c r="P309" s="416" t="s">
        <v>1664</v>
      </c>
      <c r="Q309" s="404" t="s">
        <v>1136</v>
      </c>
      <c r="R309" s="451" t="s">
        <v>1663</v>
      </c>
      <c r="S309" s="416" t="s">
        <v>1305</v>
      </c>
      <c r="T309" s="416" t="s">
        <v>1664</v>
      </c>
    </row>
    <row r="310" spans="1:22" ht="24" customHeight="1">
      <c r="B310" s="420">
        <f t="shared" si="24"/>
        <v>4</v>
      </c>
      <c r="C310" s="441" t="s">
        <v>2273</v>
      </c>
      <c r="D310" s="412">
        <f t="shared" si="23"/>
        <v>504</v>
      </c>
      <c r="E310" s="401" t="s">
        <v>996</v>
      </c>
      <c r="F310" s="401">
        <f t="shared" si="20"/>
        <v>7210044</v>
      </c>
      <c r="G310" s="401" t="s">
        <v>997</v>
      </c>
      <c r="H310" s="401" t="s">
        <v>997</v>
      </c>
      <c r="I310" s="412" t="str">
        <f t="shared" si="22"/>
        <v>OK</v>
      </c>
      <c r="J310" s="412" t="str">
        <f t="shared" si="19"/>
        <v>OK</v>
      </c>
      <c r="K310" s="409"/>
      <c r="L310" s="420">
        <v>1060116</v>
      </c>
      <c r="M310" s="414" t="s">
        <v>2274</v>
      </c>
      <c r="N310" s="451" t="s">
        <v>1665</v>
      </c>
      <c r="O310" s="416" t="s">
        <v>1224</v>
      </c>
      <c r="P310" s="416" t="s">
        <v>1666</v>
      </c>
      <c r="Q310" s="404" t="s">
        <v>1136</v>
      </c>
      <c r="R310" s="451" t="s">
        <v>1665</v>
      </c>
      <c r="S310" s="416" t="s">
        <v>1224</v>
      </c>
      <c r="T310" s="416" t="s">
        <v>1666</v>
      </c>
    </row>
    <row r="311" spans="1:22" ht="21.75" customHeight="1">
      <c r="B311" s="420">
        <f t="shared" si="24"/>
        <v>5</v>
      </c>
      <c r="C311" s="441" t="s">
        <v>2006</v>
      </c>
      <c r="D311" s="412">
        <f t="shared" si="23"/>
        <v>505</v>
      </c>
      <c r="E311" s="401" t="s">
        <v>998</v>
      </c>
      <c r="F311" s="401">
        <f t="shared" si="20"/>
        <v>7210045</v>
      </c>
      <c r="G311" s="401" t="s">
        <v>999</v>
      </c>
      <c r="H311" s="401" t="s">
        <v>999</v>
      </c>
      <c r="I311" s="412" t="str">
        <f t="shared" si="22"/>
        <v>OK</v>
      </c>
      <c r="J311" s="412" t="str">
        <f t="shared" ref="J311:J334" si="25">IF(EXACT(G311,H311),"OK","変更あり！")</f>
        <v>OK</v>
      </c>
      <c r="K311" s="409"/>
      <c r="L311" s="420">
        <v>1061862</v>
      </c>
      <c r="M311" s="414" t="s">
        <v>2275</v>
      </c>
      <c r="N311" s="451" t="s">
        <v>1667</v>
      </c>
      <c r="O311" s="416" t="s">
        <v>1224</v>
      </c>
      <c r="P311" s="416" t="s">
        <v>1668</v>
      </c>
      <c r="Q311" s="404" t="s">
        <v>1136</v>
      </c>
      <c r="R311" s="451" t="s">
        <v>1667</v>
      </c>
      <c r="S311" s="416" t="s">
        <v>1224</v>
      </c>
      <c r="T311" s="416" t="s">
        <v>1668</v>
      </c>
    </row>
    <row r="312" spans="1:22" ht="21.75" customHeight="1">
      <c r="B312" s="420">
        <f t="shared" si="24"/>
        <v>6</v>
      </c>
      <c r="C312" s="441" t="s">
        <v>2276</v>
      </c>
      <c r="D312" s="412">
        <f t="shared" si="23"/>
        <v>506</v>
      </c>
      <c r="E312" s="401" t="s">
        <v>1000</v>
      </c>
      <c r="F312" s="401">
        <f t="shared" si="20"/>
        <v>7210097</v>
      </c>
      <c r="G312" s="401" t="s">
        <v>1001</v>
      </c>
      <c r="H312" s="401" t="s">
        <v>1001</v>
      </c>
      <c r="I312" s="412" t="str">
        <f t="shared" si="22"/>
        <v>OK</v>
      </c>
      <c r="J312" s="412" t="str">
        <f t="shared" si="25"/>
        <v>OK</v>
      </c>
      <c r="K312" s="409"/>
      <c r="L312" s="420">
        <v>1061019</v>
      </c>
      <c r="M312" s="414" t="s">
        <v>2277</v>
      </c>
      <c r="N312" s="451" t="s">
        <v>1669</v>
      </c>
      <c r="O312" s="416" t="s">
        <v>1309</v>
      </c>
      <c r="P312" s="416" t="s">
        <v>2007</v>
      </c>
      <c r="Q312" s="404" t="s">
        <v>1136</v>
      </c>
      <c r="R312" s="451" t="s">
        <v>1669</v>
      </c>
      <c r="S312" s="416" t="s">
        <v>1309</v>
      </c>
      <c r="T312" s="416" t="s">
        <v>2007</v>
      </c>
    </row>
    <row r="313" spans="1:22" ht="21.75" customHeight="1">
      <c r="B313" s="420">
        <f t="shared" si="24"/>
        <v>7</v>
      </c>
      <c r="C313" s="474" t="s">
        <v>219</v>
      </c>
      <c r="D313" s="412">
        <f t="shared" si="23"/>
        <v>507</v>
      </c>
      <c r="E313" s="401" t="s">
        <v>1002</v>
      </c>
      <c r="F313" s="401">
        <f t="shared" si="20"/>
        <v>7210238</v>
      </c>
      <c r="G313" s="401" t="s">
        <v>1003</v>
      </c>
      <c r="H313" s="401" t="s">
        <v>1003</v>
      </c>
      <c r="I313" s="412" t="str">
        <f t="shared" si="22"/>
        <v>OK</v>
      </c>
      <c r="J313" s="412" t="str">
        <f t="shared" si="25"/>
        <v>OK</v>
      </c>
      <c r="K313" s="409"/>
      <c r="L313" s="420">
        <v>1064018</v>
      </c>
      <c r="M313" s="414" t="s">
        <v>1821</v>
      </c>
      <c r="N313" s="451" t="s">
        <v>1670</v>
      </c>
      <c r="O313" s="416" t="s">
        <v>1305</v>
      </c>
      <c r="P313" s="416" t="s">
        <v>2008</v>
      </c>
      <c r="Q313" s="404" t="s">
        <v>1136</v>
      </c>
      <c r="R313" s="451" t="s">
        <v>1670</v>
      </c>
      <c r="S313" s="416" t="s">
        <v>1305</v>
      </c>
      <c r="T313" s="416" t="s">
        <v>2008</v>
      </c>
      <c r="U313" s="395">
        <v>1</v>
      </c>
    </row>
    <row r="314" spans="1:22" ht="21.75" customHeight="1">
      <c r="B314" s="440">
        <v>8</v>
      </c>
      <c r="C314" s="475" t="s">
        <v>2024</v>
      </c>
      <c r="D314" s="431">
        <v>508</v>
      </c>
      <c r="E314" s="430">
        <v>7220009</v>
      </c>
      <c r="F314" s="430">
        <v>7220009</v>
      </c>
      <c r="G314" s="430" t="s">
        <v>2278</v>
      </c>
      <c r="H314" s="430" t="s">
        <v>2278</v>
      </c>
      <c r="I314" s="431" t="s">
        <v>1688</v>
      </c>
      <c r="J314" s="431" t="s">
        <v>1688</v>
      </c>
      <c r="K314" s="432"/>
      <c r="L314" s="440">
        <v>1080508</v>
      </c>
      <c r="M314" s="434" t="s">
        <v>2279</v>
      </c>
      <c r="N314" s="476" t="s">
        <v>2280</v>
      </c>
      <c r="O314" s="436" t="s">
        <v>1305</v>
      </c>
      <c r="P314" s="436" t="s">
        <v>2281</v>
      </c>
      <c r="Q314" s="437" t="s">
        <v>1136</v>
      </c>
      <c r="R314" s="476" t="s">
        <v>2280</v>
      </c>
      <c r="S314" s="436" t="s">
        <v>1305</v>
      </c>
      <c r="T314" s="436" t="s">
        <v>2281</v>
      </c>
      <c r="U314" s="395">
        <v>1</v>
      </c>
    </row>
    <row r="315" spans="1:22" ht="21.75" customHeight="1">
      <c r="B315" s="440">
        <v>9</v>
      </c>
      <c r="C315" s="475" t="s">
        <v>2026</v>
      </c>
      <c r="D315" s="431">
        <v>509</v>
      </c>
      <c r="E315" s="430">
        <v>7220010</v>
      </c>
      <c r="F315" s="430">
        <v>7220010</v>
      </c>
      <c r="G315" s="430" t="s">
        <v>2282</v>
      </c>
      <c r="H315" s="430" t="s">
        <v>2282</v>
      </c>
      <c r="I315" s="431" t="s">
        <v>1688</v>
      </c>
      <c r="J315" s="431" t="s">
        <v>1688</v>
      </c>
      <c r="K315" s="432"/>
      <c r="L315" s="440">
        <v>1080508</v>
      </c>
      <c r="M315" s="434" t="s">
        <v>2279</v>
      </c>
      <c r="N315" s="476" t="s">
        <v>2280</v>
      </c>
      <c r="O315" s="436" t="s">
        <v>1305</v>
      </c>
      <c r="P315" s="436" t="s">
        <v>2281</v>
      </c>
      <c r="Q315" s="437" t="s">
        <v>1136</v>
      </c>
      <c r="R315" s="476" t="s">
        <v>2280</v>
      </c>
      <c r="S315" s="436" t="s">
        <v>1305</v>
      </c>
      <c r="T315" s="436" t="s">
        <v>2281</v>
      </c>
      <c r="U315" s="395">
        <v>1</v>
      </c>
    </row>
    <row r="316" spans="1:22" ht="21.75" customHeight="1">
      <c r="B316" s="420">
        <f t="shared" si="24"/>
        <v>10</v>
      </c>
      <c r="C316" s="477" t="s">
        <v>271</v>
      </c>
      <c r="D316" s="412">
        <f t="shared" si="23"/>
        <v>510</v>
      </c>
      <c r="E316" s="401" t="s">
        <v>1004</v>
      </c>
      <c r="F316" s="401">
        <f t="shared" ref="F316:F323" si="26">VALUE(E316)</f>
        <v>7210351</v>
      </c>
      <c r="G316" s="401" t="s">
        <v>1005</v>
      </c>
      <c r="H316" s="401" t="s">
        <v>1005</v>
      </c>
      <c r="I316" s="412" t="str">
        <f t="shared" si="22"/>
        <v>OK</v>
      </c>
      <c r="J316" s="412" t="str">
        <f t="shared" si="25"/>
        <v>OK</v>
      </c>
      <c r="K316" s="409"/>
      <c r="L316" s="420">
        <v>1066661</v>
      </c>
      <c r="M316" s="414" t="s">
        <v>2283</v>
      </c>
      <c r="N316" s="478" t="s">
        <v>1671</v>
      </c>
      <c r="O316" s="479" t="s">
        <v>1224</v>
      </c>
      <c r="P316" s="479" t="s">
        <v>1672</v>
      </c>
      <c r="Q316" s="404" t="s">
        <v>1136</v>
      </c>
      <c r="R316" s="451" t="s">
        <v>1671</v>
      </c>
      <c r="S316" s="416" t="s">
        <v>1224</v>
      </c>
      <c r="T316" s="416" t="s">
        <v>1672</v>
      </c>
    </row>
    <row r="317" spans="1:22" ht="21.75" customHeight="1">
      <c r="A317" s="409"/>
      <c r="B317" s="420">
        <f t="shared" si="24"/>
        <v>11</v>
      </c>
      <c r="C317" s="480" t="s">
        <v>242</v>
      </c>
      <c r="D317" s="412">
        <f t="shared" si="23"/>
        <v>511</v>
      </c>
      <c r="E317" s="401" t="s">
        <v>1006</v>
      </c>
      <c r="F317" s="401">
        <f t="shared" si="26"/>
        <v>7210399</v>
      </c>
      <c r="G317" s="401" t="s">
        <v>1007</v>
      </c>
      <c r="H317" s="401" t="s">
        <v>1007</v>
      </c>
      <c r="I317" s="412" t="str">
        <f t="shared" si="22"/>
        <v>OK</v>
      </c>
      <c r="J317" s="412" t="str">
        <f t="shared" si="25"/>
        <v>OK</v>
      </c>
      <c r="K317" s="409"/>
      <c r="L317" s="420">
        <v>1066668</v>
      </c>
      <c r="M317" s="414" t="s">
        <v>2284</v>
      </c>
      <c r="N317" s="411" t="s">
        <v>2285</v>
      </c>
      <c r="O317" s="420" t="s">
        <v>2286</v>
      </c>
      <c r="P317" s="481" t="s">
        <v>2287</v>
      </c>
      <c r="Q317" s="404" t="s">
        <v>2288</v>
      </c>
      <c r="R317" s="451" t="s">
        <v>1822</v>
      </c>
      <c r="S317" s="416" t="s">
        <v>1127</v>
      </c>
      <c r="T317" s="416" t="s">
        <v>1673</v>
      </c>
      <c r="U317" s="395">
        <v>1</v>
      </c>
      <c r="V317" s="395" t="s">
        <v>53</v>
      </c>
    </row>
    <row r="318" spans="1:22" ht="21.75" customHeight="1">
      <c r="B318" s="420">
        <f t="shared" si="24"/>
        <v>12</v>
      </c>
      <c r="C318" s="480" t="s">
        <v>2009</v>
      </c>
      <c r="D318" s="412">
        <f t="shared" si="23"/>
        <v>512</v>
      </c>
      <c r="E318" s="401" t="s">
        <v>1008</v>
      </c>
      <c r="F318" s="401">
        <f t="shared" si="26"/>
        <v>7210602</v>
      </c>
      <c r="G318" s="401" t="s">
        <v>1009</v>
      </c>
      <c r="H318" s="401" t="s">
        <v>1009</v>
      </c>
      <c r="I318" s="412" t="str">
        <f t="shared" si="22"/>
        <v>OK</v>
      </c>
      <c r="J318" s="412" t="str">
        <f t="shared" si="25"/>
        <v>OK</v>
      </c>
      <c r="K318" s="409"/>
      <c r="L318" s="420">
        <v>1071405</v>
      </c>
      <c r="M318" s="414" t="s">
        <v>1489</v>
      </c>
      <c r="N318" s="451" t="s">
        <v>1490</v>
      </c>
      <c r="O318" s="416" t="s">
        <v>1305</v>
      </c>
      <c r="P318" s="416" t="s">
        <v>2289</v>
      </c>
      <c r="Q318" s="404" t="s">
        <v>1136</v>
      </c>
      <c r="R318" s="451" t="s">
        <v>1490</v>
      </c>
      <c r="S318" s="416" t="s">
        <v>1305</v>
      </c>
      <c r="T318" s="416" t="s">
        <v>2120</v>
      </c>
      <c r="U318" s="395">
        <v>1</v>
      </c>
    </row>
    <row r="319" spans="1:22" ht="21.75" customHeight="1">
      <c r="B319" s="420">
        <f t="shared" si="24"/>
        <v>13</v>
      </c>
      <c r="C319" s="480" t="s">
        <v>1832</v>
      </c>
      <c r="D319" s="412">
        <f t="shared" si="23"/>
        <v>513</v>
      </c>
      <c r="E319" s="401">
        <v>7220002</v>
      </c>
      <c r="F319" s="401">
        <f t="shared" si="26"/>
        <v>7220002</v>
      </c>
      <c r="G319" s="401" t="s">
        <v>1011</v>
      </c>
      <c r="H319" s="401" t="s">
        <v>1011</v>
      </c>
      <c r="I319" s="412" t="str">
        <f t="shared" si="22"/>
        <v>OK</v>
      </c>
      <c r="J319" s="412" t="str">
        <f t="shared" si="25"/>
        <v>OK</v>
      </c>
      <c r="K319" s="409"/>
      <c r="L319" s="420">
        <v>1064040</v>
      </c>
      <c r="M319" s="414" t="s">
        <v>1422</v>
      </c>
      <c r="N319" s="451" t="s">
        <v>1423</v>
      </c>
      <c r="O319" s="416" t="s">
        <v>1424</v>
      </c>
      <c r="P319" s="416" t="s">
        <v>1425</v>
      </c>
      <c r="Q319" s="404" t="s">
        <v>1136</v>
      </c>
      <c r="R319" s="451" t="s">
        <v>1423</v>
      </c>
      <c r="S319" s="416" t="s">
        <v>1424</v>
      </c>
      <c r="T319" s="416" t="s">
        <v>1425</v>
      </c>
      <c r="U319" s="395">
        <v>1</v>
      </c>
    </row>
    <row r="320" spans="1:22" ht="21.75" customHeight="1">
      <c r="B320" s="420">
        <f t="shared" si="24"/>
        <v>14</v>
      </c>
      <c r="C320" s="480" t="s">
        <v>2010</v>
      </c>
      <c r="D320" s="412">
        <f t="shared" si="23"/>
        <v>514</v>
      </c>
      <c r="E320" s="401">
        <v>7220003</v>
      </c>
      <c r="F320" s="401">
        <f t="shared" si="26"/>
        <v>7220003</v>
      </c>
      <c r="G320" s="401" t="s">
        <v>1783</v>
      </c>
      <c r="H320" s="401" t="s">
        <v>1783</v>
      </c>
      <c r="I320" s="412" t="str">
        <f t="shared" si="22"/>
        <v>OK</v>
      </c>
      <c r="J320" s="412" t="str">
        <f t="shared" si="25"/>
        <v>OK</v>
      </c>
      <c r="K320" s="409"/>
      <c r="L320" s="420">
        <v>1076471</v>
      </c>
      <c r="M320" s="414" t="s">
        <v>1823</v>
      </c>
      <c r="N320" s="451" t="s">
        <v>1824</v>
      </c>
      <c r="O320" s="416" t="s">
        <v>1224</v>
      </c>
      <c r="P320" s="416" t="s">
        <v>1825</v>
      </c>
      <c r="Q320" s="404" t="s">
        <v>1136</v>
      </c>
      <c r="R320" s="451" t="s">
        <v>1824</v>
      </c>
      <c r="S320" s="416" t="s">
        <v>1224</v>
      </c>
      <c r="T320" s="416" t="s">
        <v>1825</v>
      </c>
    </row>
    <row r="321" spans="1:23" ht="21.75" customHeight="1">
      <c r="B321" s="420">
        <f t="shared" si="24"/>
        <v>15</v>
      </c>
      <c r="C321" s="480" t="s">
        <v>2011</v>
      </c>
      <c r="D321" s="412">
        <f>B321+500</f>
        <v>515</v>
      </c>
      <c r="E321" s="401">
        <v>7220004</v>
      </c>
      <c r="F321" s="401">
        <f t="shared" si="26"/>
        <v>7220004</v>
      </c>
      <c r="G321" s="401" t="s">
        <v>1784</v>
      </c>
      <c r="H321" s="401" t="s">
        <v>1784</v>
      </c>
      <c r="I321" s="412" t="str">
        <f t="shared" si="22"/>
        <v>OK</v>
      </c>
      <c r="J321" s="412" t="str">
        <f t="shared" si="25"/>
        <v>OK</v>
      </c>
      <c r="K321" s="409"/>
      <c r="L321" s="420">
        <v>1076618</v>
      </c>
      <c r="M321" s="414" t="s">
        <v>1826</v>
      </c>
      <c r="N321" s="451" t="s">
        <v>1827</v>
      </c>
      <c r="O321" s="416" t="s">
        <v>1224</v>
      </c>
      <c r="P321" s="416" t="s">
        <v>1828</v>
      </c>
      <c r="Q321" s="404" t="s">
        <v>1136</v>
      </c>
      <c r="R321" s="451" t="s">
        <v>1827</v>
      </c>
      <c r="S321" s="416" t="s">
        <v>1224</v>
      </c>
      <c r="T321" s="416" t="s">
        <v>1828</v>
      </c>
    </row>
    <row r="322" spans="1:23" ht="21.75" customHeight="1">
      <c r="B322" s="440">
        <v>16</v>
      </c>
      <c r="C322" s="482" t="s">
        <v>2029</v>
      </c>
      <c r="D322" s="431">
        <v>516</v>
      </c>
      <c r="E322" s="430">
        <v>7220011</v>
      </c>
      <c r="F322" s="430">
        <v>7220011</v>
      </c>
      <c r="G322" s="430" t="s">
        <v>2290</v>
      </c>
      <c r="H322" s="430" t="s">
        <v>2290</v>
      </c>
      <c r="I322" s="431" t="s">
        <v>1688</v>
      </c>
      <c r="J322" s="431" t="s">
        <v>1688</v>
      </c>
      <c r="K322" s="432"/>
      <c r="L322" s="440">
        <v>1080508</v>
      </c>
      <c r="M322" s="434" t="s">
        <v>2279</v>
      </c>
      <c r="N322" s="476" t="s">
        <v>2280</v>
      </c>
      <c r="O322" s="436" t="s">
        <v>1305</v>
      </c>
      <c r="P322" s="436" t="s">
        <v>2281</v>
      </c>
      <c r="Q322" s="437" t="s">
        <v>1136</v>
      </c>
      <c r="R322" s="476" t="s">
        <v>2280</v>
      </c>
      <c r="S322" s="436" t="s">
        <v>1305</v>
      </c>
      <c r="T322" s="436" t="s">
        <v>2281</v>
      </c>
      <c r="U322" s="418">
        <v>1</v>
      </c>
    </row>
    <row r="323" spans="1:23" ht="21.75" customHeight="1">
      <c r="B323" s="420">
        <f t="shared" si="24"/>
        <v>17</v>
      </c>
      <c r="C323" s="480" t="s">
        <v>2291</v>
      </c>
      <c r="D323" s="412">
        <f t="shared" ref="D323:D325" si="27">B323+500</f>
        <v>517</v>
      </c>
      <c r="E323" s="401">
        <v>7220006</v>
      </c>
      <c r="F323" s="401">
        <f t="shared" si="26"/>
        <v>7220006</v>
      </c>
      <c r="G323" s="401" t="s">
        <v>2012</v>
      </c>
      <c r="H323" s="401" t="s">
        <v>2012</v>
      </c>
      <c r="I323" s="412" t="str">
        <f t="shared" si="22"/>
        <v>OK</v>
      </c>
      <c r="J323" s="412" t="str">
        <f t="shared" si="25"/>
        <v>OK</v>
      </c>
      <c r="K323" s="409"/>
      <c r="L323" s="420">
        <v>1078345</v>
      </c>
      <c r="M323" s="414" t="s">
        <v>2292</v>
      </c>
      <c r="N323" s="451" t="s">
        <v>2013</v>
      </c>
      <c r="O323" s="416" t="s">
        <v>1224</v>
      </c>
      <c r="P323" s="416" t="s">
        <v>2014</v>
      </c>
      <c r="Q323" s="404" t="s">
        <v>1136</v>
      </c>
      <c r="R323" s="451" t="s">
        <v>2013</v>
      </c>
      <c r="S323" s="416" t="s">
        <v>1224</v>
      </c>
      <c r="T323" s="416" t="s">
        <v>2014</v>
      </c>
    </row>
    <row r="324" spans="1:23" ht="21.75" customHeight="1">
      <c r="A324" s="418"/>
      <c r="B324" s="481">
        <f t="shared" si="24"/>
        <v>18</v>
      </c>
      <c r="C324" s="483" t="s">
        <v>2293</v>
      </c>
      <c r="D324" s="445">
        <f t="shared" si="27"/>
        <v>518</v>
      </c>
      <c r="E324" s="444">
        <v>7220007</v>
      </c>
      <c r="F324" s="444">
        <v>7220007</v>
      </c>
      <c r="G324" s="444" t="s">
        <v>2294</v>
      </c>
      <c r="H324" s="444" t="s">
        <v>2294</v>
      </c>
      <c r="I324" s="445" t="str">
        <f t="shared" si="22"/>
        <v>OK</v>
      </c>
      <c r="J324" s="445" t="str">
        <f t="shared" si="25"/>
        <v>OK</v>
      </c>
      <c r="K324" s="409" t="s">
        <v>1920</v>
      </c>
      <c r="L324" s="446">
        <v>1080023</v>
      </c>
      <c r="M324" s="467" t="s">
        <v>2295</v>
      </c>
      <c r="N324" s="468" t="s">
        <v>2296</v>
      </c>
      <c r="O324" s="449" t="s">
        <v>1224</v>
      </c>
      <c r="P324" s="449" t="s">
        <v>2297</v>
      </c>
      <c r="Q324" s="404"/>
      <c r="R324" s="468" t="s">
        <v>2296</v>
      </c>
      <c r="S324" s="449" t="s">
        <v>1224</v>
      </c>
      <c r="T324" s="449" t="s">
        <v>2297</v>
      </c>
    </row>
    <row r="325" spans="1:23" ht="21.75" customHeight="1">
      <c r="A325" s="418"/>
      <c r="B325" s="481">
        <f t="shared" si="24"/>
        <v>19</v>
      </c>
      <c r="C325" s="483" t="s">
        <v>2298</v>
      </c>
      <c r="D325" s="445">
        <f t="shared" si="27"/>
        <v>519</v>
      </c>
      <c r="E325" s="444">
        <v>7220008</v>
      </c>
      <c r="F325" s="444">
        <v>7220008</v>
      </c>
      <c r="G325" s="444" t="s">
        <v>2299</v>
      </c>
      <c r="H325" s="444" t="s">
        <v>2299</v>
      </c>
      <c r="I325" s="445" t="str">
        <f t="shared" si="22"/>
        <v>OK</v>
      </c>
      <c r="J325" s="445" t="str">
        <f t="shared" si="25"/>
        <v>OK</v>
      </c>
      <c r="K325" s="409" t="s">
        <v>1920</v>
      </c>
      <c r="L325" s="446">
        <v>1071622</v>
      </c>
      <c r="M325" s="467" t="s">
        <v>2300</v>
      </c>
      <c r="N325" s="468" t="s">
        <v>1811</v>
      </c>
      <c r="O325" s="449" t="s">
        <v>1224</v>
      </c>
      <c r="P325" s="449" t="s">
        <v>1629</v>
      </c>
      <c r="Q325" s="404"/>
      <c r="R325" s="468" t="s">
        <v>1811</v>
      </c>
      <c r="S325" s="449" t="s">
        <v>1224</v>
      </c>
      <c r="T325" s="449" t="s">
        <v>1629</v>
      </c>
    </row>
    <row r="326" spans="1:23" ht="21.75" customHeight="1">
      <c r="A326" s="405" t="s">
        <v>1012</v>
      </c>
      <c r="B326" s="410">
        <v>1</v>
      </c>
      <c r="C326" s="411" t="s">
        <v>2301</v>
      </c>
      <c r="D326" s="412">
        <v>601</v>
      </c>
      <c r="E326" s="401" t="s">
        <v>1013</v>
      </c>
      <c r="F326" s="401">
        <f t="shared" ref="F326:F334" si="28">VALUE(E326)</f>
        <v>5210001</v>
      </c>
      <c r="G326" s="401" t="s">
        <v>1014</v>
      </c>
      <c r="H326" s="401" t="s">
        <v>1014</v>
      </c>
      <c r="I326" s="412" t="str">
        <f t="shared" ref="I326:I332" si="29">IF(COUNTIF($G$5:$G$337,G326)=1,"OK","重複あり！")</f>
        <v>OK</v>
      </c>
      <c r="J326" s="412" t="str">
        <f t="shared" si="25"/>
        <v>OK</v>
      </c>
      <c r="K326" s="409"/>
      <c r="L326" s="417">
        <v>1039953</v>
      </c>
      <c r="M326" s="416"/>
      <c r="N326" s="441" t="s">
        <v>1829</v>
      </c>
      <c r="O326" s="404"/>
      <c r="P326" s="404" t="s">
        <v>1674</v>
      </c>
      <c r="Q326" s="404" t="s">
        <v>1136</v>
      </c>
      <c r="R326" s="441" t="s">
        <v>1829</v>
      </c>
      <c r="S326" s="404"/>
      <c r="T326" s="404" t="s">
        <v>1674</v>
      </c>
    </row>
    <row r="327" spans="1:23" ht="21.75" customHeight="1">
      <c r="B327" s="410">
        <v>2</v>
      </c>
      <c r="C327" s="411" t="s">
        <v>202</v>
      </c>
      <c r="D327" s="412">
        <v>602</v>
      </c>
      <c r="E327" s="401" t="s">
        <v>1015</v>
      </c>
      <c r="F327" s="401">
        <f t="shared" si="28"/>
        <v>5210002</v>
      </c>
      <c r="G327" s="401" t="s">
        <v>1016</v>
      </c>
      <c r="H327" s="401" t="s">
        <v>1016</v>
      </c>
      <c r="I327" s="412" t="str">
        <f t="shared" si="29"/>
        <v>OK</v>
      </c>
      <c r="J327" s="412" t="str">
        <f t="shared" si="25"/>
        <v>OK</v>
      </c>
      <c r="K327" s="409"/>
      <c r="L327" s="417">
        <v>1060122</v>
      </c>
      <c r="M327" s="416"/>
      <c r="N327" s="441" t="s">
        <v>1830</v>
      </c>
      <c r="O327" s="404"/>
      <c r="P327" s="404" t="s">
        <v>1675</v>
      </c>
      <c r="Q327" s="404" t="s">
        <v>1136</v>
      </c>
      <c r="R327" s="441" t="s">
        <v>1830</v>
      </c>
      <c r="S327" s="404"/>
      <c r="T327" s="404" t="s">
        <v>1675</v>
      </c>
    </row>
    <row r="328" spans="1:23" ht="21.75" customHeight="1">
      <c r="B328" s="410">
        <v>3</v>
      </c>
      <c r="C328" s="411" t="s">
        <v>229</v>
      </c>
      <c r="D328" s="412">
        <v>605</v>
      </c>
      <c r="E328" s="401" t="s">
        <v>1017</v>
      </c>
      <c r="F328" s="401">
        <f t="shared" si="28"/>
        <v>5210524</v>
      </c>
      <c r="G328" s="401" t="s">
        <v>1018</v>
      </c>
      <c r="H328" s="401" t="s">
        <v>1018</v>
      </c>
      <c r="I328" s="412" t="str">
        <f t="shared" si="29"/>
        <v>OK</v>
      </c>
      <c r="J328" s="412" t="str">
        <f t="shared" si="25"/>
        <v>OK</v>
      </c>
      <c r="K328" s="409"/>
      <c r="L328" s="417">
        <v>1050669</v>
      </c>
      <c r="M328" s="416" t="s">
        <v>2302</v>
      </c>
      <c r="N328" s="441" t="s">
        <v>2303</v>
      </c>
      <c r="O328" s="404" t="s">
        <v>2304</v>
      </c>
      <c r="P328" s="404" t="s">
        <v>2305</v>
      </c>
      <c r="Q328" s="404" t="s">
        <v>1136</v>
      </c>
      <c r="R328" s="441" t="s">
        <v>2303</v>
      </c>
      <c r="S328" s="404" t="s">
        <v>2304</v>
      </c>
      <c r="T328" s="404" t="s">
        <v>2305</v>
      </c>
    </row>
    <row r="329" spans="1:23" ht="21.75" customHeight="1">
      <c r="B329" s="410">
        <v>4</v>
      </c>
      <c r="C329" s="411" t="s">
        <v>252</v>
      </c>
      <c r="D329" s="412">
        <v>603</v>
      </c>
      <c r="E329" s="401" t="s">
        <v>1019</v>
      </c>
      <c r="F329" s="401">
        <f t="shared" si="28"/>
        <v>5210004</v>
      </c>
      <c r="G329" s="401" t="s">
        <v>1020</v>
      </c>
      <c r="H329" s="401" t="s">
        <v>1020</v>
      </c>
      <c r="I329" s="412" t="str">
        <f t="shared" si="29"/>
        <v>OK</v>
      </c>
      <c r="J329" s="412" t="str">
        <f t="shared" si="25"/>
        <v>OK</v>
      </c>
      <c r="K329" s="409"/>
      <c r="L329" s="417">
        <v>1060127</v>
      </c>
      <c r="M329" s="416"/>
      <c r="N329" s="441" t="s">
        <v>1676</v>
      </c>
      <c r="O329" s="404"/>
      <c r="P329" s="404" t="s">
        <v>1677</v>
      </c>
      <c r="Q329" s="404" t="s">
        <v>1136</v>
      </c>
      <c r="R329" s="441" t="s">
        <v>1676</v>
      </c>
      <c r="S329" s="404"/>
      <c r="T329" s="404" t="s">
        <v>1677</v>
      </c>
    </row>
    <row r="330" spans="1:23" ht="21.75" customHeight="1">
      <c r="B330" s="410">
        <v>5</v>
      </c>
      <c r="C330" s="427" t="s">
        <v>239</v>
      </c>
      <c r="D330" s="412">
        <v>604</v>
      </c>
      <c r="E330" s="401" t="s">
        <v>1021</v>
      </c>
      <c r="F330" s="401">
        <f t="shared" si="28"/>
        <v>5210417</v>
      </c>
      <c r="G330" s="401" t="s">
        <v>1022</v>
      </c>
      <c r="H330" s="401" t="s">
        <v>1022</v>
      </c>
      <c r="I330" s="412" t="str">
        <f t="shared" si="29"/>
        <v>OK</v>
      </c>
      <c r="J330" s="412" t="str">
        <f t="shared" si="25"/>
        <v>OK</v>
      </c>
      <c r="L330" s="417">
        <v>1063362</v>
      </c>
      <c r="M330" s="416" t="s">
        <v>1624</v>
      </c>
      <c r="N330" s="441" t="s">
        <v>1625</v>
      </c>
      <c r="O330" s="404" t="s">
        <v>2306</v>
      </c>
      <c r="P330" s="404" t="s">
        <v>2307</v>
      </c>
      <c r="Q330" s="404" t="s">
        <v>1136</v>
      </c>
      <c r="R330" s="441" t="s">
        <v>1625</v>
      </c>
      <c r="S330" s="404" t="s">
        <v>2306</v>
      </c>
      <c r="T330" s="404" t="s">
        <v>2307</v>
      </c>
    </row>
    <row r="331" spans="1:23" ht="21.75" customHeight="1">
      <c r="B331" s="410">
        <v>6</v>
      </c>
      <c r="C331" s="427" t="s">
        <v>2308</v>
      </c>
      <c r="D331" s="412">
        <v>607</v>
      </c>
      <c r="E331" s="401" t="s">
        <v>1023</v>
      </c>
      <c r="F331" s="401">
        <f t="shared" si="28"/>
        <v>5210418</v>
      </c>
      <c r="G331" s="401" t="s">
        <v>1024</v>
      </c>
      <c r="H331" s="401" t="s">
        <v>1024</v>
      </c>
      <c r="I331" s="412" t="str">
        <f t="shared" si="29"/>
        <v>OK</v>
      </c>
      <c r="J331" s="412" t="str">
        <f t="shared" si="25"/>
        <v>OK</v>
      </c>
      <c r="L331" s="439">
        <v>1076825</v>
      </c>
      <c r="M331" s="416" t="s">
        <v>1831</v>
      </c>
      <c r="N331" s="441" t="s">
        <v>1678</v>
      </c>
      <c r="O331" s="404" t="s">
        <v>2309</v>
      </c>
      <c r="P331" s="404" t="s">
        <v>2310</v>
      </c>
      <c r="Q331" s="404" t="s">
        <v>1136</v>
      </c>
      <c r="R331" s="441" t="s">
        <v>1678</v>
      </c>
      <c r="S331" s="404" t="s">
        <v>2309</v>
      </c>
      <c r="T331" s="404" t="s">
        <v>2310</v>
      </c>
    </row>
    <row r="332" spans="1:23" ht="21.75" customHeight="1">
      <c r="B332" s="410">
        <v>7</v>
      </c>
      <c r="C332" s="427" t="s">
        <v>274</v>
      </c>
      <c r="D332" s="412">
        <v>606</v>
      </c>
      <c r="E332" s="401" t="s">
        <v>1025</v>
      </c>
      <c r="F332" s="401">
        <f t="shared" si="28"/>
        <v>5210537</v>
      </c>
      <c r="G332" s="401" t="s">
        <v>1026</v>
      </c>
      <c r="H332" s="401" t="s">
        <v>1026</v>
      </c>
      <c r="I332" s="412" t="str">
        <f t="shared" si="29"/>
        <v>OK</v>
      </c>
      <c r="J332" s="412" t="str">
        <f t="shared" si="25"/>
        <v>OK</v>
      </c>
      <c r="L332" s="420">
        <v>1069375</v>
      </c>
      <c r="M332" s="416"/>
      <c r="N332" s="441" t="s">
        <v>2311</v>
      </c>
      <c r="O332" s="404"/>
      <c r="P332" s="404" t="s">
        <v>1680</v>
      </c>
      <c r="Q332" s="404" t="s">
        <v>1136</v>
      </c>
      <c r="R332" s="441" t="s">
        <v>2311</v>
      </c>
      <c r="S332" s="404"/>
      <c r="T332" s="404" t="s">
        <v>1680</v>
      </c>
    </row>
    <row r="333" spans="1:23" s="396" customFormat="1" ht="23.25" customHeight="1">
      <c r="A333" s="405" t="s">
        <v>1027</v>
      </c>
      <c r="B333" s="410">
        <v>1</v>
      </c>
      <c r="C333" s="484" t="s">
        <v>455</v>
      </c>
      <c r="D333" s="412">
        <v>701</v>
      </c>
      <c r="E333" s="401">
        <v>8220001</v>
      </c>
      <c r="F333" s="401">
        <f t="shared" si="28"/>
        <v>8220001</v>
      </c>
      <c r="G333" s="401" t="s">
        <v>1028</v>
      </c>
      <c r="H333" s="401" t="s">
        <v>1028</v>
      </c>
      <c r="I333" s="412" t="str">
        <f t="shared" ref="I333:I334" si="30">IF(COUNTIF($G$5:$G$338,G333)=1,"OK","重複あり！")</f>
        <v>OK</v>
      </c>
      <c r="J333" s="412" t="str">
        <f t="shared" si="25"/>
        <v>OK</v>
      </c>
      <c r="K333" s="395"/>
      <c r="L333" s="401">
        <v>1069375</v>
      </c>
      <c r="M333" s="404"/>
      <c r="N333" s="404" t="s">
        <v>1679</v>
      </c>
      <c r="O333" s="404"/>
      <c r="P333" s="404" t="s">
        <v>1680</v>
      </c>
      <c r="Q333" s="404" t="s">
        <v>1136</v>
      </c>
      <c r="R333" s="404" t="s">
        <v>1679</v>
      </c>
      <c r="S333" s="401"/>
      <c r="T333" s="404" t="s">
        <v>1680</v>
      </c>
      <c r="W333" s="395"/>
    </row>
    <row r="334" spans="1:23" s="396" customFormat="1">
      <c r="A334" s="395"/>
      <c r="B334" s="410">
        <v>2</v>
      </c>
      <c r="C334" s="484" t="s">
        <v>457</v>
      </c>
      <c r="D334" s="412">
        <v>702</v>
      </c>
      <c r="E334" s="401">
        <v>8220002</v>
      </c>
      <c r="F334" s="401">
        <f t="shared" si="28"/>
        <v>8220002</v>
      </c>
      <c r="G334" s="401" t="s">
        <v>1029</v>
      </c>
      <c r="H334" s="401" t="s">
        <v>1029</v>
      </c>
      <c r="I334" s="412" t="str">
        <f t="shared" si="30"/>
        <v>OK</v>
      </c>
      <c r="J334" s="412" t="str">
        <f t="shared" si="25"/>
        <v>OK</v>
      </c>
      <c r="K334" s="395"/>
      <c r="L334" s="401">
        <v>1069108</v>
      </c>
      <c r="M334" s="404" t="s">
        <v>1681</v>
      </c>
      <c r="N334" s="404" t="s">
        <v>1651</v>
      </c>
      <c r="O334" s="404" t="s">
        <v>1305</v>
      </c>
      <c r="P334" s="404" t="s">
        <v>2312</v>
      </c>
      <c r="Q334" s="404" t="s">
        <v>1136</v>
      </c>
      <c r="R334" s="404" t="s">
        <v>1651</v>
      </c>
      <c r="S334" s="401" t="s">
        <v>1305</v>
      </c>
      <c r="T334" s="404" t="s">
        <v>2312</v>
      </c>
      <c r="W334" s="395"/>
    </row>
    <row r="343" spans="3:4" ht="13.5" customHeight="1"/>
    <row r="346" spans="3:4">
      <c r="C346" s="395"/>
      <c r="D346" s="395"/>
    </row>
    <row r="347" spans="3:4">
      <c r="C347" s="395"/>
      <c r="D347" s="395"/>
    </row>
    <row r="348" spans="3:4">
      <c r="C348" s="395"/>
      <c r="D348" s="395"/>
    </row>
    <row r="349" spans="3:4">
      <c r="C349" s="395"/>
      <c r="D349" s="395"/>
    </row>
    <row r="350" spans="3:4">
      <c r="C350" s="395"/>
      <c r="D350" s="395"/>
    </row>
    <row r="351" spans="3:4">
      <c r="C351" s="395"/>
      <c r="D351" s="395"/>
    </row>
    <row r="352" spans="3:4">
      <c r="C352" s="395"/>
      <c r="D352" s="395"/>
    </row>
    <row r="353" s="395" customFormat="1"/>
    <row r="354" s="395" customFormat="1"/>
    <row r="355" s="395" customFormat="1"/>
    <row r="356" s="395" customFormat="1"/>
    <row r="357" s="395" customFormat="1"/>
    <row r="358" s="395" customFormat="1"/>
    <row r="359" s="395" customFormat="1"/>
    <row r="360" s="395" customFormat="1"/>
    <row r="361" s="395" customFormat="1"/>
    <row r="362" s="395" customFormat="1"/>
    <row r="363" s="395" customFormat="1"/>
    <row r="364" s="395" customFormat="1"/>
    <row r="365" s="395" customFormat="1"/>
    <row r="366" s="395" customFormat="1"/>
    <row r="367" s="395" customFormat="1"/>
  </sheetData>
  <sheetProtection algorithmName="SHA-512" hashValue="zfxBZpcNvOMwKBIgFDd2BqT44PMMGLyx0fvgtI7OcnVmpZ7MR11dkhVJUcMwnvDIrtJ7g+OTNvMnkK+jYjcLwQ==" saltValue="f2/KsrDWu09lvBgAz+cDxA==" spinCount="100000" sheet="1" selectLockedCells="1" selectUnlockedCells="1"/>
  <autoFilter ref="A4:AC306" xr:uid="{C6602216-4369-4437-BEB3-F16B1A9A5D85}"/>
  <phoneticPr fontId="1"/>
  <conditionalFormatting sqref="J3:K3">
    <cfRule type="containsText" dxfId="16" priority="2" operator="containsText" text="↓問題あり">
      <formula>NOT(ISERROR(SEARCH("↓問題あり",J3)))</formula>
    </cfRule>
  </conditionalFormatting>
  <conditionalFormatting sqref="R333:T334">
    <cfRule type="cellIs" dxfId="15" priority="1" operator="notEqual">
      <formula>N333</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BD9-7860-4DA2-9B1D-C22A063B7E02}">
  <sheetPr codeName="Sheet4">
    <tabColor rgb="FFFF0000"/>
  </sheetPr>
  <dimension ref="A1:AI75"/>
  <sheetViews>
    <sheetView zoomScale="80" zoomScaleNormal="80" zoomScaleSheetLayoutView="100" workbookViewId="0">
      <selection activeCell="D3" sqref="D3:I3"/>
    </sheetView>
  </sheetViews>
  <sheetFormatPr defaultColWidth="9" defaultRowHeight="27" customHeight="1"/>
  <cols>
    <col min="1" max="1" width="3.08984375" style="168" customWidth="1"/>
    <col min="2" max="2" width="5" style="168" customWidth="1"/>
    <col min="3" max="3" width="27.453125" style="168" customWidth="1"/>
    <col min="4" max="4" width="20.26953125" style="168" customWidth="1"/>
    <col min="5" max="5" width="10.26953125" style="168" customWidth="1"/>
    <col min="6" max="17" width="6.90625" style="168" customWidth="1"/>
    <col min="18" max="18" width="9" style="168"/>
    <col min="19" max="19" width="12.08984375" style="168" customWidth="1"/>
    <col min="20" max="21" width="9" style="168"/>
    <col min="22" max="22" width="9" style="168" customWidth="1"/>
    <col min="23" max="16384" width="9" style="168"/>
  </cols>
  <sheetData>
    <row r="1" spans="2:35" ht="27" customHeight="1">
      <c r="B1" s="174" t="s">
        <v>421</v>
      </c>
      <c r="AE1" s="175"/>
      <c r="AF1" s="175"/>
      <c r="AG1" s="175"/>
      <c r="AH1" s="175"/>
      <c r="AI1" s="175"/>
    </row>
    <row r="2" spans="2:35" ht="27" customHeight="1">
      <c r="AE2" s="175"/>
      <c r="AF2" s="175"/>
      <c r="AG2" s="175"/>
      <c r="AH2" s="175"/>
      <c r="AI2" s="175"/>
    </row>
    <row r="3" spans="2:35" ht="27" customHeight="1">
      <c r="C3" s="176" t="s">
        <v>422</v>
      </c>
      <c r="D3" s="521"/>
      <c r="E3" s="522"/>
      <c r="F3" s="522"/>
      <c r="G3" s="522"/>
      <c r="H3" s="522"/>
      <c r="I3" s="522"/>
      <c r="L3" s="523" t="s">
        <v>1031</v>
      </c>
      <c r="M3" s="524"/>
      <c r="N3" s="524"/>
      <c r="AE3" s="175"/>
      <c r="AF3" s="175"/>
      <c r="AG3" s="175"/>
      <c r="AH3" s="175"/>
      <c r="AI3" s="175"/>
    </row>
    <row r="4" spans="2:35" ht="27" customHeight="1">
      <c r="C4" s="176" t="s">
        <v>423</v>
      </c>
      <c r="D4" s="522"/>
      <c r="E4" s="522"/>
      <c r="F4" s="522"/>
      <c r="G4" s="522"/>
      <c r="H4" s="522"/>
      <c r="I4" s="522"/>
      <c r="L4" s="525"/>
      <c r="M4" s="525"/>
      <c r="N4" s="525"/>
      <c r="AE4" s="175"/>
      <c r="AF4" s="175"/>
      <c r="AG4" s="175"/>
      <c r="AH4" s="175"/>
      <c r="AI4" s="175"/>
    </row>
    <row r="5" spans="2:35" ht="27" customHeight="1">
      <c r="C5" s="176" t="s">
        <v>424</v>
      </c>
      <c r="D5" s="522"/>
      <c r="E5" s="522"/>
      <c r="F5" s="522"/>
      <c r="G5" s="522"/>
      <c r="H5" s="522"/>
      <c r="I5" s="522"/>
      <c r="L5" s="526" t="e">
        <f>IF(EXACT(VLOOKUP(D5,補助金用基本データ!$C$5:$J$302,5,FALSE),ASC(①基本情報【名簿入力前に必須入力】!L4))=TRUE,"OK","パスワードが違います")</f>
        <v>#N/A</v>
      </c>
      <c r="M5" s="526"/>
      <c r="N5" s="526"/>
      <c r="P5" s="168" t="e">
        <f>IF(L5="OK",VLOOKUP(D5,補助金用基本データ!$C$5:$J$302,2,FALSE),"")</f>
        <v>#N/A</v>
      </c>
      <c r="AA5" s="179" t="s">
        <v>1176</v>
      </c>
      <c r="AE5" s="175"/>
      <c r="AF5" s="175"/>
      <c r="AG5" s="175"/>
      <c r="AH5" s="175"/>
      <c r="AI5" s="175"/>
    </row>
    <row r="6" spans="2:35" ht="27" customHeight="1">
      <c r="C6" s="177"/>
      <c r="D6" s="178" t="s">
        <v>425</v>
      </c>
      <c r="I6" s="166" t="e">
        <f>IF(VLOOKUP(P5,補助金用基本データ!$D$5:$K$302,8)="","",VLOOKUP(P5,補助金用基本データ!$D$5:$K$302,8))</f>
        <v>#N/A</v>
      </c>
      <c r="AA6" s="179" t="s">
        <v>1177</v>
      </c>
      <c r="AE6" s="175"/>
      <c r="AF6" s="175" t="s">
        <v>1175</v>
      </c>
      <c r="AG6" s="175"/>
      <c r="AH6" s="175"/>
      <c r="AI6" s="175"/>
    </row>
    <row r="7" spans="2:35" ht="27" customHeight="1">
      <c r="L7" s="527" t="s">
        <v>426</v>
      </c>
      <c r="M7" s="528"/>
      <c r="N7" s="529"/>
      <c r="O7" s="527" t="s">
        <v>427</v>
      </c>
      <c r="P7" s="528"/>
      <c r="Q7" s="529"/>
      <c r="AA7" s="179" t="s">
        <v>1178</v>
      </c>
      <c r="AE7" s="175"/>
      <c r="AF7" s="175"/>
      <c r="AG7" s="175"/>
      <c r="AH7" s="175"/>
      <c r="AI7" s="175"/>
    </row>
    <row r="8" spans="2:35" ht="27" customHeight="1">
      <c r="C8" s="534" t="s">
        <v>1221</v>
      </c>
      <c r="D8" s="534"/>
      <c r="E8" s="534"/>
      <c r="F8" s="534"/>
      <c r="G8" s="534"/>
      <c r="H8" s="534"/>
      <c r="I8" s="534"/>
      <c r="L8" s="530"/>
      <c r="M8" s="531"/>
      <c r="N8" s="531"/>
      <c r="O8" s="532"/>
      <c r="P8" s="533"/>
      <c r="Q8" s="533"/>
      <c r="AA8" s="179" t="s">
        <v>1179</v>
      </c>
    </row>
    <row r="9" spans="2:35" ht="27" customHeight="1">
      <c r="C9" s="534"/>
      <c r="D9" s="534"/>
      <c r="E9" s="534"/>
      <c r="F9" s="534"/>
      <c r="G9" s="534"/>
      <c r="H9" s="534"/>
      <c r="I9" s="534"/>
      <c r="L9" s="381"/>
      <c r="M9" s="382"/>
      <c r="N9" s="382"/>
      <c r="O9" s="383"/>
      <c r="P9" s="384"/>
      <c r="Q9" s="384"/>
      <c r="AA9" s="179" t="s">
        <v>1180</v>
      </c>
    </row>
    <row r="10" spans="2:35" ht="27" customHeight="1">
      <c r="C10" s="534"/>
      <c r="D10" s="534"/>
      <c r="E10" s="534"/>
      <c r="F10" s="534"/>
      <c r="G10" s="534"/>
      <c r="H10" s="534"/>
      <c r="I10" s="534"/>
      <c r="L10" s="382"/>
      <c r="M10" s="382"/>
      <c r="N10" s="382"/>
      <c r="O10" s="384"/>
      <c r="P10" s="384"/>
      <c r="Q10" s="384"/>
      <c r="S10" s="179"/>
      <c r="AA10" s="179" t="s">
        <v>1181</v>
      </c>
    </row>
    <row r="11" spans="2:35" ht="27" customHeight="1">
      <c r="C11" s="219" t="s">
        <v>1036</v>
      </c>
      <c r="D11" s="516"/>
      <c r="E11" s="517"/>
      <c r="F11" s="517"/>
      <c r="G11" s="517"/>
      <c r="H11" s="517"/>
      <c r="I11" s="518"/>
      <c r="L11" s="382"/>
      <c r="M11" s="382"/>
      <c r="N11" s="382"/>
      <c r="O11" s="384"/>
      <c r="P11" s="384"/>
      <c r="Q11" s="384"/>
      <c r="S11" s="168">
        <f>_xlfn.IFS(D11="①手当額は、１年を通して対象者全員が同額",1,D11="②各職員・各月により手当額が異なる",2,D11="",0)</f>
        <v>0</v>
      </c>
      <c r="AA11" s="179" t="s">
        <v>1182</v>
      </c>
    </row>
    <row r="12" spans="2:35" ht="27" customHeight="1">
      <c r="D12" s="183" t="s">
        <v>2313</v>
      </c>
      <c r="L12" s="382"/>
      <c r="M12" s="382"/>
      <c r="N12" s="382"/>
      <c r="O12" s="384"/>
      <c r="P12" s="384"/>
      <c r="Q12" s="384"/>
      <c r="AA12" s="179" t="s">
        <v>1183</v>
      </c>
    </row>
    <row r="13" spans="2:35" ht="27" customHeight="1">
      <c r="D13" s="183" t="s">
        <v>1069</v>
      </c>
      <c r="L13" s="382"/>
      <c r="M13" s="382"/>
      <c r="N13" s="382"/>
      <c r="O13" s="384"/>
      <c r="P13" s="384"/>
      <c r="Q13" s="384"/>
      <c r="AA13" s="179" t="s">
        <v>1184</v>
      </c>
    </row>
    <row r="14" spans="2:35" ht="27" customHeight="1">
      <c r="D14" s="219" t="s">
        <v>1070</v>
      </c>
      <c r="L14" s="382"/>
      <c r="M14" s="382"/>
      <c r="N14" s="382"/>
      <c r="O14" s="384"/>
      <c r="P14" s="384"/>
      <c r="Q14" s="384"/>
    </row>
    <row r="15" spans="2:35" ht="27" customHeight="1">
      <c r="C15" s="385" t="s">
        <v>1037</v>
      </c>
      <c r="D15" s="380" t="s">
        <v>1038</v>
      </c>
      <c r="E15" s="519"/>
      <c r="F15" s="520"/>
      <c r="G15" s="179" t="s">
        <v>1035</v>
      </c>
      <c r="H15" s="180" t="s">
        <v>1196</v>
      </c>
      <c r="L15" s="382"/>
      <c r="M15" s="382"/>
      <c r="N15" s="382"/>
      <c r="O15" s="384"/>
      <c r="P15" s="384"/>
      <c r="Q15" s="384"/>
    </row>
    <row r="16" spans="2:35" ht="27" customHeight="1">
      <c r="C16" s="179"/>
      <c r="D16" s="179"/>
      <c r="L16" s="382"/>
      <c r="M16" s="382"/>
      <c r="N16" s="382"/>
      <c r="O16" s="384"/>
      <c r="P16" s="384"/>
      <c r="Q16" s="384"/>
    </row>
    <row r="17" spans="3:19" ht="27" customHeight="1">
      <c r="D17" s="179"/>
      <c r="L17" s="382"/>
      <c r="M17" s="382"/>
      <c r="N17" s="382"/>
      <c r="O17" s="384"/>
      <c r="P17" s="384"/>
      <c r="Q17" s="384"/>
    </row>
    <row r="18" spans="3:19" ht="27" customHeight="1">
      <c r="C18" s="179"/>
      <c r="D18" s="181"/>
      <c r="E18" s="514"/>
      <c r="F18" s="514"/>
      <c r="G18" s="179"/>
      <c r="H18" s="180"/>
      <c r="L18" s="382"/>
      <c r="M18" s="382"/>
      <c r="N18" s="382"/>
      <c r="O18" s="384"/>
      <c r="P18" s="384"/>
      <c r="Q18" s="384"/>
    </row>
    <row r="19" spans="3:19" ht="27" customHeight="1">
      <c r="F19" s="182"/>
      <c r="G19" s="182"/>
      <c r="H19" s="182"/>
      <c r="I19" s="182"/>
      <c r="J19" s="182"/>
      <c r="K19" s="182"/>
      <c r="L19" s="182"/>
      <c r="M19" s="182"/>
      <c r="N19" s="182"/>
      <c r="O19" s="182"/>
      <c r="P19" s="182"/>
      <c r="Q19" s="182"/>
      <c r="S19" s="168" t="s">
        <v>428</v>
      </c>
    </row>
    <row r="20" spans="3:19" ht="27" customHeight="1">
      <c r="C20" s="179"/>
      <c r="E20" s="179"/>
      <c r="F20" s="179"/>
    </row>
    <row r="22" spans="3:19" ht="27" customHeight="1">
      <c r="C22" s="179"/>
      <c r="E22" s="515"/>
      <c r="F22" s="515"/>
      <c r="G22" s="515"/>
      <c r="H22" s="515"/>
      <c r="I22" s="515"/>
      <c r="J22" s="515"/>
      <c r="K22" s="515"/>
      <c r="L22" s="515"/>
    </row>
    <row r="24" spans="3:19" ht="27" customHeight="1">
      <c r="E24" s="174"/>
      <c r="F24" s="174"/>
      <c r="G24" s="174"/>
      <c r="H24" s="174"/>
      <c r="I24" s="174"/>
      <c r="J24" s="174"/>
      <c r="K24" s="174"/>
    </row>
    <row r="25" spans="3:19" ht="27" customHeight="1">
      <c r="C25" s="179"/>
      <c r="E25" s="174"/>
      <c r="F25" s="174"/>
      <c r="G25" s="174"/>
      <c r="H25" s="174"/>
      <c r="I25" s="174"/>
      <c r="J25" s="174"/>
      <c r="K25" s="174"/>
    </row>
    <row r="26" spans="3:19" ht="27" customHeight="1">
      <c r="E26" s="174"/>
      <c r="F26" s="174"/>
      <c r="G26" s="174"/>
      <c r="H26" s="174"/>
      <c r="I26" s="174"/>
      <c r="J26" s="174"/>
      <c r="K26" s="174"/>
    </row>
    <row r="27" spans="3:19" ht="27" customHeight="1">
      <c r="E27" s="174"/>
      <c r="F27" s="174"/>
      <c r="G27" s="174"/>
      <c r="H27" s="174"/>
      <c r="I27" s="174"/>
      <c r="J27" s="174"/>
      <c r="K27" s="174"/>
    </row>
    <row r="28" spans="3:19" ht="27" customHeight="1">
      <c r="E28" s="174"/>
      <c r="F28" s="174"/>
      <c r="G28" s="174"/>
      <c r="H28" s="174"/>
      <c r="I28" s="174"/>
      <c r="J28" s="174"/>
      <c r="K28" s="174"/>
    </row>
    <row r="29" spans="3:19" ht="27" customHeight="1">
      <c r="E29" s="174"/>
      <c r="F29" s="174"/>
      <c r="G29" s="174"/>
      <c r="H29" s="174"/>
      <c r="I29" s="174"/>
      <c r="J29" s="174"/>
      <c r="K29" s="174"/>
    </row>
    <row r="42" spans="1:29" ht="27" customHeight="1">
      <c r="A42" s="511"/>
      <c r="B42" s="511"/>
      <c r="C42" s="511"/>
      <c r="D42" s="378"/>
      <c r="E42" s="378"/>
    </row>
    <row r="43" spans="1:29" ht="27" customHeight="1">
      <c r="B43" s="513"/>
      <c r="C43" s="512"/>
      <c r="D43" s="379"/>
      <c r="E43" s="379"/>
      <c r="F43" s="380"/>
      <c r="G43" s="380"/>
      <c r="H43" s="380"/>
      <c r="I43" s="380"/>
      <c r="J43" s="380"/>
      <c r="K43" s="380"/>
      <c r="L43" s="380"/>
      <c r="M43" s="380"/>
      <c r="N43" s="380"/>
      <c r="O43" s="380"/>
      <c r="P43" s="380"/>
      <c r="Q43" s="380"/>
    </row>
    <row r="44" spans="1:29" ht="27" customHeight="1">
      <c r="B44" s="513"/>
      <c r="C44" s="512"/>
      <c r="D44" s="379"/>
      <c r="E44" s="379"/>
      <c r="F44" s="380"/>
      <c r="G44" s="380"/>
      <c r="H44" s="380"/>
      <c r="I44" s="380"/>
      <c r="J44" s="380"/>
      <c r="K44" s="380"/>
      <c r="L44" s="380"/>
      <c r="M44" s="380"/>
      <c r="N44" s="380"/>
      <c r="O44" s="380"/>
      <c r="P44" s="380"/>
      <c r="Q44" s="380"/>
    </row>
    <row r="45" spans="1:29" ht="27" customHeight="1">
      <c r="B45" s="512"/>
      <c r="C45" s="512"/>
      <c r="D45" s="379"/>
      <c r="E45" s="379"/>
      <c r="F45" s="380"/>
      <c r="G45" s="380"/>
      <c r="H45" s="380"/>
      <c r="I45" s="380"/>
      <c r="J45" s="380"/>
      <c r="K45" s="380"/>
      <c r="L45" s="380"/>
      <c r="M45" s="380"/>
      <c r="N45" s="380"/>
      <c r="O45" s="380"/>
      <c r="P45" s="380"/>
      <c r="Q45" s="380"/>
    </row>
    <row r="46" spans="1:29" ht="27" customHeight="1">
      <c r="B46" s="512"/>
      <c r="C46" s="512"/>
      <c r="D46" s="379"/>
      <c r="E46" s="379"/>
      <c r="F46" s="380"/>
      <c r="G46" s="380"/>
      <c r="H46" s="380"/>
      <c r="I46" s="380"/>
      <c r="J46" s="380"/>
      <c r="K46" s="380"/>
      <c r="L46" s="380"/>
      <c r="M46" s="380"/>
      <c r="N46" s="380"/>
      <c r="O46" s="380"/>
      <c r="P46" s="380"/>
      <c r="Q46" s="380"/>
      <c r="S46" s="183"/>
      <c r="T46" s="183"/>
      <c r="U46" s="183"/>
      <c r="V46" s="183"/>
      <c r="W46" s="183"/>
      <c r="X46" s="183"/>
      <c r="Y46" s="183"/>
      <c r="Z46" s="183"/>
      <c r="AA46" s="183"/>
      <c r="AB46" s="183"/>
      <c r="AC46" s="183"/>
    </row>
    <row r="47" spans="1:29" ht="27" customHeight="1">
      <c r="B47" s="512"/>
      <c r="C47" s="512"/>
      <c r="D47" s="379"/>
      <c r="E47" s="379"/>
      <c r="F47" s="380"/>
      <c r="G47" s="380"/>
      <c r="H47" s="380"/>
      <c r="I47" s="380"/>
      <c r="J47" s="380"/>
      <c r="K47" s="380"/>
      <c r="L47" s="380"/>
      <c r="M47" s="380"/>
      <c r="N47" s="380"/>
      <c r="O47" s="380"/>
      <c r="P47" s="380"/>
      <c r="Q47" s="380"/>
      <c r="S47" s="183"/>
      <c r="T47" s="183"/>
      <c r="U47" s="183"/>
      <c r="V47" s="183"/>
      <c r="W47" s="183"/>
      <c r="X47" s="183"/>
      <c r="Y47" s="183"/>
      <c r="Z47" s="183"/>
      <c r="AA47" s="183"/>
      <c r="AB47" s="183"/>
      <c r="AC47" s="183"/>
    </row>
    <row r="48" spans="1:29" ht="27" customHeight="1">
      <c r="S48" s="510"/>
      <c r="T48" s="510"/>
      <c r="U48" s="510"/>
      <c r="V48" s="510"/>
      <c r="W48" s="510"/>
      <c r="X48" s="510"/>
      <c r="Y48" s="510"/>
      <c r="Z48" s="510"/>
      <c r="AA48" s="510"/>
      <c r="AB48" s="510"/>
      <c r="AC48" s="510"/>
    </row>
    <row r="49" spans="1:29" ht="27" customHeight="1">
      <c r="A49" s="511"/>
      <c r="B49" s="511"/>
      <c r="C49" s="511"/>
      <c r="D49" s="378"/>
      <c r="E49" s="378"/>
      <c r="S49" s="183"/>
      <c r="T49" s="183"/>
      <c r="U49" s="183"/>
      <c r="V49" s="183"/>
      <c r="W49" s="183"/>
      <c r="X49" s="183"/>
      <c r="Y49" s="183"/>
      <c r="Z49" s="183"/>
      <c r="AA49" s="183"/>
      <c r="AB49" s="183"/>
      <c r="AC49" s="183"/>
    </row>
    <row r="50" spans="1:29" ht="27" customHeight="1">
      <c r="B50" s="513"/>
      <c r="C50" s="512"/>
      <c r="D50" s="379"/>
      <c r="E50" s="379"/>
      <c r="F50" s="380"/>
      <c r="G50" s="380"/>
      <c r="H50" s="380"/>
      <c r="I50" s="380"/>
      <c r="J50" s="380"/>
      <c r="K50" s="380"/>
      <c r="L50" s="380"/>
      <c r="M50" s="380"/>
      <c r="N50" s="380"/>
      <c r="O50" s="380"/>
      <c r="P50" s="380"/>
      <c r="Q50" s="380"/>
      <c r="S50" s="510"/>
      <c r="T50" s="510"/>
      <c r="U50" s="510"/>
      <c r="V50" s="510"/>
      <c r="W50" s="510"/>
      <c r="X50" s="510"/>
      <c r="Y50" s="510"/>
      <c r="Z50" s="510"/>
      <c r="AA50" s="510"/>
      <c r="AB50" s="510"/>
      <c r="AC50" s="510"/>
    </row>
    <row r="51" spans="1:29" ht="27" customHeight="1">
      <c r="B51" s="512"/>
      <c r="C51" s="512"/>
      <c r="D51" s="379"/>
      <c r="E51" s="379"/>
      <c r="F51" s="380"/>
      <c r="G51" s="380"/>
      <c r="H51" s="380"/>
      <c r="I51" s="380"/>
      <c r="J51" s="380"/>
      <c r="K51" s="380"/>
      <c r="L51" s="380"/>
      <c r="M51" s="380"/>
      <c r="N51" s="380"/>
      <c r="O51" s="380"/>
      <c r="P51" s="380"/>
      <c r="Q51" s="380"/>
      <c r="S51" s="510"/>
      <c r="T51" s="510"/>
      <c r="U51" s="510"/>
      <c r="V51" s="510"/>
      <c r="W51" s="510"/>
      <c r="X51" s="510"/>
      <c r="Y51" s="510"/>
      <c r="Z51" s="510"/>
      <c r="AA51" s="510"/>
      <c r="AB51" s="510"/>
      <c r="AC51" s="510"/>
    </row>
    <row r="52" spans="1:29" ht="27" customHeight="1">
      <c r="B52" s="512"/>
      <c r="C52" s="512"/>
      <c r="D52" s="379"/>
      <c r="E52" s="379"/>
      <c r="F52" s="380"/>
      <c r="G52" s="380"/>
      <c r="H52" s="380"/>
      <c r="I52" s="380"/>
      <c r="J52" s="380"/>
      <c r="K52" s="380"/>
      <c r="L52" s="380"/>
      <c r="M52" s="380"/>
      <c r="N52" s="380"/>
      <c r="O52" s="380"/>
      <c r="P52" s="380"/>
      <c r="Q52" s="380"/>
      <c r="S52" s="510"/>
      <c r="T52" s="510"/>
      <c r="U52" s="510"/>
      <c r="V52" s="510"/>
      <c r="W52" s="510"/>
      <c r="X52" s="510"/>
      <c r="Y52" s="510"/>
      <c r="Z52" s="510"/>
      <c r="AA52" s="510"/>
      <c r="AB52" s="510"/>
      <c r="AC52" s="510"/>
    </row>
    <row r="53" spans="1:29" ht="27" customHeight="1">
      <c r="B53" s="512"/>
      <c r="C53" s="512"/>
      <c r="D53" s="379"/>
      <c r="E53" s="379"/>
      <c r="F53" s="380"/>
      <c r="G53" s="380"/>
      <c r="H53" s="380"/>
      <c r="I53" s="380"/>
      <c r="J53" s="380"/>
      <c r="K53" s="380"/>
      <c r="L53" s="380"/>
      <c r="M53" s="380"/>
      <c r="N53" s="380"/>
      <c r="O53" s="380"/>
      <c r="P53" s="380"/>
      <c r="Q53" s="380"/>
      <c r="S53" s="510"/>
      <c r="T53" s="510"/>
      <c r="U53" s="510"/>
      <c r="V53" s="510"/>
      <c r="W53" s="510"/>
      <c r="X53" s="510"/>
      <c r="Y53" s="510"/>
      <c r="Z53" s="510"/>
      <c r="AA53" s="510"/>
      <c r="AB53" s="510"/>
      <c r="AC53" s="510"/>
    </row>
    <row r="54" spans="1:29" ht="27" customHeight="1">
      <c r="S54" s="510"/>
      <c r="T54" s="510"/>
      <c r="U54" s="510"/>
      <c r="V54" s="510"/>
      <c r="W54" s="510"/>
      <c r="X54" s="510"/>
      <c r="Y54" s="510"/>
      <c r="Z54" s="510"/>
      <c r="AA54" s="510"/>
      <c r="AB54" s="510"/>
      <c r="AC54" s="510"/>
    </row>
    <row r="55" spans="1:29" ht="27" customHeight="1">
      <c r="S55" s="510"/>
      <c r="T55" s="510"/>
      <c r="U55" s="510"/>
      <c r="V55" s="510"/>
      <c r="W55" s="510"/>
      <c r="X55" s="510"/>
      <c r="Y55" s="510"/>
      <c r="Z55" s="510"/>
      <c r="AA55" s="510"/>
      <c r="AB55" s="510"/>
      <c r="AC55" s="510"/>
    </row>
    <row r="56" spans="1:29" ht="27" customHeight="1">
      <c r="S56" s="509"/>
      <c r="T56" s="509"/>
      <c r="U56" s="510"/>
      <c r="V56" s="510"/>
      <c r="W56" s="510"/>
      <c r="X56" s="510"/>
      <c r="Y56" s="510"/>
      <c r="Z56" s="510"/>
      <c r="AA56" s="510"/>
      <c r="AB56" s="510"/>
      <c r="AC56" s="510"/>
    </row>
    <row r="57" spans="1:29" ht="27" customHeight="1">
      <c r="S57" s="509"/>
      <c r="T57" s="509"/>
      <c r="U57" s="510"/>
      <c r="V57" s="510"/>
      <c r="W57" s="510"/>
      <c r="X57" s="510"/>
      <c r="Y57" s="510"/>
      <c r="Z57" s="510"/>
      <c r="AA57" s="510"/>
      <c r="AB57" s="510"/>
      <c r="AC57" s="510"/>
    </row>
    <row r="58" spans="1:29" ht="27" customHeight="1">
      <c r="S58" s="509"/>
      <c r="T58" s="509"/>
      <c r="U58" s="510"/>
      <c r="V58" s="510"/>
      <c r="W58" s="510"/>
      <c r="X58" s="510"/>
      <c r="Y58" s="510"/>
      <c r="Z58" s="510"/>
      <c r="AA58" s="510"/>
      <c r="AB58" s="510"/>
      <c r="AC58" s="510"/>
    </row>
    <row r="59" spans="1:29" ht="27" customHeight="1">
      <c r="S59" s="509"/>
      <c r="T59" s="509"/>
      <c r="U59" s="510"/>
      <c r="V59" s="510"/>
      <c r="W59" s="510"/>
      <c r="X59" s="510"/>
      <c r="Y59" s="510"/>
      <c r="Z59" s="510"/>
      <c r="AA59" s="510"/>
      <c r="AB59" s="510"/>
      <c r="AC59" s="510"/>
    </row>
    <row r="60" spans="1:29" ht="27" customHeight="1">
      <c r="S60" s="509"/>
      <c r="T60" s="509"/>
      <c r="U60" s="510"/>
      <c r="V60" s="510"/>
      <c r="W60" s="510"/>
      <c r="X60" s="510"/>
      <c r="Y60" s="510"/>
      <c r="Z60" s="510"/>
      <c r="AA60" s="510"/>
      <c r="AB60" s="510"/>
      <c r="AC60" s="510"/>
    </row>
    <row r="61" spans="1:29" ht="27" customHeight="1">
      <c r="S61" s="509"/>
      <c r="T61" s="509"/>
      <c r="U61" s="510"/>
      <c r="V61" s="510"/>
      <c r="W61" s="510"/>
      <c r="X61" s="510"/>
      <c r="Y61" s="510"/>
      <c r="Z61" s="510"/>
      <c r="AA61" s="510"/>
      <c r="AB61" s="510"/>
      <c r="AC61" s="510"/>
    </row>
    <row r="62" spans="1:29" ht="27" customHeight="1">
      <c r="S62" s="509"/>
      <c r="T62" s="509"/>
      <c r="U62" s="510"/>
      <c r="V62" s="510"/>
      <c r="W62" s="510"/>
      <c r="X62" s="510"/>
      <c r="Y62" s="510"/>
      <c r="Z62" s="510"/>
      <c r="AA62" s="510"/>
      <c r="AB62" s="510"/>
      <c r="AC62" s="510"/>
    </row>
    <row r="63" spans="1:29" ht="27" customHeight="1">
      <c r="S63" s="509"/>
      <c r="T63" s="509"/>
      <c r="U63" s="510"/>
      <c r="V63" s="510"/>
      <c r="W63" s="510"/>
      <c r="X63" s="510"/>
      <c r="Y63" s="510"/>
      <c r="Z63" s="510"/>
      <c r="AA63" s="510"/>
      <c r="AB63" s="510"/>
      <c r="AC63" s="510"/>
    </row>
    <row r="64" spans="1:29" ht="27" customHeight="1">
      <c r="S64" s="509"/>
      <c r="T64" s="509"/>
      <c r="U64" s="510"/>
      <c r="V64" s="510"/>
      <c r="W64" s="510"/>
      <c r="X64" s="510"/>
      <c r="Y64" s="510"/>
      <c r="Z64" s="510"/>
      <c r="AA64" s="510"/>
      <c r="AB64" s="510"/>
      <c r="AC64" s="510"/>
    </row>
    <row r="65" spans="19:29" ht="27" customHeight="1">
      <c r="S65" s="509"/>
      <c r="T65" s="509"/>
      <c r="U65" s="510"/>
      <c r="V65" s="510"/>
      <c r="W65" s="510"/>
      <c r="X65" s="510"/>
      <c r="Y65" s="510"/>
      <c r="Z65" s="510"/>
      <c r="AA65" s="510"/>
      <c r="AB65" s="510"/>
      <c r="AC65" s="510"/>
    </row>
    <row r="66" spans="19:29" ht="27" customHeight="1">
      <c r="S66" s="509"/>
      <c r="T66" s="509"/>
      <c r="U66" s="510"/>
      <c r="V66" s="510"/>
      <c r="W66" s="510"/>
      <c r="X66" s="510"/>
      <c r="Y66" s="510"/>
      <c r="Z66" s="510"/>
      <c r="AA66" s="510"/>
      <c r="AB66" s="510"/>
      <c r="AC66" s="510"/>
    </row>
    <row r="67" spans="19:29" ht="27" customHeight="1">
      <c r="S67" s="509"/>
      <c r="T67" s="509"/>
      <c r="U67" s="510"/>
      <c r="V67" s="510"/>
      <c r="W67" s="510"/>
      <c r="X67" s="510"/>
      <c r="Y67" s="510"/>
      <c r="Z67" s="510"/>
      <c r="AA67" s="510"/>
      <c r="AB67" s="510"/>
      <c r="AC67" s="510"/>
    </row>
    <row r="68" spans="19:29" ht="27" customHeight="1">
      <c r="S68" s="509"/>
      <c r="T68" s="509"/>
      <c r="U68" s="510"/>
      <c r="V68" s="510"/>
      <c r="W68" s="510"/>
      <c r="X68" s="510"/>
      <c r="Y68" s="510"/>
      <c r="Z68" s="510"/>
      <c r="AA68" s="510"/>
      <c r="AB68" s="510"/>
      <c r="AC68" s="510"/>
    </row>
    <row r="69" spans="19:29" ht="27" customHeight="1">
      <c r="S69" s="509"/>
      <c r="T69" s="509"/>
      <c r="U69" s="510"/>
      <c r="V69" s="510"/>
      <c r="W69" s="510"/>
      <c r="X69" s="510"/>
      <c r="Y69" s="510"/>
      <c r="Z69" s="510"/>
      <c r="AA69" s="510"/>
      <c r="AB69" s="510"/>
      <c r="AC69" s="510"/>
    </row>
    <row r="70" spans="19:29" ht="27" customHeight="1">
      <c r="S70" s="509"/>
      <c r="T70" s="509"/>
      <c r="U70" s="510"/>
      <c r="V70" s="510"/>
      <c r="W70" s="510"/>
      <c r="X70" s="510"/>
      <c r="Y70" s="510"/>
      <c r="Z70" s="510"/>
      <c r="AA70" s="510"/>
      <c r="AB70" s="510"/>
      <c r="AC70" s="510"/>
    </row>
    <row r="71" spans="19:29" ht="27" customHeight="1">
      <c r="S71" s="509"/>
      <c r="T71" s="509"/>
      <c r="U71" s="510"/>
      <c r="V71" s="510"/>
      <c r="W71" s="510"/>
      <c r="X71" s="510"/>
      <c r="Y71" s="510"/>
      <c r="Z71" s="510"/>
      <c r="AA71" s="510"/>
      <c r="AB71" s="510"/>
      <c r="AC71" s="510"/>
    </row>
    <row r="72" spans="19:29" ht="27" customHeight="1">
      <c r="S72" s="509"/>
      <c r="T72" s="509"/>
      <c r="U72" s="510"/>
      <c r="V72" s="510"/>
      <c r="W72" s="510"/>
      <c r="X72" s="510"/>
      <c r="Y72" s="510"/>
      <c r="Z72" s="510"/>
      <c r="AA72" s="510"/>
      <c r="AB72" s="510"/>
      <c r="AC72" s="510"/>
    </row>
    <row r="73" spans="19:29" ht="27" customHeight="1">
      <c r="S73" s="509"/>
      <c r="T73" s="509"/>
      <c r="U73" s="510"/>
      <c r="V73" s="510"/>
      <c r="W73" s="510"/>
      <c r="X73" s="510"/>
      <c r="Y73" s="510"/>
      <c r="Z73" s="510"/>
      <c r="AA73" s="510"/>
      <c r="AB73" s="510"/>
      <c r="AC73" s="510"/>
    </row>
    <row r="74" spans="19:29" ht="27" customHeight="1">
      <c r="S74" s="509"/>
      <c r="T74" s="509"/>
      <c r="U74" s="510"/>
      <c r="V74" s="510"/>
      <c r="W74" s="510"/>
      <c r="X74" s="510"/>
      <c r="Y74" s="510"/>
      <c r="Z74" s="510"/>
      <c r="AA74" s="510"/>
      <c r="AB74" s="510"/>
      <c r="AC74" s="510"/>
    </row>
    <row r="75" spans="19:29" ht="27" customHeight="1">
      <c r="S75" s="509"/>
      <c r="T75" s="509"/>
      <c r="U75" s="510"/>
      <c r="V75" s="510"/>
      <c r="W75" s="510"/>
      <c r="X75" s="510"/>
      <c r="Y75" s="510"/>
      <c r="Z75" s="510"/>
      <c r="AA75" s="510"/>
      <c r="AB75" s="510"/>
      <c r="AC75" s="510"/>
    </row>
  </sheetData>
  <sheetProtection algorithmName="SHA-512" hashValue="lUbGtqsfhMmHk7MH+04srWqoAB/4+/ewauUT3AyV8Z5V9z5GqmKMsPJnIwBInbZHLALH19rz8bhxolUA3gjK5Q==" saltValue="60s4uZaghYzVeCDkK+xwMw==" spinCount="100000" sheet="1" selectLockedCells="1"/>
  <dataConsolidate/>
  <mergeCells count="79">
    <mergeCell ref="S48:AC48"/>
    <mergeCell ref="D3:I3"/>
    <mergeCell ref="L3:N3"/>
    <mergeCell ref="D4:I4"/>
    <mergeCell ref="L4:N4"/>
    <mergeCell ref="D5:I5"/>
    <mergeCell ref="L5:N5"/>
    <mergeCell ref="L7:N7"/>
    <mergeCell ref="O7:Q7"/>
    <mergeCell ref="L8:N8"/>
    <mergeCell ref="O8:Q8"/>
    <mergeCell ref="C8:I10"/>
    <mergeCell ref="B43:C43"/>
    <mergeCell ref="B44:C44"/>
    <mergeCell ref="B45:C45"/>
    <mergeCell ref="B46:C46"/>
    <mergeCell ref="B47:C47"/>
    <mergeCell ref="A42:C42"/>
    <mergeCell ref="E18:F18"/>
    <mergeCell ref="E22:L22"/>
    <mergeCell ref="D11:I11"/>
    <mergeCell ref="E15:F15"/>
    <mergeCell ref="A49:C49"/>
    <mergeCell ref="B52:C52"/>
    <mergeCell ref="B53:C53"/>
    <mergeCell ref="S54:T54"/>
    <mergeCell ref="U54:AC54"/>
    <mergeCell ref="B50:C50"/>
    <mergeCell ref="S50:T50"/>
    <mergeCell ref="U50:AC50"/>
    <mergeCell ref="B51:C51"/>
    <mergeCell ref="S51:T51"/>
    <mergeCell ref="U51:AC51"/>
    <mergeCell ref="U53:AC53"/>
    <mergeCell ref="S53:T53"/>
    <mergeCell ref="U52:AC52"/>
    <mergeCell ref="S52:T52"/>
    <mergeCell ref="S55:T55"/>
    <mergeCell ref="U55:AC55"/>
    <mergeCell ref="S56:T56"/>
    <mergeCell ref="U56:AC56"/>
    <mergeCell ref="S57:T57"/>
    <mergeCell ref="U57:AC57"/>
    <mergeCell ref="S58:T58"/>
    <mergeCell ref="U58:AC58"/>
    <mergeCell ref="S59:T59"/>
    <mergeCell ref="U59:AC59"/>
    <mergeCell ref="S60:T60"/>
    <mergeCell ref="U60:AC60"/>
    <mergeCell ref="S61:T61"/>
    <mergeCell ref="U61:AC61"/>
    <mergeCell ref="S62:T62"/>
    <mergeCell ref="U62:AC62"/>
    <mergeCell ref="S63:T63"/>
    <mergeCell ref="U63:AC63"/>
    <mergeCell ref="S64:T64"/>
    <mergeCell ref="U64:AC64"/>
    <mergeCell ref="S65:T65"/>
    <mergeCell ref="U65:AC65"/>
    <mergeCell ref="S66:T66"/>
    <mergeCell ref="U66:AC66"/>
    <mergeCell ref="S67:T67"/>
    <mergeCell ref="U67:AC67"/>
    <mergeCell ref="S68:T68"/>
    <mergeCell ref="U68:AC68"/>
    <mergeCell ref="S69:T69"/>
    <mergeCell ref="U69:AC69"/>
    <mergeCell ref="S70:T70"/>
    <mergeCell ref="U70:AC70"/>
    <mergeCell ref="S71:T71"/>
    <mergeCell ref="U71:AC71"/>
    <mergeCell ref="S75:T75"/>
    <mergeCell ref="U75:AC75"/>
    <mergeCell ref="S72:T72"/>
    <mergeCell ref="U72:AC72"/>
    <mergeCell ref="S73:T73"/>
    <mergeCell ref="U73:AC73"/>
    <mergeCell ref="S74:T74"/>
    <mergeCell ref="U74:AC74"/>
  </mergeCells>
  <phoneticPr fontId="1"/>
  <conditionalFormatting sqref="D3:I5">
    <cfRule type="containsBlanks" dxfId="14" priority="12">
      <formula>LEN(TRIM(D3))=0</formula>
    </cfRule>
  </conditionalFormatting>
  <conditionalFormatting sqref="E30:H35 L31:N31 L33:N33 L35:N35">
    <cfRule type="expression" priority="5">
      <formula>$I$6="○"</formula>
    </cfRule>
  </conditionalFormatting>
  <conditionalFormatting sqref="E32:H37 L33:N33 L35:N35 L37:N37">
    <cfRule type="expression" priority="6">
      <formula>B1="○"</formula>
    </cfRule>
  </conditionalFormatting>
  <conditionalFormatting sqref="F31:I36 W31:Z36 M32:O32 AD32:AF32 M34:O34 AD34:AF34 M36:O36 AD36:AF36">
    <cfRule type="expression" priority="10">
      <formula>$D$4="地方裁量型認定こども園・保育所型認定こども園"</formula>
    </cfRule>
  </conditionalFormatting>
  <conditionalFormatting sqref="F31:I36">
    <cfRule type="expression" priority="8">
      <formula>$D$4="地方裁量型認定こども園"</formula>
    </cfRule>
  </conditionalFormatting>
  <conditionalFormatting sqref="F29:V31">
    <cfRule type="expression" priority="17">
      <formula>I6=○</formula>
    </cfRule>
  </conditionalFormatting>
  <conditionalFormatting sqref="F32:V32">
    <cfRule type="expression" priority="26">
      <formula>#REF!=○</formula>
    </cfRule>
  </conditionalFormatting>
  <conditionalFormatting sqref="F33:V34">
    <cfRule type="expression" priority="22">
      <formula>#REF!=○</formula>
    </cfRule>
  </conditionalFormatting>
  <conditionalFormatting sqref="F35:V37">
    <cfRule type="expression" priority="18">
      <formula>#REF!=○</formula>
    </cfRule>
  </conditionalFormatting>
  <conditionalFormatting sqref="F38:V44">
    <cfRule type="expression" priority="7">
      <formula>I19=○</formula>
    </cfRule>
  </conditionalFormatting>
  <conditionalFormatting sqref="L4">
    <cfRule type="containsBlanks" dxfId="13" priority="11">
      <formula>LEN(TRIM(L4))=0</formula>
    </cfRule>
  </conditionalFormatting>
  <conditionalFormatting sqref="L8">
    <cfRule type="containsBlanks" dxfId="12" priority="3">
      <formula>LEN(TRIM(L8))=0</formula>
    </cfRule>
  </conditionalFormatting>
  <conditionalFormatting sqref="L66:R89">
    <cfRule type="expression" priority="4">
      <formula>$I$6="○"</formula>
    </cfRule>
  </conditionalFormatting>
  <conditionalFormatting sqref="O8">
    <cfRule type="containsBlanks" dxfId="11" priority="2">
      <formula>LEN(TRIM(O8))=0</formula>
    </cfRule>
  </conditionalFormatting>
  <conditionalFormatting sqref="W31:Z36 M32:O32 AD32:AF32 M34:O34 AD34:AF34 M36:O36 AD36:AF36">
    <cfRule type="expression" priority="9">
      <formula>$D$4="地方裁量型認定こども園"</formula>
    </cfRule>
  </conditionalFormatting>
  <dataValidations count="5">
    <dataValidation type="list" allowBlank="1" showInputMessage="1" showErrorMessage="1" sqref="D4:I4" xr:uid="{4015A89B-1999-4CC2-933D-67AE6BF0AFAF}">
      <formula1>$AA$6:$AA$9</formula1>
    </dataValidation>
    <dataValidation type="list" allowBlank="1" showInputMessage="1" showErrorMessage="1" sqref="D3:I3" xr:uid="{8794C348-8B64-493F-9D83-0D04C158AF3E}">
      <formula1>"中央区,花見川区,稲毛区,若葉区,緑区,美浜区"</formula1>
    </dataValidation>
    <dataValidation type="list" allowBlank="1" showInputMessage="1" showErrorMessage="1" sqref="F43:Q47 F50:Q53" xr:uid="{40A4BE07-442E-40A5-A685-0393E6A4B0C7}">
      <formula1>$S$19:$S$20</formula1>
    </dataValidation>
    <dataValidation type="list" allowBlank="1" showInputMessage="1" showErrorMessage="1" sqref="D5:I5" xr:uid="{1CB682B7-EA43-4D57-A20D-B07BA2163AB6}">
      <formula1>INDIRECT(TEXT($D$3&amp;$D$4,"@"))</formula1>
    </dataValidation>
    <dataValidation type="list" allowBlank="1" showInputMessage="1" showErrorMessage="1" sqref="D11:I11" xr:uid="{D01BC9AB-90C1-4A4B-9C5A-4A368539CB6F}">
      <formula1>"①手当額は、１年を通して対象者全員が同額,②各職員・各月により手当額が異なる"</formula1>
    </dataValidation>
  </dataValidations>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5F8D-9957-4EED-8DFF-E622E5F3B171}">
  <sheetPr>
    <tabColor theme="5" tint="-0.249977111117893"/>
    <pageSetUpPr fitToPage="1"/>
  </sheetPr>
  <dimension ref="A1:Q52"/>
  <sheetViews>
    <sheetView view="pageBreakPreview" zoomScale="80" zoomScaleNormal="85" zoomScaleSheetLayoutView="80" workbookViewId="0">
      <selection activeCell="H12" sqref="H12"/>
    </sheetView>
  </sheetViews>
  <sheetFormatPr defaultColWidth="8" defaultRowHeight="13"/>
  <cols>
    <col min="1" max="1" width="2.08984375" style="121" customWidth="1"/>
    <col min="2" max="2" width="11.36328125" style="121" customWidth="1"/>
    <col min="3" max="3" width="5.7265625" style="121" customWidth="1"/>
    <col min="4" max="4" width="5" style="121" customWidth="1"/>
    <col min="5" max="5" width="12.26953125" style="121" customWidth="1"/>
    <col min="6" max="6" width="5" style="121" customWidth="1"/>
    <col min="7" max="7" width="5.26953125" style="121" customWidth="1"/>
    <col min="8" max="9" width="6.6328125" style="121" customWidth="1"/>
    <col min="10" max="10" width="6.90625" style="121" customWidth="1"/>
    <col min="11" max="13" width="7.6328125" style="121" customWidth="1"/>
    <col min="14" max="14" width="8.7265625" style="121" customWidth="1"/>
    <col min="15" max="17" width="5.36328125" style="121" customWidth="1"/>
    <col min="18" max="232" width="8" style="121"/>
    <col min="233" max="233" width="3.36328125" style="121" customWidth="1"/>
    <col min="234" max="234" width="8.36328125" style="121" customWidth="1"/>
    <col min="235" max="235" width="7" style="121" customWidth="1"/>
    <col min="236" max="236" width="5" style="121" customWidth="1"/>
    <col min="237" max="237" width="19.36328125" style="121" customWidth="1"/>
    <col min="238" max="238" width="5.26953125" style="121" bestFit="1" customWidth="1"/>
    <col min="239" max="239" width="5.26953125" style="121" customWidth="1"/>
    <col min="240" max="240" width="6.6328125" style="121" customWidth="1"/>
    <col min="241" max="241" width="6.90625" style="121" customWidth="1"/>
    <col min="242" max="243" width="9.453125" style="121" customWidth="1"/>
    <col min="244" max="244" width="8.7265625" style="121" customWidth="1"/>
    <col min="245" max="488" width="8" style="121"/>
    <col min="489" max="489" width="3.36328125" style="121" customWidth="1"/>
    <col min="490" max="490" width="8.36328125" style="121" customWidth="1"/>
    <col min="491" max="491" width="7" style="121" customWidth="1"/>
    <col min="492" max="492" width="5" style="121" customWidth="1"/>
    <col min="493" max="493" width="19.36328125" style="121" customWidth="1"/>
    <col min="494" max="494" width="5.26953125" style="121" bestFit="1" customWidth="1"/>
    <col min="495" max="495" width="5.26953125" style="121" customWidth="1"/>
    <col min="496" max="496" width="6.6328125" style="121" customWidth="1"/>
    <col min="497" max="497" width="6.90625" style="121" customWidth="1"/>
    <col min="498" max="499" width="9.453125" style="121" customWidth="1"/>
    <col min="500" max="500" width="8.7265625" style="121" customWidth="1"/>
    <col min="501" max="744" width="8" style="121"/>
    <col min="745" max="745" width="3.36328125" style="121" customWidth="1"/>
    <col min="746" max="746" width="8.36328125" style="121" customWidth="1"/>
    <col min="747" max="747" width="7" style="121" customWidth="1"/>
    <col min="748" max="748" width="5" style="121" customWidth="1"/>
    <col min="749" max="749" width="19.36328125" style="121" customWidth="1"/>
    <col min="750" max="750" width="5.26953125" style="121" bestFit="1" customWidth="1"/>
    <col min="751" max="751" width="5.26953125" style="121" customWidth="1"/>
    <col min="752" max="752" width="6.6328125" style="121" customWidth="1"/>
    <col min="753" max="753" width="6.90625" style="121" customWidth="1"/>
    <col min="754" max="755" width="9.453125" style="121" customWidth="1"/>
    <col min="756" max="756" width="8.7265625" style="121" customWidth="1"/>
    <col min="757" max="1000" width="8" style="121"/>
    <col min="1001" max="1001" width="3.36328125" style="121" customWidth="1"/>
    <col min="1002" max="1002" width="8.36328125" style="121" customWidth="1"/>
    <col min="1003" max="1003" width="7" style="121" customWidth="1"/>
    <col min="1004" max="1004" width="5" style="121" customWidth="1"/>
    <col min="1005" max="1005" width="19.36328125" style="121" customWidth="1"/>
    <col min="1006" max="1006" width="5.26953125" style="121" bestFit="1" customWidth="1"/>
    <col min="1007" max="1007" width="5.26953125" style="121" customWidth="1"/>
    <col min="1008" max="1008" width="6.6328125" style="121" customWidth="1"/>
    <col min="1009" max="1009" width="6.90625" style="121" customWidth="1"/>
    <col min="1010" max="1011" width="9.453125" style="121" customWidth="1"/>
    <col min="1012" max="1012" width="8.7265625" style="121" customWidth="1"/>
    <col min="1013" max="1256" width="8" style="121"/>
    <col min="1257" max="1257" width="3.36328125" style="121" customWidth="1"/>
    <col min="1258" max="1258" width="8.36328125" style="121" customWidth="1"/>
    <col min="1259" max="1259" width="7" style="121" customWidth="1"/>
    <col min="1260" max="1260" width="5" style="121" customWidth="1"/>
    <col min="1261" max="1261" width="19.36328125" style="121" customWidth="1"/>
    <col min="1262" max="1262" width="5.26953125" style="121" bestFit="1" customWidth="1"/>
    <col min="1263" max="1263" width="5.26953125" style="121" customWidth="1"/>
    <col min="1264" max="1264" width="6.6328125" style="121" customWidth="1"/>
    <col min="1265" max="1265" width="6.90625" style="121" customWidth="1"/>
    <col min="1266" max="1267" width="9.453125" style="121" customWidth="1"/>
    <col min="1268" max="1268" width="8.7265625" style="121" customWidth="1"/>
    <col min="1269" max="1512" width="8" style="121"/>
    <col min="1513" max="1513" width="3.36328125" style="121" customWidth="1"/>
    <col min="1514" max="1514" width="8.36328125" style="121" customWidth="1"/>
    <col min="1515" max="1515" width="7" style="121" customWidth="1"/>
    <col min="1516" max="1516" width="5" style="121" customWidth="1"/>
    <col min="1517" max="1517" width="19.36328125" style="121" customWidth="1"/>
    <col min="1518" max="1518" width="5.26953125" style="121" bestFit="1" customWidth="1"/>
    <col min="1519" max="1519" width="5.26953125" style="121" customWidth="1"/>
    <col min="1520" max="1520" width="6.6328125" style="121" customWidth="1"/>
    <col min="1521" max="1521" width="6.90625" style="121" customWidth="1"/>
    <col min="1522" max="1523" width="9.453125" style="121" customWidth="1"/>
    <col min="1524" max="1524" width="8.7265625" style="121" customWidth="1"/>
    <col min="1525" max="1768" width="8" style="121"/>
    <col min="1769" max="1769" width="3.36328125" style="121" customWidth="1"/>
    <col min="1770" max="1770" width="8.36328125" style="121" customWidth="1"/>
    <col min="1771" max="1771" width="7" style="121" customWidth="1"/>
    <col min="1772" max="1772" width="5" style="121" customWidth="1"/>
    <col min="1773" max="1773" width="19.36328125" style="121" customWidth="1"/>
    <col min="1774" max="1774" width="5.26953125" style="121" bestFit="1" customWidth="1"/>
    <col min="1775" max="1775" width="5.26953125" style="121" customWidth="1"/>
    <col min="1776" max="1776" width="6.6328125" style="121" customWidth="1"/>
    <col min="1777" max="1777" width="6.90625" style="121" customWidth="1"/>
    <col min="1778" max="1779" width="9.453125" style="121" customWidth="1"/>
    <col min="1780" max="1780" width="8.7265625" style="121" customWidth="1"/>
    <col min="1781" max="2024" width="8" style="121"/>
    <col min="2025" max="2025" width="3.36328125" style="121" customWidth="1"/>
    <col min="2026" max="2026" width="8.36328125" style="121" customWidth="1"/>
    <col min="2027" max="2027" width="7" style="121" customWidth="1"/>
    <col min="2028" max="2028" width="5" style="121" customWidth="1"/>
    <col min="2029" max="2029" width="19.36328125" style="121" customWidth="1"/>
    <col min="2030" max="2030" width="5.26953125" style="121" bestFit="1" customWidth="1"/>
    <col min="2031" max="2031" width="5.26953125" style="121" customWidth="1"/>
    <col min="2032" max="2032" width="6.6328125" style="121" customWidth="1"/>
    <col min="2033" max="2033" width="6.90625" style="121" customWidth="1"/>
    <col min="2034" max="2035" width="9.453125" style="121" customWidth="1"/>
    <col min="2036" max="2036" width="8.7265625" style="121" customWidth="1"/>
    <col min="2037" max="2280" width="8" style="121"/>
    <col min="2281" max="2281" width="3.36328125" style="121" customWidth="1"/>
    <col min="2282" max="2282" width="8.36328125" style="121" customWidth="1"/>
    <col min="2283" max="2283" width="7" style="121" customWidth="1"/>
    <col min="2284" max="2284" width="5" style="121" customWidth="1"/>
    <col min="2285" max="2285" width="19.36328125" style="121" customWidth="1"/>
    <col min="2286" max="2286" width="5.26953125" style="121" bestFit="1" customWidth="1"/>
    <col min="2287" max="2287" width="5.26953125" style="121" customWidth="1"/>
    <col min="2288" max="2288" width="6.6328125" style="121" customWidth="1"/>
    <col min="2289" max="2289" width="6.90625" style="121" customWidth="1"/>
    <col min="2290" max="2291" width="9.453125" style="121" customWidth="1"/>
    <col min="2292" max="2292" width="8.7265625" style="121" customWidth="1"/>
    <col min="2293" max="2536" width="8" style="121"/>
    <col min="2537" max="2537" width="3.36328125" style="121" customWidth="1"/>
    <col min="2538" max="2538" width="8.36328125" style="121" customWidth="1"/>
    <col min="2539" max="2539" width="7" style="121" customWidth="1"/>
    <col min="2540" max="2540" width="5" style="121" customWidth="1"/>
    <col min="2541" max="2541" width="19.36328125" style="121" customWidth="1"/>
    <col min="2542" max="2542" width="5.26953125" style="121" bestFit="1" customWidth="1"/>
    <col min="2543" max="2543" width="5.26953125" style="121" customWidth="1"/>
    <col min="2544" max="2544" width="6.6328125" style="121" customWidth="1"/>
    <col min="2545" max="2545" width="6.90625" style="121" customWidth="1"/>
    <col min="2546" max="2547" width="9.453125" style="121" customWidth="1"/>
    <col min="2548" max="2548" width="8.7265625" style="121" customWidth="1"/>
    <col min="2549" max="2792" width="8" style="121"/>
    <col min="2793" max="2793" width="3.36328125" style="121" customWidth="1"/>
    <col min="2794" max="2794" width="8.36328125" style="121" customWidth="1"/>
    <col min="2795" max="2795" width="7" style="121" customWidth="1"/>
    <col min="2796" max="2796" width="5" style="121" customWidth="1"/>
    <col min="2797" max="2797" width="19.36328125" style="121" customWidth="1"/>
    <col min="2798" max="2798" width="5.26953125" style="121" bestFit="1" customWidth="1"/>
    <col min="2799" max="2799" width="5.26953125" style="121" customWidth="1"/>
    <col min="2800" max="2800" width="6.6328125" style="121" customWidth="1"/>
    <col min="2801" max="2801" width="6.90625" style="121" customWidth="1"/>
    <col min="2802" max="2803" width="9.453125" style="121" customWidth="1"/>
    <col min="2804" max="2804" width="8.7265625" style="121" customWidth="1"/>
    <col min="2805" max="3048" width="8" style="121"/>
    <col min="3049" max="3049" width="3.36328125" style="121" customWidth="1"/>
    <col min="3050" max="3050" width="8.36328125" style="121" customWidth="1"/>
    <col min="3051" max="3051" width="7" style="121" customWidth="1"/>
    <col min="3052" max="3052" width="5" style="121" customWidth="1"/>
    <col min="3053" max="3053" width="19.36328125" style="121" customWidth="1"/>
    <col min="3054" max="3054" width="5.26953125" style="121" bestFit="1" customWidth="1"/>
    <col min="3055" max="3055" width="5.26953125" style="121" customWidth="1"/>
    <col min="3056" max="3056" width="6.6328125" style="121" customWidth="1"/>
    <col min="3057" max="3057" width="6.90625" style="121" customWidth="1"/>
    <col min="3058" max="3059" width="9.453125" style="121" customWidth="1"/>
    <col min="3060" max="3060" width="8.7265625" style="121" customWidth="1"/>
    <col min="3061" max="3304" width="8" style="121"/>
    <col min="3305" max="3305" width="3.36328125" style="121" customWidth="1"/>
    <col min="3306" max="3306" width="8.36328125" style="121" customWidth="1"/>
    <col min="3307" max="3307" width="7" style="121" customWidth="1"/>
    <col min="3308" max="3308" width="5" style="121" customWidth="1"/>
    <col min="3309" max="3309" width="19.36328125" style="121" customWidth="1"/>
    <col min="3310" max="3310" width="5.26953125" style="121" bestFit="1" customWidth="1"/>
    <col min="3311" max="3311" width="5.26953125" style="121" customWidth="1"/>
    <col min="3312" max="3312" width="6.6328125" style="121" customWidth="1"/>
    <col min="3313" max="3313" width="6.90625" style="121" customWidth="1"/>
    <col min="3314" max="3315" width="9.453125" style="121" customWidth="1"/>
    <col min="3316" max="3316" width="8.7265625" style="121" customWidth="1"/>
    <col min="3317" max="3560" width="8" style="121"/>
    <col min="3561" max="3561" width="3.36328125" style="121" customWidth="1"/>
    <col min="3562" max="3562" width="8.36328125" style="121" customWidth="1"/>
    <col min="3563" max="3563" width="7" style="121" customWidth="1"/>
    <col min="3564" max="3564" width="5" style="121" customWidth="1"/>
    <col min="3565" max="3565" width="19.36328125" style="121" customWidth="1"/>
    <col min="3566" max="3566" width="5.26953125" style="121" bestFit="1" customWidth="1"/>
    <col min="3567" max="3567" width="5.26953125" style="121" customWidth="1"/>
    <col min="3568" max="3568" width="6.6328125" style="121" customWidth="1"/>
    <col min="3569" max="3569" width="6.90625" style="121" customWidth="1"/>
    <col min="3570" max="3571" width="9.453125" style="121" customWidth="1"/>
    <col min="3572" max="3572" width="8.7265625" style="121" customWidth="1"/>
    <col min="3573" max="3816" width="8" style="121"/>
    <col min="3817" max="3817" width="3.36328125" style="121" customWidth="1"/>
    <col min="3818" max="3818" width="8.36328125" style="121" customWidth="1"/>
    <col min="3819" max="3819" width="7" style="121" customWidth="1"/>
    <col min="3820" max="3820" width="5" style="121" customWidth="1"/>
    <col min="3821" max="3821" width="19.36328125" style="121" customWidth="1"/>
    <col min="3822" max="3822" width="5.26953125" style="121" bestFit="1" customWidth="1"/>
    <col min="3823" max="3823" width="5.26953125" style="121" customWidth="1"/>
    <col min="3824" max="3824" width="6.6328125" style="121" customWidth="1"/>
    <col min="3825" max="3825" width="6.90625" style="121" customWidth="1"/>
    <col min="3826" max="3827" width="9.453125" style="121" customWidth="1"/>
    <col min="3828" max="3828" width="8.7265625" style="121" customWidth="1"/>
    <col min="3829" max="4072" width="8" style="121"/>
    <col min="4073" max="4073" width="3.36328125" style="121" customWidth="1"/>
    <col min="4074" max="4074" width="8.36328125" style="121" customWidth="1"/>
    <col min="4075" max="4075" width="7" style="121" customWidth="1"/>
    <col min="4076" max="4076" width="5" style="121" customWidth="1"/>
    <col min="4077" max="4077" width="19.36328125" style="121" customWidth="1"/>
    <col min="4078" max="4078" width="5.26953125" style="121" bestFit="1" customWidth="1"/>
    <col min="4079" max="4079" width="5.26953125" style="121" customWidth="1"/>
    <col min="4080" max="4080" width="6.6328125" style="121" customWidth="1"/>
    <col min="4081" max="4081" width="6.90625" style="121" customWidth="1"/>
    <col min="4082" max="4083" width="9.453125" style="121" customWidth="1"/>
    <col min="4084" max="4084" width="8.7265625" style="121" customWidth="1"/>
    <col min="4085" max="4328" width="8" style="121"/>
    <col min="4329" max="4329" width="3.36328125" style="121" customWidth="1"/>
    <col min="4330" max="4330" width="8.36328125" style="121" customWidth="1"/>
    <col min="4331" max="4331" width="7" style="121" customWidth="1"/>
    <col min="4332" max="4332" width="5" style="121" customWidth="1"/>
    <col min="4333" max="4333" width="19.36328125" style="121" customWidth="1"/>
    <col min="4334" max="4334" width="5.26953125" style="121" bestFit="1" customWidth="1"/>
    <col min="4335" max="4335" width="5.26953125" style="121" customWidth="1"/>
    <col min="4336" max="4336" width="6.6328125" style="121" customWidth="1"/>
    <col min="4337" max="4337" width="6.90625" style="121" customWidth="1"/>
    <col min="4338" max="4339" width="9.453125" style="121" customWidth="1"/>
    <col min="4340" max="4340" width="8.7265625" style="121" customWidth="1"/>
    <col min="4341" max="4584" width="8" style="121"/>
    <col min="4585" max="4585" width="3.36328125" style="121" customWidth="1"/>
    <col min="4586" max="4586" width="8.36328125" style="121" customWidth="1"/>
    <col min="4587" max="4587" width="7" style="121" customWidth="1"/>
    <col min="4588" max="4588" width="5" style="121" customWidth="1"/>
    <col min="4589" max="4589" width="19.36328125" style="121" customWidth="1"/>
    <col min="4590" max="4590" width="5.26953125" style="121" bestFit="1" customWidth="1"/>
    <col min="4591" max="4591" width="5.26953125" style="121" customWidth="1"/>
    <col min="4592" max="4592" width="6.6328125" style="121" customWidth="1"/>
    <col min="4593" max="4593" width="6.90625" style="121" customWidth="1"/>
    <col min="4594" max="4595" width="9.453125" style="121" customWidth="1"/>
    <col min="4596" max="4596" width="8.7265625" style="121" customWidth="1"/>
    <col min="4597" max="4840" width="8" style="121"/>
    <col min="4841" max="4841" width="3.36328125" style="121" customWidth="1"/>
    <col min="4842" max="4842" width="8.36328125" style="121" customWidth="1"/>
    <col min="4843" max="4843" width="7" style="121" customWidth="1"/>
    <col min="4844" max="4844" width="5" style="121" customWidth="1"/>
    <col min="4845" max="4845" width="19.36328125" style="121" customWidth="1"/>
    <col min="4846" max="4846" width="5.26953125" style="121" bestFit="1" customWidth="1"/>
    <col min="4847" max="4847" width="5.26953125" style="121" customWidth="1"/>
    <col min="4848" max="4848" width="6.6328125" style="121" customWidth="1"/>
    <col min="4849" max="4849" width="6.90625" style="121" customWidth="1"/>
    <col min="4850" max="4851" width="9.453125" style="121" customWidth="1"/>
    <col min="4852" max="4852" width="8.7265625" style="121" customWidth="1"/>
    <col min="4853" max="5096" width="8" style="121"/>
    <col min="5097" max="5097" width="3.36328125" style="121" customWidth="1"/>
    <col min="5098" max="5098" width="8.36328125" style="121" customWidth="1"/>
    <col min="5099" max="5099" width="7" style="121" customWidth="1"/>
    <col min="5100" max="5100" width="5" style="121" customWidth="1"/>
    <col min="5101" max="5101" width="19.36328125" style="121" customWidth="1"/>
    <col min="5102" max="5102" width="5.26953125" style="121" bestFit="1" customWidth="1"/>
    <col min="5103" max="5103" width="5.26953125" style="121" customWidth="1"/>
    <col min="5104" max="5104" width="6.6328125" style="121" customWidth="1"/>
    <col min="5105" max="5105" width="6.90625" style="121" customWidth="1"/>
    <col min="5106" max="5107" width="9.453125" style="121" customWidth="1"/>
    <col min="5108" max="5108" width="8.7265625" style="121" customWidth="1"/>
    <col min="5109" max="5352" width="8" style="121"/>
    <col min="5353" max="5353" width="3.36328125" style="121" customWidth="1"/>
    <col min="5354" max="5354" width="8.36328125" style="121" customWidth="1"/>
    <col min="5355" max="5355" width="7" style="121" customWidth="1"/>
    <col min="5356" max="5356" width="5" style="121" customWidth="1"/>
    <col min="5357" max="5357" width="19.36328125" style="121" customWidth="1"/>
    <col min="5358" max="5358" width="5.26953125" style="121" bestFit="1" customWidth="1"/>
    <col min="5359" max="5359" width="5.26953125" style="121" customWidth="1"/>
    <col min="5360" max="5360" width="6.6328125" style="121" customWidth="1"/>
    <col min="5361" max="5361" width="6.90625" style="121" customWidth="1"/>
    <col min="5362" max="5363" width="9.453125" style="121" customWidth="1"/>
    <col min="5364" max="5364" width="8.7265625" style="121" customWidth="1"/>
    <col min="5365" max="5608" width="8" style="121"/>
    <col min="5609" max="5609" width="3.36328125" style="121" customWidth="1"/>
    <col min="5610" max="5610" width="8.36328125" style="121" customWidth="1"/>
    <col min="5611" max="5611" width="7" style="121" customWidth="1"/>
    <col min="5612" max="5612" width="5" style="121" customWidth="1"/>
    <col min="5613" max="5613" width="19.36328125" style="121" customWidth="1"/>
    <col min="5614" max="5614" width="5.26953125" style="121" bestFit="1" customWidth="1"/>
    <col min="5615" max="5615" width="5.26953125" style="121" customWidth="1"/>
    <col min="5616" max="5616" width="6.6328125" style="121" customWidth="1"/>
    <col min="5617" max="5617" width="6.90625" style="121" customWidth="1"/>
    <col min="5618" max="5619" width="9.453125" style="121" customWidth="1"/>
    <col min="5620" max="5620" width="8.7265625" style="121" customWidth="1"/>
    <col min="5621" max="5864" width="8" style="121"/>
    <col min="5865" max="5865" width="3.36328125" style="121" customWidth="1"/>
    <col min="5866" max="5866" width="8.36328125" style="121" customWidth="1"/>
    <col min="5867" max="5867" width="7" style="121" customWidth="1"/>
    <col min="5868" max="5868" width="5" style="121" customWidth="1"/>
    <col min="5869" max="5869" width="19.36328125" style="121" customWidth="1"/>
    <col min="5870" max="5870" width="5.26953125" style="121" bestFit="1" customWidth="1"/>
    <col min="5871" max="5871" width="5.26953125" style="121" customWidth="1"/>
    <col min="5872" max="5872" width="6.6328125" style="121" customWidth="1"/>
    <col min="5873" max="5873" width="6.90625" style="121" customWidth="1"/>
    <col min="5874" max="5875" width="9.453125" style="121" customWidth="1"/>
    <col min="5876" max="5876" width="8.7265625" style="121" customWidth="1"/>
    <col min="5877" max="6120" width="8" style="121"/>
    <col min="6121" max="6121" width="3.36328125" style="121" customWidth="1"/>
    <col min="6122" max="6122" width="8.36328125" style="121" customWidth="1"/>
    <col min="6123" max="6123" width="7" style="121" customWidth="1"/>
    <col min="6124" max="6124" width="5" style="121" customWidth="1"/>
    <col min="6125" max="6125" width="19.36328125" style="121" customWidth="1"/>
    <col min="6126" max="6126" width="5.26953125" style="121" bestFit="1" customWidth="1"/>
    <col min="6127" max="6127" width="5.26953125" style="121" customWidth="1"/>
    <col min="6128" max="6128" width="6.6328125" style="121" customWidth="1"/>
    <col min="6129" max="6129" width="6.90625" style="121" customWidth="1"/>
    <col min="6130" max="6131" width="9.453125" style="121" customWidth="1"/>
    <col min="6132" max="6132" width="8.7265625" style="121" customWidth="1"/>
    <col min="6133" max="6376" width="8" style="121"/>
    <col min="6377" max="6377" width="3.36328125" style="121" customWidth="1"/>
    <col min="6378" max="6378" width="8.36328125" style="121" customWidth="1"/>
    <col min="6379" max="6379" width="7" style="121" customWidth="1"/>
    <col min="6380" max="6380" width="5" style="121" customWidth="1"/>
    <col min="6381" max="6381" width="19.36328125" style="121" customWidth="1"/>
    <col min="6382" max="6382" width="5.26953125" style="121" bestFit="1" customWidth="1"/>
    <col min="6383" max="6383" width="5.26953125" style="121" customWidth="1"/>
    <col min="6384" max="6384" width="6.6328125" style="121" customWidth="1"/>
    <col min="6385" max="6385" width="6.90625" style="121" customWidth="1"/>
    <col min="6386" max="6387" width="9.453125" style="121" customWidth="1"/>
    <col min="6388" max="6388" width="8.7265625" style="121" customWidth="1"/>
    <col min="6389" max="6632" width="8" style="121"/>
    <col min="6633" max="6633" width="3.36328125" style="121" customWidth="1"/>
    <col min="6634" max="6634" width="8.36328125" style="121" customWidth="1"/>
    <col min="6635" max="6635" width="7" style="121" customWidth="1"/>
    <col min="6636" max="6636" width="5" style="121" customWidth="1"/>
    <col min="6637" max="6637" width="19.36328125" style="121" customWidth="1"/>
    <col min="6638" max="6638" width="5.26953125" style="121" bestFit="1" customWidth="1"/>
    <col min="6639" max="6639" width="5.26953125" style="121" customWidth="1"/>
    <col min="6640" max="6640" width="6.6328125" style="121" customWidth="1"/>
    <col min="6641" max="6641" width="6.90625" style="121" customWidth="1"/>
    <col min="6642" max="6643" width="9.453125" style="121" customWidth="1"/>
    <col min="6644" max="6644" width="8.7265625" style="121" customWidth="1"/>
    <col min="6645" max="6888" width="8" style="121"/>
    <col min="6889" max="6889" width="3.36328125" style="121" customWidth="1"/>
    <col min="6890" max="6890" width="8.36328125" style="121" customWidth="1"/>
    <col min="6891" max="6891" width="7" style="121" customWidth="1"/>
    <col min="6892" max="6892" width="5" style="121" customWidth="1"/>
    <col min="6893" max="6893" width="19.36328125" style="121" customWidth="1"/>
    <col min="6894" max="6894" width="5.26953125" style="121" bestFit="1" customWidth="1"/>
    <col min="6895" max="6895" width="5.26953125" style="121" customWidth="1"/>
    <col min="6896" max="6896" width="6.6328125" style="121" customWidth="1"/>
    <col min="6897" max="6897" width="6.90625" style="121" customWidth="1"/>
    <col min="6898" max="6899" width="9.453125" style="121" customWidth="1"/>
    <col min="6900" max="6900" width="8.7265625" style="121" customWidth="1"/>
    <col min="6901" max="7144" width="8" style="121"/>
    <col min="7145" max="7145" width="3.36328125" style="121" customWidth="1"/>
    <col min="7146" max="7146" width="8.36328125" style="121" customWidth="1"/>
    <col min="7147" max="7147" width="7" style="121" customWidth="1"/>
    <col min="7148" max="7148" width="5" style="121" customWidth="1"/>
    <col min="7149" max="7149" width="19.36328125" style="121" customWidth="1"/>
    <col min="7150" max="7150" width="5.26953125" style="121" bestFit="1" customWidth="1"/>
    <col min="7151" max="7151" width="5.26953125" style="121" customWidth="1"/>
    <col min="7152" max="7152" width="6.6328125" style="121" customWidth="1"/>
    <col min="7153" max="7153" width="6.90625" style="121" customWidth="1"/>
    <col min="7154" max="7155" width="9.453125" style="121" customWidth="1"/>
    <col min="7156" max="7156" width="8.7265625" style="121" customWidth="1"/>
    <col min="7157" max="7400" width="8" style="121"/>
    <col min="7401" max="7401" width="3.36328125" style="121" customWidth="1"/>
    <col min="7402" max="7402" width="8.36328125" style="121" customWidth="1"/>
    <col min="7403" max="7403" width="7" style="121" customWidth="1"/>
    <col min="7404" max="7404" width="5" style="121" customWidth="1"/>
    <col min="7405" max="7405" width="19.36328125" style="121" customWidth="1"/>
    <col min="7406" max="7406" width="5.26953125" style="121" bestFit="1" customWidth="1"/>
    <col min="7407" max="7407" width="5.26953125" style="121" customWidth="1"/>
    <col min="7408" max="7408" width="6.6328125" style="121" customWidth="1"/>
    <col min="7409" max="7409" width="6.90625" style="121" customWidth="1"/>
    <col min="7410" max="7411" width="9.453125" style="121" customWidth="1"/>
    <col min="7412" max="7412" width="8.7265625" style="121" customWidth="1"/>
    <col min="7413" max="7656" width="8" style="121"/>
    <col min="7657" max="7657" width="3.36328125" style="121" customWidth="1"/>
    <col min="7658" max="7658" width="8.36328125" style="121" customWidth="1"/>
    <col min="7659" max="7659" width="7" style="121" customWidth="1"/>
    <col min="7660" max="7660" width="5" style="121" customWidth="1"/>
    <col min="7661" max="7661" width="19.36328125" style="121" customWidth="1"/>
    <col min="7662" max="7662" width="5.26953125" style="121" bestFit="1" customWidth="1"/>
    <col min="7663" max="7663" width="5.26953125" style="121" customWidth="1"/>
    <col min="7664" max="7664" width="6.6328125" style="121" customWidth="1"/>
    <col min="7665" max="7665" width="6.90625" style="121" customWidth="1"/>
    <col min="7666" max="7667" width="9.453125" style="121" customWidth="1"/>
    <col min="7668" max="7668" width="8.7265625" style="121" customWidth="1"/>
    <col min="7669" max="7912" width="8" style="121"/>
    <col min="7913" max="7913" width="3.36328125" style="121" customWidth="1"/>
    <col min="7914" max="7914" width="8.36328125" style="121" customWidth="1"/>
    <col min="7915" max="7915" width="7" style="121" customWidth="1"/>
    <col min="7916" max="7916" width="5" style="121" customWidth="1"/>
    <col min="7917" max="7917" width="19.36328125" style="121" customWidth="1"/>
    <col min="7918" max="7918" width="5.26953125" style="121" bestFit="1" customWidth="1"/>
    <col min="7919" max="7919" width="5.26953125" style="121" customWidth="1"/>
    <col min="7920" max="7920" width="6.6328125" style="121" customWidth="1"/>
    <col min="7921" max="7921" width="6.90625" style="121" customWidth="1"/>
    <col min="7922" max="7923" width="9.453125" style="121" customWidth="1"/>
    <col min="7924" max="7924" width="8.7265625" style="121" customWidth="1"/>
    <col min="7925" max="8168" width="8" style="121"/>
    <col min="8169" max="8169" width="3.36328125" style="121" customWidth="1"/>
    <col min="8170" max="8170" width="8.36328125" style="121" customWidth="1"/>
    <col min="8171" max="8171" width="7" style="121" customWidth="1"/>
    <col min="8172" max="8172" width="5" style="121" customWidth="1"/>
    <col min="8173" max="8173" width="19.36328125" style="121" customWidth="1"/>
    <col min="8174" max="8174" width="5.26953125" style="121" bestFit="1" customWidth="1"/>
    <col min="8175" max="8175" width="5.26953125" style="121" customWidth="1"/>
    <col min="8176" max="8176" width="6.6328125" style="121" customWidth="1"/>
    <col min="8177" max="8177" width="6.90625" style="121" customWidth="1"/>
    <col min="8178" max="8179" width="9.453125" style="121" customWidth="1"/>
    <col min="8180" max="8180" width="8.7265625" style="121" customWidth="1"/>
    <col min="8181" max="8424" width="8" style="121"/>
    <col min="8425" max="8425" width="3.36328125" style="121" customWidth="1"/>
    <col min="8426" max="8426" width="8.36328125" style="121" customWidth="1"/>
    <col min="8427" max="8427" width="7" style="121" customWidth="1"/>
    <col min="8428" max="8428" width="5" style="121" customWidth="1"/>
    <col min="8429" max="8429" width="19.36328125" style="121" customWidth="1"/>
    <col min="8430" max="8430" width="5.26953125" style="121" bestFit="1" customWidth="1"/>
    <col min="8431" max="8431" width="5.26953125" style="121" customWidth="1"/>
    <col min="8432" max="8432" width="6.6328125" style="121" customWidth="1"/>
    <col min="8433" max="8433" width="6.90625" style="121" customWidth="1"/>
    <col min="8434" max="8435" width="9.453125" style="121" customWidth="1"/>
    <col min="8436" max="8436" width="8.7265625" style="121" customWidth="1"/>
    <col min="8437" max="8680" width="8" style="121"/>
    <col min="8681" max="8681" width="3.36328125" style="121" customWidth="1"/>
    <col min="8682" max="8682" width="8.36328125" style="121" customWidth="1"/>
    <col min="8683" max="8683" width="7" style="121" customWidth="1"/>
    <col min="8684" max="8684" width="5" style="121" customWidth="1"/>
    <col min="8685" max="8685" width="19.36328125" style="121" customWidth="1"/>
    <col min="8686" max="8686" width="5.26953125" style="121" bestFit="1" customWidth="1"/>
    <col min="8687" max="8687" width="5.26953125" style="121" customWidth="1"/>
    <col min="8688" max="8688" width="6.6328125" style="121" customWidth="1"/>
    <col min="8689" max="8689" width="6.90625" style="121" customWidth="1"/>
    <col min="8690" max="8691" width="9.453125" style="121" customWidth="1"/>
    <col min="8692" max="8692" width="8.7265625" style="121" customWidth="1"/>
    <col min="8693" max="8936" width="8" style="121"/>
    <col min="8937" max="8937" width="3.36328125" style="121" customWidth="1"/>
    <col min="8938" max="8938" width="8.36328125" style="121" customWidth="1"/>
    <col min="8939" max="8939" width="7" style="121" customWidth="1"/>
    <col min="8940" max="8940" width="5" style="121" customWidth="1"/>
    <col min="8941" max="8941" width="19.36328125" style="121" customWidth="1"/>
    <col min="8942" max="8942" width="5.26953125" style="121" bestFit="1" customWidth="1"/>
    <col min="8943" max="8943" width="5.26953125" style="121" customWidth="1"/>
    <col min="8944" max="8944" width="6.6328125" style="121" customWidth="1"/>
    <col min="8945" max="8945" width="6.90625" style="121" customWidth="1"/>
    <col min="8946" max="8947" width="9.453125" style="121" customWidth="1"/>
    <col min="8948" max="8948" width="8.7265625" style="121" customWidth="1"/>
    <col min="8949" max="9192" width="8" style="121"/>
    <col min="9193" max="9193" width="3.36328125" style="121" customWidth="1"/>
    <col min="9194" max="9194" width="8.36328125" style="121" customWidth="1"/>
    <col min="9195" max="9195" width="7" style="121" customWidth="1"/>
    <col min="9196" max="9196" width="5" style="121" customWidth="1"/>
    <col min="9197" max="9197" width="19.36328125" style="121" customWidth="1"/>
    <col min="9198" max="9198" width="5.26953125" style="121" bestFit="1" customWidth="1"/>
    <col min="9199" max="9199" width="5.26953125" style="121" customWidth="1"/>
    <col min="9200" max="9200" width="6.6328125" style="121" customWidth="1"/>
    <col min="9201" max="9201" width="6.90625" style="121" customWidth="1"/>
    <col min="9202" max="9203" width="9.453125" style="121" customWidth="1"/>
    <col min="9204" max="9204" width="8.7265625" style="121" customWidth="1"/>
    <col min="9205" max="9448" width="8" style="121"/>
    <col min="9449" max="9449" width="3.36328125" style="121" customWidth="1"/>
    <col min="9450" max="9450" width="8.36328125" style="121" customWidth="1"/>
    <col min="9451" max="9451" width="7" style="121" customWidth="1"/>
    <col min="9452" max="9452" width="5" style="121" customWidth="1"/>
    <col min="9453" max="9453" width="19.36328125" style="121" customWidth="1"/>
    <col min="9454" max="9454" width="5.26953125" style="121" bestFit="1" customWidth="1"/>
    <col min="9455" max="9455" width="5.26953125" style="121" customWidth="1"/>
    <col min="9456" max="9456" width="6.6328125" style="121" customWidth="1"/>
    <col min="9457" max="9457" width="6.90625" style="121" customWidth="1"/>
    <col min="9458" max="9459" width="9.453125" style="121" customWidth="1"/>
    <col min="9460" max="9460" width="8.7265625" style="121" customWidth="1"/>
    <col min="9461" max="9704" width="8" style="121"/>
    <col min="9705" max="9705" width="3.36328125" style="121" customWidth="1"/>
    <col min="9706" max="9706" width="8.36328125" style="121" customWidth="1"/>
    <col min="9707" max="9707" width="7" style="121" customWidth="1"/>
    <col min="9708" max="9708" width="5" style="121" customWidth="1"/>
    <col min="9709" max="9709" width="19.36328125" style="121" customWidth="1"/>
    <col min="9710" max="9710" width="5.26953125" style="121" bestFit="1" customWidth="1"/>
    <col min="9711" max="9711" width="5.26953125" style="121" customWidth="1"/>
    <col min="9712" max="9712" width="6.6328125" style="121" customWidth="1"/>
    <col min="9713" max="9713" width="6.90625" style="121" customWidth="1"/>
    <col min="9714" max="9715" width="9.453125" style="121" customWidth="1"/>
    <col min="9716" max="9716" width="8.7265625" style="121" customWidth="1"/>
    <col min="9717" max="9960" width="8" style="121"/>
    <col min="9961" max="9961" width="3.36328125" style="121" customWidth="1"/>
    <col min="9962" max="9962" width="8.36328125" style="121" customWidth="1"/>
    <col min="9963" max="9963" width="7" style="121" customWidth="1"/>
    <col min="9964" max="9964" width="5" style="121" customWidth="1"/>
    <col min="9965" max="9965" width="19.36328125" style="121" customWidth="1"/>
    <col min="9966" max="9966" width="5.26953125" style="121" bestFit="1" customWidth="1"/>
    <col min="9967" max="9967" width="5.26953125" style="121" customWidth="1"/>
    <col min="9968" max="9968" width="6.6328125" style="121" customWidth="1"/>
    <col min="9969" max="9969" width="6.90625" style="121" customWidth="1"/>
    <col min="9970" max="9971" width="9.453125" style="121" customWidth="1"/>
    <col min="9972" max="9972" width="8.7265625" style="121" customWidth="1"/>
    <col min="9973" max="10216" width="8" style="121"/>
    <col min="10217" max="10217" width="3.36328125" style="121" customWidth="1"/>
    <col min="10218" max="10218" width="8.36328125" style="121" customWidth="1"/>
    <col min="10219" max="10219" width="7" style="121" customWidth="1"/>
    <col min="10220" max="10220" width="5" style="121" customWidth="1"/>
    <col min="10221" max="10221" width="19.36328125" style="121" customWidth="1"/>
    <col min="10222" max="10222" width="5.26953125" style="121" bestFit="1" customWidth="1"/>
    <col min="10223" max="10223" width="5.26953125" style="121" customWidth="1"/>
    <col min="10224" max="10224" width="6.6328125" style="121" customWidth="1"/>
    <col min="10225" max="10225" width="6.90625" style="121" customWidth="1"/>
    <col min="10226" max="10227" width="9.453125" style="121" customWidth="1"/>
    <col min="10228" max="10228" width="8.7265625" style="121" customWidth="1"/>
    <col min="10229" max="10472" width="8" style="121"/>
    <col min="10473" max="10473" width="3.36328125" style="121" customWidth="1"/>
    <col min="10474" max="10474" width="8.36328125" style="121" customWidth="1"/>
    <col min="10475" max="10475" width="7" style="121" customWidth="1"/>
    <col min="10476" max="10476" width="5" style="121" customWidth="1"/>
    <col min="10477" max="10477" width="19.36328125" style="121" customWidth="1"/>
    <col min="10478" max="10478" width="5.26953125" style="121" bestFit="1" customWidth="1"/>
    <col min="10479" max="10479" width="5.26953125" style="121" customWidth="1"/>
    <col min="10480" max="10480" width="6.6328125" style="121" customWidth="1"/>
    <col min="10481" max="10481" width="6.90625" style="121" customWidth="1"/>
    <col min="10482" max="10483" width="9.453125" style="121" customWidth="1"/>
    <col min="10484" max="10484" width="8.7265625" style="121" customWidth="1"/>
    <col min="10485" max="10728" width="8" style="121"/>
    <col min="10729" max="10729" width="3.36328125" style="121" customWidth="1"/>
    <col min="10730" max="10730" width="8.36328125" style="121" customWidth="1"/>
    <col min="10731" max="10731" width="7" style="121" customWidth="1"/>
    <col min="10732" max="10732" width="5" style="121" customWidth="1"/>
    <col min="10733" max="10733" width="19.36328125" style="121" customWidth="1"/>
    <col min="10734" max="10734" width="5.26953125" style="121" bestFit="1" customWidth="1"/>
    <col min="10735" max="10735" width="5.26953125" style="121" customWidth="1"/>
    <col min="10736" max="10736" width="6.6328125" style="121" customWidth="1"/>
    <col min="10737" max="10737" width="6.90625" style="121" customWidth="1"/>
    <col min="10738" max="10739" width="9.453125" style="121" customWidth="1"/>
    <col min="10740" max="10740" width="8.7265625" style="121" customWidth="1"/>
    <col min="10741" max="10984" width="8" style="121"/>
    <col min="10985" max="10985" width="3.36328125" style="121" customWidth="1"/>
    <col min="10986" max="10986" width="8.36328125" style="121" customWidth="1"/>
    <col min="10987" max="10987" width="7" style="121" customWidth="1"/>
    <col min="10988" max="10988" width="5" style="121" customWidth="1"/>
    <col min="10989" max="10989" width="19.36328125" style="121" customWidth="1"/>
    <col min="10990" max="10990" width="5.26953125" style="121" bestFit="1" customWidth="1"/>
    <col min="10991" max="10991" width="5.26953125" style="121" customWidth="1"/>
    <col min="10992" max="10992" width="6.6328125" style="121" customWidth="1"/>
    <col min="10993" max="10993" width="6.90625" style="121" customWidth="1"/>
    <col min="10994" max="10995" width="9.453125" style="121" customWidth="1"/>
    <col min="10996" max="10996" width="8.7265625" style="121" customWidth="1"/>
    <col min="10997" max="11240" width="8" style="121"/>
    <col min="11241" max="11241" width="3.36328125" style="121" customWidth="1"/>
    <col min="11242" max="11242" width="8.36328125" style="121" customWidth="1"/>
    <col min="11243" max="11243" width="7" style="121" customWidth="1"/>
    <col min="11244" max="11244" width="5" style="121" customWidth="1"/>
    <col min="11245" max="11245" width="19.36328125" style="121" customWidth="1"/>
    <col min="11246" max="11246" width="5.26953125" style="121" bestFit="1" customWidth="1"/>
    <col min="11247" max="11247" width="5.26953125" style="121" customWidth="1"/>
    <col min="11248" max="11248" width="6.6328125" style="121" customWidth="1"/>
    <col min="11249" max="11249" width="6.90625" style="121" customWidth="1"/>
    <col min="11250" max="11251" width="9.453125" style="121" customWidth="1"/>
    <col min="11252" max="11252" width="8.7265625" style="121" customWidth="1"/>
    <col min="11253" max="11496" width="8" style="121"/>
    <col min="11497" max="11497" width="3.36328125" style="121" customWidth="1"/>
    <col min="11498" max="11498" width="8.36328125" style="121" customWidth="1"/>
    <col min="11499" max="11499" width="7" style="121" customWidth="1"/>
    <col min="11500" max="11500" width="5" style="121" customWidth="1"/>
    <col min="11501" max="11501" width="19.36328125" style="121" customWidth="1"/>
    <col min="11502" max="11502" width="5.26953125" style="121" bestFit="1" customWidth="1"/>
    <col min="11503" max="11503" width="5.26953125" style="121" customWidth="1"/>
    <col min="11504" max="11504" width="6.6328125" style="121" customWidth="1"/>
    <col min="11505" max="11505" width="6.90625" style="121" customWidth="1"/>
    <col min="11506" max="11507" width="9.453125" style="121" customWidth="1"/>
    <col min="11508" max="11508" width="8.7265625" style="121" customWidth="1"/>
    <col min="11509" max="11752" width="8" style="121"/>
    <col min="11753" max="11753" width="3.36328125" style="121" customWidth="1"/>
    <col min="11754" max="11754" width="8.36328125" style="121" customWidth="1"/>
    <col min="11755" max="11755" width="7" style="121" customWidth="1"/>
    <col min="11756" max="11756" width="5" style="121" customWidth="1"/>
    <col min="11757" max="11757" width="19.36328125" style="121" customWidth="1"/>
    <col min="11758" max="11758" width="5.26953125" style="121" bestFit="1" customWidth="1"/>
    <col min="11759" max="11759" width="5.26953125" style="121" customWidth="1"/>
    <col min="11760" max="11760" width="6.6328125" style="121" customWidth="1"/>
    <col min="11761" max="11761" width="6.90625" style="121" customWidth="1"/>
    <col min="11762" max="11763" width="9.453125" style="121" customWidth="1"/>
    <col min="11764" max="11764" width="8.7265625" style="121" customWidth="1"/>
    <col min="11765" max="12008" width="8" style="121"/>
    <col min="12009" max="12009" width="3.36328125" style="121" customWidth="1"/>
    <col min="12010" max="12010" width="8.36328125" style="121" customWidth="1"/>
    <col min="12011" max="12011" width="7" style="121" customWidth="1"/>
    <col min="12012" max="12012" width="5" style="121" customWidth="1"/>
    <col min="12013" max="12013" width="19.36328125" style="121" customWidth="1"/>
    <col min="12014" max="12014" width="5.26953125" style="121" bestFit="1" customWidth="1"/>
    <col min="12015" max="12015" width="5.26953125" style="121" customWidth="1"/>
    <col min="12016" max="12016" width="6.6328125" style="121" customWidth="1"/>
    <col min="12017" max="12017" width="6.90625" style="121" customWidth="1"/>
    <col min="12018" max="12019" width="9.453125" style="121" customWidth="1"/>
    <col min="12020" max="12020" width="8.7265625" style="121" customWidth="1"/>
    <col min="12021" max="12264" width="8" style="121"/>
    <col min="12265" max="12265" width="3.36328125" style="121" customWidth="1"/>
    <col min="12266" max="12266" width="8.36328125" style="121" customWidth="1"/>
    <col min="12267" max="12267" width="7" style="121" customWidth="1"/>
    <col min="12268" max="12268" width="5" style="121" customWidth="1"/>
    <col min="12269" max="12269" width="19.36328125" style="121" customWidth="1"/>
    <col min="12270" max="12270" width="5.26953125" style="121" bestFit="1" customWidth="1"/>
    <col min="12271" max="12271" width="5.26953125" style="121" customWidth="1"/>
    <col min="12272" max="12272" width="6.6328125" style="121" customWidth="1"/>
    <col min="12273" max="12273" width="6.90625" style="121" customWidth="1"/>
    <col min="12274" max="12275" width="9.453125" style="121" customWidth="1"/>
    <col min="12276" max="12276" width="8.7265625" style="121" customWidth="1"/>
    <col min="12277" max="12520" width="8" style="121"/>
    <col min="12521" max="12521" width="3.36328125" style="121" customWidth="1"/>
    <col min="12522" max="12522" width="8.36328125" style="121" customWidth="1"/>
    <col min="12523" max="12523" width="7" style="121" customWidth="1"/>
    <col min="12524" max="12524" width="5" style="121" customWidth="1"/>
    <col min="12525" max="12525" width="19.36328125" style="121" customWidth="1"/>
    <col min="12526" max="12526" width="5.26953125" style="121" bestFit="1" customWidth="1"/>
    <col min="12527" max="12527" width="5.26953125" style="121" customWidth="1"/>
    <col min="12528" max="12528" width="6.6328125" style="121" customWidth="1"/>
    <col min="12529" max="12529" width="6.90625" style="121" customWidth="1"/>
    <col min="12530" max="12531" width="9.453125" style="121" customWidth="1"/>
    <col min="12532" max="12532" width="8.7265625" style="121" customWidth="1"/>
    <col min="12533" max="12776" width="8" style="121"/>
    <col min="12777" max="12777" width="3.36328125" style="121" customWidth="1"/>
    <col min="12778" max="12778" width="8.36328125" style="121" customWidth="1"/>
    <col min="12779" max="12779" width="7" style="121" customWidth="1"/>
    <col min="12780" max="12780" width="5" style="121" customWidth="1"/>
    <col min="12781" max="12781" width="19.36328125" style="121" customWidth="1"/>
    <col min="12782" max="12782" width="5.26953125" style="121" bestFit="1" customWidth="1"/>
    <col min="12783" max="12783" width="5.26953125" style="121" customWidth="1"/>
    <col min="12784" max="12784" width="6.6328125" style="121" customWidth="1"/>
    <col min="12785" max="12785" width="6.90625" style="121" customWidth="1"/>
    <col min="12786" max="12787" width="9.453125" style="121" customWidth="1"/>
    <col min="12788" max="12788" width="8.7265625" style="121" customWidth="1"/>
    <col min="12789" max="13032" width="8" style="121"/>
    <col min="13033" max="13033" width="3.36328125" style="121" customWidth="1"/>
    <col min="13034" max="13034" width="8.36328125" style="121" customWidth="1"/>
    <col min="13035" max="13035" width="7" style="121" customWidth="1"/>
    <col min="13036" max="13036" width="5" style="121" customWidth="1"/>
    <col min="13037" max="13037" width="19.36328125" style="121" customWidth="1"/>
    <col min="13038" max="13038" width="5.26953125" style="121" bestFit="1" customWidth="1"/>
    <col min="13039" max="13039" width="5.26953125" style="121" customWidth="1"/>
    <col min="13040" max="13040" width="6.6328125" style="121" customWidth="1"/>
    <col min="13041" max="13041" width="6.90625" style="121" customWidth="1"/>
    <col min="13042" max="13043" width="9.453125" style="121" customWidth="1"/>
    <col min="13044" max="13044" width="8.7265625" style="121" customWidth="1"/>
    <col min="13045" max="13288" width="8" style="121"/>
    <col min="13289" max="13289" width="3.36328125" style="121" customWidth="1"/>
    <col min="13290" max="13290" width="8.36328125" style="121" customWidth="1"/>
    <col min="13291" max="13291" width="7" style="121" customWidth="1"/>
    <col min="13292" max="13292" width="5" style="121" customWidth="1"/>
    <col min="13293" max="13293" width="19.36328125" style="121" customWidth="1"/>
    <col min="13294" max="13294" width="5.26953125" style="121" bestFit="1" customWidth="1"/>
    <col min="13295" max="13295" width="5.26953125" style="121" customWidth="1"/>
    <col min="13296" max="13296" width="6.6328125" style="121" customWidth="1"/>
    <col min="13297" max="13297" width="6.90625" style="121" customWidth="1"/>
    <col min="13298" max="13299" width="9.453125" style="121" customWidth="1"/>
    <col min="13300" max="13300" width="8.7265625" style="121" customWidth="1"/>
    <col min="13301" max="13544" width="8" style="121"/>
    <col min="13545" max="13545" width="3.36328125" style="121" customWidth="1"/>
    <col min="13546" max="13546" width="8.36328125" style="121" customWidth="1"/>
    <col min="13547" max="13547" width="7" style="121" customWidth="1"/>
    <col min="13548" max="13548" width="5" style="121" customWidth="1"/>
    <col min="13549" max="13549" width="19.36328125" style="121" customWidth="1"/>
    <col min="13550" max="13550" width="5.26953125" style="121" bestFit="1" customWidth="1"/>
    <col min="13551" max="13551" width="5.26953125" style="121" customWidth="1"/>
    <col min="13552" max="13552" width="6.6328125" style="121" customWidth="1"/>
    <col min="13553" max="13553" width="6.90625" style="121" customWidth="1"/>
    <col min="13554" max="13555" width="9.453125" style="121" customWidth="1"/>
    <col min="13556" max="13556" width="8.7265625" style="121" customWidth="1"/>
    <col min="13557" max="13800" width="8" style="121"/>
    <col min="13801" max="13801" width="3.36328125" style="121" customWidth="1"/>
    <col min="13802" max="13802" width="8.36328125" style="121" customWidth="1"/>
    <col min="13803" max="13803" width="7" style="121" customWidth="1"/>
    <col min="13804" max="13804" width="5" style="121" customWidth="1"/>
    <col min="13805" max="13805" width="19.36328125" style="121" customWidth="1"/>
    <col min="13806" max="13806" width="5.26953125" style="121" bestFit="1" customWidth="1"/>
    <col min="13807" max="13807" width="5.26953125" style="121" customWidth="1"/>
    <col min="13808" max="13808" width="6.6328125" style="121" customWidth="1"/>
    <col min="13809" max="13809" width="6.90625" style="121" customWidth="1"/>
    <col min="13810" max="13811" width="9.453125" style="121" customWidth="1"/>
    <col min="13812" max="13812" width="8.7265625" style="121" customWidth="1"/>
    <col min="13813" max="14056" width="8" style="121"/>
    <col min="14057" max="14057" width="3.36328125" style="121" customWidth="1"/>
    <col min="14058" max="14058" width="8.36328125" style="121" customWidth="1"/>
    <col min="14059" max="14059" width="7" style="121" customWidth="1"/>
    <col min="14060" max="14060" width="5" style="121" customWidth="1"/>
    <col min="14061" max="14061" width="19.36328125" style="121" customWidth="1"/>
    <col min="14062" max="14062" width="5.26953125" style="121" bestFit="1" customWidth="1"/>
    <col min="14063" max="14063" width="5.26953125" style="121" customWidth="1"/>
    <col min="14064" max="14064" width="6.6328125" style="121" customWidth="1"/>
    <col min="14065" max="14065" width="6.90625" style="121" customWidth="1"/>
    <col min="14066" max="14067" width="9.453125" style="121" customWidth="1"/>
    <col min="14068" max="14068" width="8.7265625" style="121" customWidth="1"/>
    <col min="14069" max="14312" width="8" style="121"/>
    <col min="14313" max="14313" width="3.36328125" style="121" customWidth="1"/>
    <col min="14314" max="14314" width="8.36328125" style="121" customWidth="1"/>
    <col min="14315" max="14315" width="7" style="121" customWidth="1"/>
    <col min="14316" max="14316" width="5" style="121" customWidth="1"/>
    <col min="14317" max="14317" width="19.36328125" style="121" customWidth="1"/>
    <col min="14318" max="14318" width="5.26953125" style="121" bestFit="1" customWidth="1"/>
    <col min="14319" max="14319" width="5.26953125" style="121" customWidth="1"/>
    <col min="14320" max="14320" width="6.6328125" style="121" customWidth="1"/>
    <col min="14321" max="14321" width="6.90625" style="121" customWidth="1"/>
    <col min="14322" max="14323" width="9.453125" style="121" customWidth="1"/>
    <col min="14324" max="14324" width="8.7265625" style="121" customWidth="1"/>
    <col min="14325" max="14568" width="8" style="121"/>
    <col min="14569" max="14569" width="3.36328125" style="121" customWidth="1"/>
    <col min="14570" max="14570" width="8.36328125" style="121" customWidth="1"/>
    <col min="14571" max="14571" width="7" style="121" customWidth="1"/>
    <col min="14572" max="14572" width="5" style="121" customWidth="1"/>
    <col min="14573" max="14573" width="19.36328125" style="121" customWidth="1"/>
    <col min="14574" max="14574" width="5.26953125" style="121" bestFit="1" customWidth="1"/>
    <col min="14575" max="14575" width="5.26953125" style="121" customWidth="1"/>
    <col min="14576" max="14576" width="6.6328125" style="121" customWidth="1"/>
    <col min="14577" max="14577" width="6.90625" style="121" customWidth="1"/>
    <col min="14578" max="14579" width="9.453125" style="121" customWidth="1"/>
    <col min="14580" max="14580" width="8.7265625" style="121" customWidth="1"/>
    <col min="14581" max="14824" width="8" style="121"/>
    <col min="14825" max="14825" width="3.36328125" style="121" customWidth="1"/>
    <col min="14826" max="14826" width="8.36328125" style="121" customWidth="1"/>
    <col min="14827" max="14827" width="7" style="121" customWidth="1"/>
    <col min="14828" max="14828" width="5" style="121" customWidth="1"/>
    <col min="14829" max="14829" width="19.36328125" style="121" customWidth="1"/>
    <col min="14830" max="14830" width="5.26953125" style="121" bestFit="1" customWidth="1"/>
    <col min="14831" max="14831" width="5.26953125" style="121" customWidth="1"/>
    <col min="14832" max="14832" width="6.6328125" style="121" customWidth="1"/>
    <col min="14833" max="14833" width="6.90625" style="121" customWidth="1"/>
    <col min="14834" max="14835" width="9.453125" style="121" customWidth="1"/>
    <col min="14836" max="14836" width="8.7265625" style="121" customWidth="1"/>
    <col min="14837" max="15080" width="8" style="121"/>
    <col min="15081" max="15081" width="3.36328125" style="121" customWidth="1"/>
    <col min="15082" max="15082" width="8.36328125" style="121" customWidth="1"/>
    <col min="15083" max="15083" width="7" style="121" customWidth="1"/>
    <col min="15084" max="15084" width="5" style="121" customWidth="1"/>
    <col min="15085" max="15085" width="19.36328125" style="121" customWidth="1"/>
    <col min="15086" max="15086" width="5.26953125" style="121" bestFit="1" customWidth="1"/>
    <col min="15087" max="15087" width="5.26953125" style="121" customWidth="1"/>
    <col min="15088" max="15088" width="6.6328125" style="121" customWidth="1"/>
    <col min="15089" max="15089" width="6.90625" style="121" customWidth="1"/>
    <col min="15090" max="15091" width="9.453125" style="121" customWidth="1"/>
    <col min="15092" max="15092" width="8.7265625" style="121" customWidth="1"/>
    <col min="15093" max="15336" width="8" style="121"/>
    <col min="15337" max="15337" width="3.36328125" style="121" customWidth="1"/>
    <col min="15338" max="15338" width="8.36328125" style="121" customWidth="1"/>
    <col min="15339" max="15339" width="7" style="121" customWidth="1"/>
    <col min="15340" max="15340" width="5" style="121" customWidth="1"/>
    <col min="15341" max="15341" width="19.36328125" style="121" customWidth="1"/>
    <col min="15342" max="15342" width="5.26953125" style="121" bestFit="1" customWidth="1"/>
    <col min="15343" max="15343" width="5.26953125" style="121" customWidth="1"/>
    <col min="15344" max="15344" width="6.6328125" style="121" customWidth="1"/>
    <col min="15345" max="15345" width="6.90625" style="121" customWidth="1"/>
    <col min="15346" max="15347" width="9.453125" style="121" customWidth="1"/>
    <col min="15348" max="15348" width="8.7265625" style="121" customWidth="1"/>
    <col min="15349" max="15592" width="8" style="121"/>
    <col min="15593" max="15593" width="3.36328125" style="121" customWidth="1"/>
    <col min="15594" max="15594" width="8.36328125" style="121" customWidth="1"/>
    <col min="15595" max="15595" width="7" style="121" customWidth="1"/>
    <col min="15596" max="15596" width="5" style="121" customWidth="1"/>
    <col min="15597" max="15597" width="19.36328125" style="121" customWidth="1"/>
    <col min="15598" max="15598" width="5.26953125" style="121" bestFit="1" customWidth="1"/>
    <col min="15599" max="15599" width="5.26953125" style="121" customWidth="1"/>
    <col min="15600" max="15600" width="6.6328125" style="121" customWidth="1"/>
    <col min="15601" max="15601" width="6.90625" style="121" customWidth="1"/>
    <col min="15602" max="15603" width="9.453125" style="121" customWidth="1"/>
    <col min="15604" max="15604" width="8.7265625" style="121" customWidth="1"/>
    <col min="15605" max="15848" width="8" style="121"/>
    <col min="15849" max="15849" width="3.36328125" style="121" customWidth="1"/>
    <col min="15850" max="15850" width="8.36328125" style="121" customWidth="1"/>
    <col min="15851" max="15851" width="7" style="121" customWidth="1"/>
    <col min="15852" max="15852" width="5" style="121" customWidth="1"/>
    <col min="15853" max="15853" width="19.36328125" style="121" customWidth="1"/>
    <col min="15854" max="15854" width="5.26953125" style="121" bestFit="1" customWidth="1"/>
    <col min="15855" max="15855" width="5.26953125" style="121" customWidth="1"/>
    <col min="15856" max="15856" width="6.6328125" style="121" customWidth="1"/>
    <col min="15857" max="15857" width="6.90625" style="121" customWidth="1"/>
    <col min="15858" max="15859" width="9.453125" style="121" customWidth="1"/>
    <col min="15860" max="15860" width="8.7265625" style="121" customWidth="1"/>
    <col min="15861" max="16104" width="8" style="121"/>
    <col min="16105" max="16105" width="3.36328125" style="121" customWidth="1"/>
    <col min="16106" max="16106" width="8.36328125" style="121" customWidth="1"/>
    <col min="16107" max="16107" width="7" style="121" customWidth="1"/>
    <col min="16108" max="16108" width="5" style="121" customWidth="1"/>
    <col min="16109" max="16109" width="19.36328125" style="121" customWidth="1"/>
    <col min="16110" max="16110" width="5.26953125" style="121" bestFit="1" customWidth="1"/>
    <col min="16111" max="16111" width="5.26953125" style="121" customWidth="1"/>
    <col min="16112" max="16112" width="6.6328125" style="121" customWidth="1"/>
    <col min="16113" max="16113" width="6.90625" style="121" customWidth="1"/>
    <col min="16114" max="16115" width="9.453125" style="121" customWidth="1"/>
    <col min="16116" max="16116" width="8.7265625" style="121" customWidth="1"/>
    <col min="16117" max="16384" width="8" style="121"/>
  </cols>
  <sheetData>
    <row r="1" spans="1:17" s="141" customFormat="1" ht="52.5" customHeight="1">
      <c r="A1" s="535" t="s">
        <v>91</v>
      </c>
      <c r="B1" s="535"/>
      <c r="C1" s="535"/>
      <c r="D1" s="535"/>
      <c r="E1" s="535"/>
      <c r="F1" s="535"/>
      <c r="G1" s="535"/>
      <c r="H1" s="535"/>
      <c r="I1" s="535"/>
      <c r="J1" s="535"/>
      <c r="K1" s="535"/>
      <c r="L1" s="535"/>
      <c r="M1" s="535"/>
      <c r="N1" s="535"/>
      <c r="O1" s="225"/>
      <c r="P1" s="225"/>
      <c r="Q1" s="225"/>
    </row>
    <row r="2" spans="1:17" s="141" customFormat="1" ht="22.5" customHeight="1">
      <c r="A2" s="225"/>
      <c r="B2" s="225"/>
      <c r="C2" s="225"/>
      <c r="D2" s="225"/>
      <c r="E2" s="225"/>
      <c r="F2" s="225"/>
      <c r="G2" s="225"/>
      <c r="H2" s="225"/>
      <c r="I2" s="225"/>
      <c r="J2" s="225"/>
      <c r="K2" s="225"/>
      <c r="L2" s="225"/>
      <c r="M2" s="225"/>
      <c r="N2" s="225"/>
      <c r="O2" s="225"/>
      <c r="P2" s="225"/>
      <c r="Q2" s="225"/>
    </row>
    <row r="3" spans="1:17" ht="27.75" customHeight="1">
      <c r="A3" s="142" t="s">
        <v>2334</v>
      </c>
      <c r="B3" s="142"/>
      <c r="C3" s="142"/>
      <c r="D3" s="142"/>
      <c r="E3" s="143"/>
      <c r="F3" s="536"/>
      <c r="G3" s="536"/>
      <c r="H3" s="536"/>
      <c r="I3" s="536"/>
      <c r="J3" s="144"/>
      <c r="K3" s="143"/>
      <c r="L3" s="143"/>
      <c r="M3" s="143"/>
      <c r="N3" s="143"/>
      <c r="O3" s="143"/>
      <c r="P3" s="143"/>
      <c r="Q3" s="143"/>
    </row>
    <row r="4" spans="1:17" ht="18" customHeight="1">
      <c r="A4" s="142"/>
      <c r="B4" s="537"/>
      <c r="C4" s="537"/>
      <c r="D4" s="537"/>
      <c r="E4" s="537"/>
      <c r="F4" s="537"/>
      <c r="G4" s="537"/>
      <c r="H4" s="537"/>
      <c r="I4" s="537"/>
      <c r="J4" s="537"/>
      <c r="K4" s="537"/>
      <c r="L4" s="145" t="s">
        <v>1034</v>
      </c>
      <c r="M4" s="538" t="s">
        <v>1141</v>
      </c>
      <c r="N4" s="538"/>
      <c r="O4" s="90"/>
      <c r="P4" s="90"/>
      <c r="Q4" s="90"/>
    </row>
    <row r="5" spans="1:17" ht="18.75" customHeight="1" thickBot="1">
      <c r="A5" s="142"/>
      <c r="B5" s="142"/>
      <c r="C5" s="142"/>
      <c r="D5" s="142"/>
      <c r="E5" s="143"/>
      <c r="F5" s="146"/>
      <c r="G5" s="143"/>
      <c r="H5" s="143"/>
      <c r="I5" s="143"/>
      <c r="J5" s="143"/>
      <c r="K5" s="143"/>
      <c r="L5" s="143"/>
      <c r="M5" s="143"/>
      <c r="N5" s="143"/>
      <c r="O5" s="143"/>
      <c r="P5" s="143"/>
      <c r="Q5" s="143"/>
    </row>
    <row r="6" spans="1:17" s="147" customFormat="1" ht="18" customHeight="1">
      <c r="A6" s="547"/>
      <c r="B6" s="545" t="s">
        <v>0</v>
      </c>
      <c r="C6" s="545" t="s">
        <v>1</v>
      </c>
      <c r="D6" s="545"/>
      <c r="E6" s="545" t="s">
        <v>2</v>
      </c>
      <c r="F6" s="545" t="s">
        <v>3</v>
      </c>
      <c r="G6" s="545" t="s">
        <v>4</v>
      </c>
      <c r="H6" s="543" t="s">
        <v>5</v>
      </c>
      <c r="I6" s="543" t="s">
        <v>1173</v>
      </c>
      <c r="J6" s="545" t="s">
        <v>6</v>
      </c>
      <c r="K6" s="557" t="s">
        <v>49</v>
      </c>
      <c r="L6" s="545" t="s">
        <v>54</v>
      </c>
      <c r="M6" s="545" t="s">
        <v>22</v>
      </c>
      <c r="N6" s="560" t="s">
        <v>7</v>
      </c>
      <c r="O6" s="549" t="s">
        <v>154</v>
      </c>
      <c r="P6" s="552" t="s">
        <v>135</v>
      </c>
      <c r="Q6" s="555" t="s">
        <v>52</v>
      </c>
    </row>
    <row r="7" spans="1:17" s="147" customFormat="1" ht="13.5" customHeight="1">
      <c r="A7" s="548"/>
      <c r="B7" s="546"/>
      <c r="C7" s="546"/>
      <c r="D7" s="546"/>
      <c r="E7" s="546"/>
      <c r="F7" s="546"/>
      <c r="G7" s="546"/>
      <c r="H7" s="544"/>
      <c r="I7" s="544"/>
      <c r="J7" s="546"/>
      <c r="K7" s="558"/>
      <c r="L7" s="546"/>
      <c r="M7" s="546"/>
      <c r="N7" s="561"/>
      <c r="O7" s="550"/>
      <c r="P7" s="553"/>
      <c r="Q7" s="556"/>
    </row>
    <row r="8" spans="1:17" s="147" customFormat="1">
      <c r="A8" s="548"/>
      <c r="B8" s="546"/>
      <c r="C8" s="546"/>
      <c r="D8" s="546"/>
      <c r="E8" s="546"/>
      <c r="F8" s="546"/>
      <c r="G8" s="546"/>
      <c r="H8" s="544"/>
      <c r="I8" s="544"/>
      <c r="J8" s="546"/>
      <c r="K8" s="559"/>
      <c r="L8" s="546"/>
      <c r="M8" s="546"/>
      <c r="N8" s="561"/>
      <c r="O8" s="551"/>
      <c r="P8" s="554"/>
      <c r="Q8" s="556"/>
    </row>
    <row r="9" spans="1:17" s="157" customFormat="1" ht="24" customHeight="1">
      <c r="A9" s="48">
        <v>1</v>
      </c>
      <c r="B9" s="15" t="s">
        <v>8</v>
      </c>
      <c r="C9" s="148" t="s">
        <v>35</v>
      </c>
      <c r="D9" s="149" t="s">
        <v>36</v>
      </c>
      <c r="E9" s="150" t="s">
        <v>63</v>
      </c>
      <c r="F9" s="151" t="s">
        <v>37</v>
      </c>
      <c r="G9" s="152">
        <v>50</v>
      </c>
      <c r="H9" s="153" t="s">
        <v>38</v>
      </c>
      <c r="I9" s="153" t="s">
        <v>38</v>
      </c>
      <c r="J9" s="154"/>
      <c r="K9" s="155"/>
      <c r="L9" s="155">
        <v>41365</v>
      </c>
      <c r="M9" s="155"/>
      <c r="N9" s="262"/>
      <c r="O9" s="263"/>
      <c r="P9" s="156" t="s">
        <v>136</v>
      </c>
      <c r="Q9" s="211" t="s">
        <v>53</v>
      </c>
    </row>
    <row r="10" spans="1:17" s="157" customFormat="1" ht="23.15" customHeight="1">
      <c r="A10" s="48">
        <v>2</v>
      </c>
      <c r="B10" s="15" t="s">
        <v>1152</v>
      </c>
      <c r="C10" s="148" t="s">
        <v>39</v>
      </c>
      <c r="D10" s="149" t="s">
        <v>36</v>
      </c>
      <c r="E10" s="150" t="s">
        <v>64</v>
      </c>
      <c r="F10" s="151" t="s">
        <v>40</v>
      </c>
      <c r="G10" s="152">
        <v>40</v>
      </c>
      <c r="H10" s="153" t="s">
        <v>38</v>
      </c>
      <c r="I10" s="153" t="s">
        <v>38</v>
      </c>
      <c r="J10" s="154"/>
      <c r="K10" s="155"/>
      <c r="L10" s="155">
        <v>42095</v>
      </c>
      <c r="M10" s="155"/>
      <c r="N10" s="262"/>
      <c r="O10" s="264"/>
      <c r="P10" s="156" t="s">
        <v>136</v>
      </c>
      <c r="Q10" s="211" t="s">
        <v>53</v>
      </c>
    </row>
    <row r="11" spans="1:17" s="157" customFormat="1" ht="23.15" customHeight="1">
      <c r="A11" s="48">
        <v>3</v>
      </c>
      <c r="B11" s="15" t="s">
        <v>1154</v>
      </c>
      <c r="C11" s="148" t="s">
        <v>39</v>
      </c>
      <c r="D11" s="149" t="s">
        <v>36</v>
      </c>
      <c r="E11" s="150" t="s">
        <v>65</v>
      </c>
      <c r="F11" s="151" t="s">
        <v>18</v>
      </c>
      <c r="G11" s="152">
        <v>40</v>
      </c>
      <c r="H11" s="153" t="s">
        <v>38</v>
      </c>
      <c r="I11" s="153" t="s">
        <v>38</v>
      </c>
      <c r="J11" s="154"/>
      <c r="K11" s="155"/>
      <c r="L11" s="155">
        <v>42461</v>
      </c>
      <c r="M11" s="155"/>
      <c r="N11" s="262"/>
      <c r="O11" s="264" t="s">
        <v>153</v>
      </c>
      <c r="P11" s="156" t="s">
        <v>136</v>
      </c>
      <c r="Q11" s="211" t="s">
        <v>53</v>
      </c>
    </row>
    <row r="12" spans="1:17" s="157" customFormat="1" ht="23.15" customHeight="1">
      <c r="A12" s="48">
        <v>4</v>
      </c>
      <c r="B12" s="15" t="s">
        <v>1154</v>
      </c>
      <c r="C12" s="148" t="s">
        <v>39</v>
      </c>
      <c r="D12" s="149" t="s">
        <v>36</v>
      </c>
      <c r="E12" s="150" t="s">
        <v>66</v>
      </c>
      <c r="F12" s="151" t="s">
        <v>18</v>
      </c>
      <c r="G12" s="152">
        <v>40</v>
      </c>
      <c r="H12" s="153" t="s">
        <v>38</v>
      </c>
      <c r="I12" s="153" t="s">
        <v>38</v>
      </c>
      <c r="J12" s="154"/>
      <c r="K12" s="155"/>
      <c r="L12" s="155">
        <v>42461</v>
      </c>
      <c r="M12" s="155"/>
      <c r="N12" s="262"/>
      <c r="O12" s="264"/>
      <c r="P12" s="156" t="s">
        <v>136</v>
      </c>
      <c r="Q12" s="211" t="s">
        <v>53</v>
      </c>
    </row>
    <row r="13" spans="1:17" s="157" customFormat="1" ht="23.15" customHeight="1">
      <c r="A13" s="48">
        <v>5</v>
      </c>
      <c r="B13" s="15" t="s">
        <v>1154</v>
      </c>
      <c r="C13" s="148" t="s">
        <v>39</v>
      </c>
      <c r="D13" s="149" t="s">
        <v>36</v>
      </c>
      <c r="E13" s="150" t="s">
        <v>67</v>
      </c>
      <c r="F13" s="151" t="s">
        <v>18</v>
      </c>
      <c r="G13" s="152">
        <v>40</v>
      </c>
      <c r="H13" s="153" t="s">
        <v>38</v>
      </c>
      <c r="I13" s="153" t="s">
        <v>38</v>
      </c>
      <c r="J13" s="154"/>
      <c r="K13" s="155"/>
      <c r="L13" s="155">
        <v>42461</v>
      </c>
      <c r="M13" s="155"/>
      <c r="N13" s="262"/>
      <c r="O13" s="264"/>
      <c r="P13" s="156" t="s">
        <v>136</v>
      </c>
      <c r="Q13" s="211" t="s">
        <v>53</v>
      </c>
    </row>
    <row r="14" spans="1:17" s="157" customFormat="1" ht="23.15" customHeight="1">
      <c r="A14" s="48">
        <v>6</v>
      </c>
      <c r="B14" s="15" t="s">
        <v>1154</v>
      </c>
      <c r="C14" s="148" t="s">
        <v>39</v>
      </c>
      <c r="D14" s="149" t="s">
        <v>36</v>
      </c>
      <c r="E14" s="150" t="s">
        <v>68</v>
      </c>
      <c r="F14" s="151" t="s">
        <v>18</v>
      </c>
      <c r="G14" s="152">
        <v>40</v>
      </c>
      <c r="H14" s="153" t="s">
        <v>38</v>
      </c>
      <c r="I14" s="153" t="s">
        <v>38</v>
      </c>
      <c r="J14" s="154"/>
      <c r="K14" s="155"/>
      <c r="L14" s="155">
        <v>42461</v>
      </c>
      <c r="M14" s="155"/>
      <c r="N14" s="262"/>
      <c r="O14" s="264"/>
      <c r="P14" s="156" t="s">
        <v>136</v>
      </c>
      <c r="Q14" s="211" t="s">
        <v>53</v>
      </c>
    </row>
    <row r="15" spans="1:17" s="157" customFormat="1" ht="23.15" customHeight="1">
      <c r="A15" s="48">
        <v>7</v>
      </c>
      <c r="B15" s="15" t="s">
        <v>1154</v>
      </c>
      <c r="C15" s="148" t="s">
        <v>39</v>
      </c>
      <c r="D15" s="149" t="s">
        <v>36</v>
      </c>
      <c r="E15" s="150" t="s">
        <v>69</v>
      </c>
      <c r="F15" s="151" t="s">
        <v>40</v>
      </c>
      <c r="G15" s="152">
        <v>40</v>
      </c>
      <c r="H15" s="153" t="s">
        <v>38</v>
      </c>
      <c r="I15" s="153" t="s">
        <v>38</v>
      </c>
      <c r="J15" s="154"/>
      <c r="K15" s="155"/>
      <c r="L15" s="155">
        <v>42461</v>
      </c>
      <c r="M15" s="155">
        <v>43251</v>
      </c>
      <c r="N15" s="262"/>
      <c r="O15" s="264"/>
      <c r="P15" s="156"/>
      <c r="Q15" s="211" t="s">
        <v>420</v>
      </c>
    </row>
    <row r="16" spans="1:17" s="157" customFormat="1" ht="23.15" customHeight="1">
      <c r="A16" s="48">
        <v>8</v>
      </c>
      <c r="B16" s="15" t="s">
        <v>1154</v>
      </c>
      <c r="C16" s="148" t="s">
        <v>39</v>
      </c>
      <c r="D16" s="149" t="s">
        <v>36</v>
      </c>
      <c r="E16" s="150" t="s">
        <v>70</v>
      </c>
      <c r="F16" s="151" t="s">
        <v>16</v>
      </c>
      <c r="G16" s="152">
        <v>40</v>
      </c>
      <c r="H16" s="153" t="s">
        <v>38</v>
      </c>
      <c r="I16" s="153" t="s">
        <v>38</v>
      </c>
      <c r="J16" s="154"/>
      <c r="K16" s="155"/>
      <c r="L16" s="155">
        <v>42461</v>
      </c>
      <c r="M16" s="155"/>
      <c r="N16" s="262"/>
      <c r="O16" s="264"/>
      <c r="P16" s="156" t="s">
        <v>136</v>
      </c>
      <c r="Q16" s="211" t="s">
        <v>53</v>
      </c>
    </row>
    <row r="17" spans="1:17" s="157" customFormat="1" ht="23.15" customHeight="1">
      <c r="A17" s="48">
        <v>9</v>
      </c>
      <c r="B17" s="15" t="s">
        <v>1154</v>
      </c>
      <c r="C17" s="148" t="s">
        <v>39</v>
      </c>
      <c r="D17" s="149" t="s">
        <v>36</v>
      </c>
      <c r="E17" s="150" t="s">
        <v>71</v>
      </c>
      <c r="F17" s="151" t="s">
        <v>18</v>
      </c>
      <c r="G17" s="152">
        <v>40</v>
      </c>
      <c r="H17" s="153" t="s">
        <v>38</v>
      </c>
      <c r="I17" s="153" t="s">
        <v>38</v>
      </c>
      <c r="J17" s="154"/>
      <c r="K17" s="155"/>
      <c r="L17" s="155">
        <v>42461</v>
      </c>
      <c r="M17" s="155"/>
      <c r="N17" s="262"/>
      <c r="O17" s="264"/>
      <c r="P17" s="156" t="s">
        <v>136</v>
      </c>
      <c r="Q17" s="211" t="s">
        <v>53</v>
      </c>
    </row>
    <row r="18" spans="1:17" s="157" customFormat="1" ht="23.15" customHeight="1">
      <c r="A18" s="48">
        <v>10</v>
      </c>
      <c r="B18" s="15" t="s">
        <v>1155</v>
      </c>
      <c r="C18" s="148" t="s">
        <v>55</v>
      </c>
      <c r="D18" s="149" t="s">
        <v>36</v>
      </c>
      <c r="E18" s="150" t="s">
        <v>73</v>
      </c>
      <c r="F18" s="151" t="s">
        <v>18</v>
      </c>
      <c r="G18" s="152">
        <v>40</v>
      </c>
      <c r="H18" s="153" t="s">
        <v>38</v>
      </c>
      <c r="I18" s="153" t="s">
        <v>38</v>
      </c>
      <c r="J18" s="154"/>
      <c r="K18" s="155"/>
      <c r="L18" s="155">
        <v>42461</v>
      </c>
      <c r="M18" s="155"/>
      <c r="N18" s="262"/>
      <c r="O18" s="264"/>
      <c r="P18" s="156" t="s">
        <v>137</v>
      </c>
      <c r="Q18" s="211" t="s">
        <v>53</v>
      </c>
    </row>
    <row r="19" spans="1:17" s="157" customFormat="1" ht="23.15" customHeight="1">
      <c r="A19" s="48">
        <v>11</v>
      </c>
      <c r="B19" s="15" t="s">
        <v>1155</v>
      </c>
      <c r="C19" s="148" t="s">
        <v>55</v>
      </c>
      <c r="D19" s="149" t="s">
        <v>36</v>
      </c>
      <c r="E19" s="150" t="s">
        <v>74</v>
      </c>
      <c r="F19" s="151" t="s">
        <v>18</v>
      </c>
      <c r="G19" s="152">
        <v>40</v>
      </c>
      <c r="H19" s="153" t="s">
        <v>38</v>
      </c>
      <c r="I19" s="153" t="s">
        <v>38</v>
      </c>
      <c r="J19" s="154"/>
      <c r="K19" s="155"/>
      <c r="L19" s="155">
        <v>42461</v>
      </c>
      <c r="M19" s="155"/>
      <c r="N19" s="262"/>
      <c r="O19" s="264"/>
      <c r="P19" s="156" t="s">
        <v>137</v>
      </c>
      <c r="Q19" s="211" t="s">
        <v>53</v>
      </c>
    </row>
    <row r="20" spans="1:17" s="157" customFormat="1" ht="23.15" customHeight="1">
      <c r="A20" s="48">
        <v>12</v>
      </c>
      <c r="B20" s="15" t="s">
        <v>1155</v>
      </c>
      <c r="C20" s="148" t="s">
        <v>55</v>
      </c>
      <c r="D20" s="149" t="s">
        <v>36</v>
      </c>
      <c r="E20" s="150" t="s">
        <v>75</v>
      </c>
      <c r="F20" s="151" t="s">
        <v>18</v>
      </c>
      <c r="G20" s="152">
        <v>40</v>
      </c>
      <c r="H20" s="153" t="s">
        <v>38</v>
      </c>
      <c r="I20" s="153" t="s">
        <v>38</v>
      </c>
      <c r="J20" s="154"/>
      <c r="K20" s="155"/>
      <c r="L20" s="155">
        <v>42461</v>
      </c>
      <c r="M20" s="155"/>
      <c r="N20" s="262"/>
      <c r="O20" s="264"/>
      <c r="P20" s="156" t="s">
        <v>137</v>
      </c>
      <c r="Q20" s="211" t="s">
        <v>53</v>
      </c>
    </row>
    <row r="21" spans="1:17" s="157" customFormat="1" ht="23.15" customHeight="1">
      <c r="A21" s="48">
        <v>13</v>
      </c>
      <c r="B21" s="15" t="s">
        <v>1155</v>
      </c>
      <c r="C21" s="148" t="s">
        <v>55</v>
      </c>
      <c r="D21" s="149" t="s">
        <v>36</v>
      </c>
      <c r="E21" s="150" t="s">
        <v>76</v>
      </c>
      <c r="F21" s="151" t="s">
        <v>18</v>
      </c>
      <c r="G21" s="152">
        <v>40</v>
      </c>
      <c r="H21" s="153" t="s">
        <v>38</v>
      </c>
      <c r="I21" s="153" t="s">
        <v>38</v>
      </c>
      <c r="J21" s="154"/>
      <c r="K21" s="155"/>
      <c r="L21" s="155">
        <v>42461</v>
      </c>
      <c r="M21" s="155"/>
      <c r="N21" s="262"/>
      <c r="O21" s="264"/>
      <c r="P21" s="156" t="s">
        <v>137</v>
      </c>
      <c r="Q21" s="211" t="s">
        <v>53</v>
      </c>
    </row>
    <row r="22" spans="1:17" s="157" customFormat="1" ht="23.15" customHeight="1">
      <c r="A22" s="48">
        <v>14</v>
      </c>
      <c r="B22" s="15" t="s">
        <v>1155</v>
      </c>
      <c r="C22" s="148" t="s">
        <v>55</v>
      </c>
      <c r="D22" s="149" t="s">
        <v>36</v>
      </c>
      <c r="E22" s="150" t="s">
        <v>77</v>
      </c>
      <c r="F22" s="151" t="s">
        <v>18</v>
      </c>
      <c r="G22" s="152">
        <v>40</v>
      </c>
      <c r="H22" s="153" t="s">
        <v>38</v>
      </c>
      <c r="I22" s="153" t="s">
        <v>38</v>
      </c>
      <c r="J22" s="154"/>
      <c r="K22" s="155"/>
      <c r="L22" s="155">
        <v>42461</v>
      </c>
      <c r="M22" s="155"/>
      <c r="N22" s="262"/>
      <c r="O22" s="264"/>
      <c r="P22" s="156" t="s">
        <v>137</v>
      </c>
      <c r="Q22" s="211" t="s">
        <v>53</v>
      </c>
    </row>
    <row r="23" spans="1:17" s="157" customFormat="1" ht="23.15" customHeight="1">
      <c r="A23" s="48">
        <v>15</v>
      </c>
      <c r="B23" s="15" t="s">
        <v>1155</v>
      </c>
      <c r="C23" s="148" t="s">
        <v>55</v>
      </c>
      <c r="D23" s="149" t="s">
        <v>36</v>
      </c>
      <c r="E23" s="150" t="s">
        <v>78</v>
      </c>
      <c r="F23" s="151" t="s">
        <v>18</v>
      </c>
      <c r="G23" s="152">
        <v>40</v>
      </c>
      <c r="H23" s="153" t="s">
        <v>38</v>
      </c>
      <c r="I23" s="153" t="s">
        <v>38</v>
      </c>
      <c r="J23" s="154"/>
      <c r="K23" s="155"/>
      <c r="L23" s="155">
        <v>42461</v>
      </c>
      <c r="M23" s="155"/>
      <c r="N23" s="262"/>
      <c r="O23" s="264"/>
      <c r="P23" s="156" t="s">
        <v>137</v>
      </c>
      <c r="Q23" s="211" t="s">
        <v>53</v>
      </c>
    </row>
    <row r="24" spans="1:17" s="157" customFormat="1" ht="23.15" customHeight="1">
      <c r="A24" s="48">
        <v>16</v>
      </c>
      <c r="B24" s="15" t="s">
        <v>1156</v>
      </c>
      <c r="C24" s="148" t="s">
        <v>55</v>
      </c>
      <c r="D24" s="149" t="s">
        <v>15</v>
      </c>
      <c r="E24" s="150" t="s">
        <v>79</v>
      </c>
      <c r="F24" s="151" t="s">
        <v>18</v>
      </c>
      <c r="G24" s="152">
        <v>40</v>
      </c>
      <c r="H24" s="153" t="s">
        <v>38</v>
      </c>
      <c r="I24" s="153" t="s">
        <v>38</v>
      </c>
      <c r="J24" s="154"/>
      <c r="K24" s="155"/>
      <c r="L24" s="155">
        <v>42826</v>
      </c>
      <c r="M24" s="155"/>
      <c r="N24" s="262"/>
      <c r="O24" s="264"/>
      <c r="P24" s="156" t="s">
        <v>137</v>
      </c>
      <c r="Q24" s="211" t="s">
        <v>53</v>
      </c>
    </row>
    <row r="25" spans="1:17" s="157" customFormat="1" ht="23.15" customHeight="1">
      <c r="A25" s="48">
        <v>17</v>
      </c>
      <c r="B25" s="15" t="s">
        <v>1156</v>
      </c>
      <c r="C25" s="148" t="s">
        <v>55</v>
      </c>
      <c r="D25" s="149" t="s">
        <v>20</v>
      </c>
      <c r="E25" s="150" t="s">
        <v>80</v>
      </c>
      <c r="F25" s="151" t="s">
        <v>18</v>
      </c>
      <c r="G25" s="152">
        <v>40</v>
      </c>
      <c r="H25" s="153" t="s">
        <v>38</v>
      </c>
      <c r="I25" s="153" t="s">
        <v>38</v>
      </c>
      <c r="J25" s="154"/>
      <c r="K25" s="155"/>
      <c r="L25" s="155">
        <v>42826</v>
      </c>
      <c r="M25" s="155"/>
      <c r="N25" s="262"/>
      <c r="O25" s="264"/>
      <c r="P25" s="156"/>
      <c r="Q25" s="211" t="s">
        <v>420</v>
      </c>
    </row>
    <row r="26" spans="1:17" s="157" customFormat="1" ht="23.15" customHeight="1">
      <c r="A26" s="48">
        <v>18</v>
      </c>
      <c r="B26" s="15" t="s">
        <v>1156</v>
      </c>
      <c r="C26" s="148" t="s">
        <v>55</v>
      </c>
      <c r="D26" s="149" t="s">
        <v>20</v>
      </c>
      <c r="E26" s="150" t="s">
        <v>81</v>
      </c>
      <c r="F26" s="151" t="s">
        <v>18</v>
      </c>
      <c r="G26" s="152">
        <v>40</v>
      </c>
      <c r="H26" s="153" t="s">
        <v>38</v>
      </c>
      <c r="I26" s="153" t="s">
        <v>38</v>
      </c>
      <c r="J26" s="154"/>
      <c r="K26" s="155"/>
      <c r="L26" s="155">
        <v>42826</v>
      </c>
      <c r="M26" s="155"/>
      <c r="N26" s="262"/>
      <c r="O26" s="264"/>
      <c r="P26" s="156"/>
      <c r="Q26" s="211" t="s">
        <v>420</v>
      </c>
    </row>
    <row r="27" spans="1:17" s="157" customFormat="1" ht="23.15" customHeight="1">
      <c r="A27" s="48">
        <v>19</v>
      </c>
      <c r="B27" s="15" t="s">
        <v>51</v>
      </c>
      <c r="C27" s="148" t="s">
        <v>55</v>
      </c>
      <c r="D27" s="149" t="s">
        <v>15</v>
      </c>
      <c r="E27" s="150" t="s">
        <v>82</v>
      </c>
      <c r="F27" s="151" t="s">
        <v>18</v>
      </c>
      <c r="G27" s="152">
        <v>40</v>
      </c>
      <c r="H27" s="153" t="s">
        <v>19</v>
      </c>
      <c r="I27" s="153" t="s">
        <v>19</v>
      </c>
      <c r="J27" s="154" t="s">
        <v>88</v>
      </c>
      <c r="K27" s="155">
        <v>42826</v>
      </c>
      <c r="L27" s="155">
        <v>42826</v>
      </c>
      <c r="M27" s="155"/>
      <c r="N27" s="262"/>
      <c r="O27" s="264"/>
      <c r="P27" s="156" t="s">
        <v>137</v>
      </c>
      <c r="Q27" s="211" t="s">
        <v>53</v>
      </c>
    </row>
    <row r="28" spans="1:17" s="157" customFormat="1" ht="23.15" customHeight="1">
      <c r="A28" s="48">
        <v>20</v>
      </c>
      <c r="B28" s="15" t="s">
        <v>51</v>
      </c>
      <c r="C28" s="148" t="s">
        <v>55</v>
      </c>
      <c r="D28" s="149" t="s">
        <v>15</v>
      </c>
      <c r="E28" s="150" t="s">
        <v>83</v>
      </c>
      <c r="F28" s="151" t="s">
        <v>18</v>
      </c>
      <c r="G28" s="152">
        <v>40</v>
      </c>
      <c r="H28" s="153" t="s">
        <v>19</v>
      </c>
      <c r="I28" s="153" t="s">
        <v>19</v>
      </c>
      <c r="J28" s="154"/>
      <c r="K28" s="155">
        <v>42826</v>
      </c>
      <c r="L28" s="155">
        <v>42826</v>
      </c>
      <c r="M28" s="155"/>
      <c r="N28" s="262"/>
      <c r="O28" s="264"/>
      <c r="P28" s="156" t="s">
        <v>137</v>
      </c>
      <c r="Q28" s="211" t="s">
        <v>53</v>
      </c>
    </row>
    <row r="29" spans="1:17" s="157" customFormat="1" ht="23.15" customHeight="1">
      <c r="A29" s="48">
        <v>21</v>
      </c>
      <c r="B29" s="15" t="s">
        <v>51</v>
      </c>
      <c r="C29" s="148" t="s">
        <v>55</v>
      </c>
      <c r="D29" s="149" t="s">
        <v>20</v>
      </c>
      <c r="E29" s="150" t="s">
        <v>84</v>
      </c>
      <c r="F29" s="151" t="s">
        <v>18</v>
      </c>
      <c r="G29" s="152">
        <v>40</v>
      </c>
      <c r="H29" s="153" t="s">
        <v>19</v>
      </c>
      <c r="I29" s="153" t="s">
        <v>19</v>
      </c>
      <c r="J29" s="154"/>
      <c r="K29" s="155">
        <v>42826</v>
      </c>
      <c r="L29" s="155">
        <v>42826</v>
      </c>
      <c r="M29" s="155"/>
      <c r="N29" s="262"/>
      <c r="O29" s="264"/>
      <c r="P29" s="156"/>
      <c r="Q29" s="211" t="s">
        <v>420</v>
      </c>
    </row>
    <row r="30" spans="1:17" s="157" customFormat="1" ht="23.15" customHeight="1">
      <c r="A30" s="48">
        <v>22</v>
      </c>
      <c r="B30" s="15" t="s">
        <v>9</v>
      </c>
      <c r="C30" s="148" t="s">
        <v>55</v>
      </c>
      <c r="D30" s="149" t="s">
        <v>20</v>
      </c>
      <c r="E30" s="150" t="s">
        <v>85</v>
      </c>
      <c r="F30" s="151" t="s">
        <v>18</v>
      </c>
      <c r="G30" s="152">
        <v>40</v>
      </c>
      <c r="H30" s="153" t="s">
        <v>19</v>
      </c>
      <c r="I30" s="153" t="s">
        <v>19</v>
      </c>
      <c r="J30" s="154"/>
      <c r="K30" s="155"/>
      <c r="L30" s="155">
        <v>42826</v>
      </c>
      <c r="M30" s="155"/>
      <c r="N30" s="262"/>
      <c r="O30" s="264"/>
      <c r="P30" s="156"/>
      <c r="Q30" s="211" t="s">
        <v>420</v>
      </c>
    </row>
    <row r="31" spans="1:17" s="157" customFormat="1" ht="23.15" customHeight="1">
      <c r="A31" s="48">
        <v>23</v>
      </c>
      <c r="B31" s="15" t="s">
        <v>1162</v>
      </c>
      <c r="C31" s="148" t="s">
        <v>14</v>
      </c>
      <c r="D31" s="149" t="s">
        <v>15</v>
      </c>
      <c r="E31" s="150" t="s">
        <v>85</v>
      </c>
      <c r="F31" s="151" t="s">
        <v>18</v>
      </c>
      <c r="G31" s="152">
        <v>40</v>
      </c>
      <c r="H31" s="153" t="s">
        <v>19</v>
      </c>
      <c r="I31" s="153" t="s">
        <v>19</v>
      </c>
      <c r="J31" s="154" t="s">
        <v>72</v>
      </c>
      <c r="K31" s="155"/>
      <c r="L31" s="155">
        <v>42826</v>
      </c>
      <c r="M31" s="155"/>
      <c r="N31" s="262"/>
      <c r="O31" s="264"/>
      <c r="P31" s="156" t="s">
        <v>136</v>
      </c>
      <c r="Q31" s="211" t="s">
        <v>53</v>
      </c>
    </row>
    <row r="32" spans="1:17" s="157" customFormat="1" ht="23.15" customHeight="1">
      <c r="A32" s="48">
        <v>24</v>
      </c>
      <c r="B32" s="15" t="s">
        <v>89</v>
      </c>
      <c r="C32" s="148" t="s">
        <v>39</v>
      </c>
      <c r="D32" s="149" t="s">
        <v>36</v>
      </c>
      <c r="E32" s="150" t="s">
        <v>86</v>
      </c>
      <c r="F32" s="151" t="s">
        <v>37</v>
      </c>
      <c r="G32" s="152">
        <v>40</v>
      </c>
      <c r="H32" s="153" t="s">
        <v>41</v>
      </c>
      <c r="I32" s="153" t="s">
        <v>41</v>
      </c>
      <c r="J32" s="154" t="s">
        <v>90</v>
      </c>
      <c r="K32" s="155"/>
      <c r="L32" s="155">
        <v>42826</v>
      </c>
      <c r="M32" s="155"/>
      <c r="N32" s="262"/>
      <c r="O32" s="264"/>
      <c r="P32" s="156"/>
      <c r="Q32" s="211" t="s">
        <v>420</v>
      </c>
    </row>
    <row r="33" spans="1:17" s="157" customFormat="1" ht="23.15" customHeight="1">
      <c r="A33" s="48">
        <v>25</v>
      </c>
      <c r="B33" s="15" t="s">
        <v>10</v>
      </c>
      <c r="C33" s="148" t="s">
        <v>55</v>
      </c>
      <c r="D33" s="149" t="s">
        <v>36</v>
      </c>
      <c r="E33" s="150" t="s">
        <v>87</v>
      </c>
      <c r="F33" s="151" t="s">
        <v>40</v>
      </c>
      <c r="G33" s="152">
        <v>40</v>
      </c>
      <c r="H33" s="153" t="s">
        <v>41</v>
      </c>
      <c r="I33" s="153" t="s">
        <v>41</v>
      </c>
      <c r="J33" s="154"/>
      <c r="K33" s="155"/>
      <c r="L33" s="155">
        <v>42826</v>
      </c>
      <c r="M33" s="155"/>
      <c r="N33" s="262"/>
      <c r="O33" s="264"/>
      <c r="P33" s="156"/>
      <c r="Q33" s="211" t="s">
        <v>420</v>
      </c>
    </row>
    <row r="34" spans="1:17" s="157" customFormat="1" ht="23.15" customHeight="1">
      <c r="A34" s="48">
        <v>26</v>
      </c>
      <c r="B34" s="15"/>
      <c r="C34" s="148"/>
      <c r="D34" s="149"/>
      <c r="E34" s="150"/>
      <c r="F34" s="151"/>
      <c r="G34" s="152"/>
      <c r="H34" s="153"/>
      <c r="I34" s="153"/>
      <c r="J34" s="154"/>
      <c r="K34" s="155"/>
      <c r="L34" s="155"/>
      <c r="M34" s="155"/>
      <c r="N34" s="262"/>
      <c r="O34" s="263"/>
      <c r="P34" s="156"/>
      <c r="Q34" s="211"/>
    </row>
    <row r="35" spans="1:17" s="157" customFormat="1" ht="23.15" customHeight="1">
      <c r="A35" s="48">
        <v>27</v>
      </c>
      <c r="B35" s="15"/>
      <c r="C35" s="148"/>
      <c r="D35" s="149"/>
      <c r="E35" s="150"/>
      <c r="F35" s="151"/>
      <c r="G35" s="152"/>
      <c r="H35" s="153"/>
      <c r="I35" s="153"/>
      <c r="J35" s="154"/>
      <c r="K35" s="155"/>
      <c r="L35" s="155"/>
      <c r="M35" s="155"/>
      <c r="N35" s="262"/>
      <c r="O35" s="264"/>
      <c r="P35" s="156"/>
      <c r="Q35" s="211"/>
    </row>
    <row r="36" spans="1:17" s="157" customFormat="1" ht="23.15" customHeight="1">
      <c r="A36" s="48">
        <v>28</v>
      </c>
      <c r="B36" s="15"/>
      <c r="C36" s="148"/>
      <c r="D36" s="149"/>
      <c r="E36" s="150"/>
      <c r="F36" s="151"/>
      <c r="G36" s="152"/>
      <c r="H36" s="153"/>
      <c r="I36" s="153"/>
      <c r="J36" s="154"/>
      <c r="K36" s="155"/>
      <c r="L36" s="155"/>
      <c r="M36" s="155"/>
      <c r="N36" s="262"/>
      <c r="O36" s="264"/>
      <c r="P36" s="156"/>
      <c r="Q36" s="211"/>
    </row>
    <row r="37" spans="1:17" s="157" customFormat="1" ht="23.15" customHeight="1">
      <c r="A37" s="48">
        <v>29</v>
      </c>
      <c r="B37" s="15"/>
      <c r="C37" s="148"/>
      <c r="D37" s="149"/>
      <c r="E37" s="150"/>
      <c r="F37" s="151"/>
      <c r="G37" s="152"/>
      <c r="H37" s="153"/>
      <c r="I37" s="153"/>
      <c r="J37" s="154"/>
      <c r="K37" s="155"/>
      <c r="L37" s="155"/>
      <c r="M37" s="155"/>
      <c r="N37" s="262"/>
      <c r="O37" s="264"/>
      <c r="P37" s="156"/>
      <c r="Q37" s="211"/>
    </row>
    <row r="38" spans="1:17" s="157" customFormat="1" ht="23.15" customHeight="1">
      <c r="A38" s="48">
        <v>30</v>
      </c>
      <c r="B38" s="15"/>
      <c r="C38" s="148"/>
      <c r="D38" s="149"/>
      <c r="E38" s="150"/>
      <c r="F38" s="151"/>
      <c r="G38" s="152"/>
      <c r="H38" s="153"/>
      <c r="I38" s="153"/>
      <c r="J38" s="154"/>
      <c r="K38" s="155"/>
      <c r="L38" s="155"/>
      <c r="M38" s="155"/>
      <c r="N38" s="262"/>
      <c r="O38" s="264"/>
      <c r="P38" s="156"/>
      <c r="Q38" s="211"/>
    </row>
    <row r="39" spans="1:17" s="157" customFormat="1" ht="22.5" customHeight="1" thickBot="1">
      <c r="A39" s="541" t="s">
        <v>11</v>
      </c>
      <c r="B39" s="542"/>
      <c r="C39" s="1"/>
      <c r="D39" s="2"/>
      <c r="E39" s="3"/>
      <c r="F39" s="3"/>
      <c r="G39" s="4"/>
      <c r="H39" s="3"/>
      <c r="I39" s="3"/>
      <c r="J39" s="4"/>
      <c r="K39" s="4"/>
      <c r="L39" s="5"/>
      <c r="M39" s="6"/>
      <c r="N39" s="98"/>
      <c r="O39" s="265"/>
      <c r="P39" s="158"/>
      <c r="Q39" s="212"/>
    </row>
    <row r="40" spans="1:17" ht="13.5" customHeight="1">
      <c r="A40" s="143"/>
      <c r="B40" s="539"/>
      <c r="C40" s="539"/>
      <c r="D40" s="539"/>
      <c r="E40" s="539"/>
      <c r="F40" s="539"/>
      <c r="G40" s="539"/>
      <c r="H40" s="539"/>
      <c r="I40" s="539"/>
      <c r="J40" s="539"/>
      <c r="K40" s="539"/>
      <c r="L40" s="539"/>
      <c r="M40" s="539"/>
      <c r="N40" s="539"/>
      <c r="O40" s="539"/>
      <c r="P40" s="539"/>
      <c r="Q40" s="539"/>
    </row>
    <row r="41" spans="1:17">
      <c r="A41" s="143"/>
      <c r="B41" s="540"/>
      <c r="C41" s="540"/>
      <c r="D41" s="540"/>
      <c r="E41" s="540"/>
      <c r="F41" s="540"/>
      <c r="G41" s="540"/>
      <c r="H41" s="540"/>
      <c r="I41" s="540"/>
      <c r="J41" s="540"/>
      <c r="K41" s="540"/>
      <c r="L41" s="540"/>
      <c r="M41" s="540"/>
      <c r="N41" s="540"/>
      <c r="O41" s="540"/>
      <c r="P41" s="540"/>
      <c r="Q41" s="540"/>
    </row>
    <row r="42" spans="1:17" ht="12" customHeight="1">
      <c r="A42" s="143"/>
      <c r="B42" s="540"/>
      <c r="C42" s="540"/>
      <c r="D42" s="540"/>
      <c r="E42" s="540"/>
      <c r="F42" s="540"/>
      <c r="G42" s="540"/>
      <c r="H42" s="540"/>
      <c r="I42" s="540"/>
      <c r="J42" s="540"/>
      <c r="K42" s="540"/>
      <c r="L42" s="540"/>
      <c r="M42" s="540"/>
      <c r="N42" s="540"/>
      <c r="O42" s="540"/>
      <c r="P42" s="540"/>
      <c r="Q42" s="540"/>
    </row>
    <row r="43" spans="1:17" ht="12" customHeight="1">
      <c r="A43" s="143"/>
      <c r="B43" s="540"/>
      <c r="C43" s="540"/>
      <c r="D43" s="540"/>
      <c r="E43" s="540"/>
      <c r="F43" s="540"/>
      <c r="G43" s="540"/>
      <c r="H43" s="540"/>
      <c r="I43" s="540"/>
      <c r="J43" s="540"/>
      <c r="K43" s="540"/>
      <c r="L43" s="540"/>
      <c r="M43" s="540"/>
      <c r="N43" s="540"/>
      <c r="O43" s="540"/>
      <c r="P43" s="540"/>
      <c r="Q43" s="540"/>
    </row>
    <row r="44" spans="1:17" ht="12" customHeight="1">
      <c r="A44" s="143"/>
      <c r="B44" s="540"/>
      <c r="C44" s="540"/>
      <c r="D44" s="540"/>
      <c r="E44" s="540"/>
      <c r="F44" s="540"/>
      <c r="G44" s="540"/>
      <c r="H44" s="540"/>
      <c r="I44" s="540"/>
      <c r="J44" s="540"/>
      <c r="K44" s="540"/>
      <c r="L44" s="540"/>
      <c r="M44" s="540"/>
      <c r="N44" s="540"/>
      <c r="O44" s="540"/>
      <c r="P44" s="540"/>
      <c r="Q44" s="540"/>
    </row>
    <row r="45" spans="1:17" ht="12" customHeight="1">
      <c r="A45" s="143"/>
      <c r="B45" s="540"/>
      <c r="C45" s="540"/>
      <c r="D45" s="540"/>
      <c r="E45" s="540"/>
      <c r="F45" s="540"/>
      <c r="G45" s="540"/>
      <c r="H45" s="540"/>
      <c r="I45" s="540"/>
      <c r="J45" s="540"/>
      <c r="K45" s="540"/>
      <c r="L45" s="540"/>
      <c r="M45" s="540"/>
      <c r="N45" s="540"/>
      <c r="O45" s="540"/>
      <c r="P45" s="540"/>
      <c r="Q45" s="540"/>
    </row>
    <row r="46" spans="1:17" ht="12" customHeight="1">
      <c r="A46" s="143"/>
      <c r="B46" s="540"/>
      <c r="C46" s="540"/>
      <c r="D46" s="540"/>
      <c r="E46" s="540"/>
      <c r="F46" s="540"/>
      <c r="G46" s="540"/>
      <c r="H46" s="540"/>
      <c r="I46" s="540"/>
      <c r="J46" s="540"/>
      <c r="K46" s="540"/>
      <c r="L46" s="540"/>
      <c r="M46" s="540"/>
      <c r="N46" s="540"/>
      <c r="O46" s="540"/>
      <c r="P46" s="540"/>
      <c r="Q46" s="540"/>
    </row>
    <row r="47" spans="1:17">
      <c r="A47" s="143"/>
      <c r="B47" s="540"/>
      <c r="C47" s="540"/>
      <c r="D47" s="540"/>
      <c r="E47" s="540"/>
      <c r="F47" s="540"/>
      <c r="G47" s="540"/>
      <c r="H47" s="540"/>
      <c r="I47" s="540"/>
      <c r="J47" s="540"/>
      <c r="K47" s="540"/>
      <c r="L47" s="540"/>
      <c r="M47" s="540"/>
      <c r="N47" s="540"/>
      <c r="O47" s="540"/>
      <c r="P47" s="540"/>
      <c r="Q47" s="540"/>
    </row>
    <row r="48" spans="1:17">
      <c r="B48" s="540"/>
      <c r="C48" s="540"/>
      <c r="D48" s="540"/>
      <c r="E48" s="540"/>
      <c r="F48" s="540"/>
      <c r="G48" s="540"/>
      <c r="H48" s="540"/>
      <c r="I48" s="540"/>
      <c r="J48" s="540"/>
      <c r="K48" s="540"/>
      <c r="L48" s="540"/>
      <c r="M48" s="540"/>
      <c r="N48" s="540"/>
      <c r="O48" s="540"/>
      <c r="P48" s="540"/>
      <c r="Q48" s="540"/>
    </row>
    <row r="51" spans="1:17">
      <c r="O51" s="143"/>
      <c r="P51" s="143"/>
      <c r="Q51" s="143"/>
    </row>
    <row r="52" spans="1:17">
      <c r="A52" s="143"/>
    </row>
  </sheetData>
  <sheetProtection algorithmName="SHA-512" hashValue="Dt1MvtNaLmRxBod4sJsdrDCc2Emf7jhDFt3+dfq79oPP7I4DEJCCmBhLK10YlTADoGd5JwHB5xkaKkNTYT/NoA==" saltValue="CWDY1vlqCBlbhGCgr8kKmQ==" spinCount="100000" sheet="1" selectLockedCells="1"/>
  <mergeCells count="22">
    <mergeCell ref="H6:H8"/>
    <mergeCell ref="Q6:Q8"/>
    <mergeCell ref="K6:K8"/>
    <mergeCell ref="L6:L8"/>
    <mergeCell ref="M6:M8"/>
    <mergeCell ref="N6:N8"/>
    <mergeCell ref="A1:N1"/>
    <mergeCell ref="F3:I3"/>
    <mergeCell ref="B4:K4"/>
    <mergeCell ref="M4:N4"/>
    <mergeCell ref="B40:Q48"/>
    <mergeCell ref="A39:B39"/>
    <mergeCell ref="I6:I8"/>
    <mergeCell ref="J6:J8"/>
    <mergeCell ref="A6:A8"/>
    <mergeCell ref="B6:B8"/>
    <mergeCell ref="C6:D8"/>
    <mergeCell ref="E6:E8"/>
    <mergeCell ref="F6:F8"/>
    <mergeCell ref="G6:G8"/>
    <mergeCell ref="O6:O8"/>
    <mergeCell ref="P6:P8"/>
  </mergeCells>
  <phoneticPr fontId="1"/>
  <conditionalFormatting sqref="F3:I3">
    <cfRule type="cellIs" dxfId="10" priority="1" operator="equal">
      <formula>"退職日変更あり"</formula>
    </cfRule>
  </conditionalFormatting>
  <dataValidations xWindow="618" yWindow="202" count="8">
    <dataValidation type="list" allowBlank="1" showInputMessage="1" sqref="O9:P38" xr:uid="{A5087C4F-94E2-4ED9-8937-313625B0C5AB}">
      <formula1>"派遣"</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K9:M38" xr:uid="{96217531-E25A-48E7-AE88-3E690076A502}"/>
    <dataValidation type="list" allowBlank="1" showInputMessage="1" sqref="P9:P38" xr:uid="{76F8D61A-67DC-43BC-BAD4-8919AD87BF2C}">
      <formula1>"同月払,翌月払"</formula1>
    </dataValidation>
    <dataValidation type="list" errorStyle="warning" allowBlank="1" showInputMessage="1" showErrorMessage="1" sqref="WUL9:WUL33 HZ9:HZ33 RV9:RV33 ABR9:ABR33 ALN9:ALN33 AVJ9:AVJ33 BFF9:BFF33 BPB9:BPB33 BYX9:BYX33 CIT9:CIT33 CSP9:CSP33 DCL9:DCL33 DMH9:DMH33 DWD9:DWD33 EFZ9:EFZ33 EPV9:EPV33 EZR9:EZR33 FJN9:FJN33 FTJ9:FTJ33 GDF9:GDF33 GNB9:GNB33 GWX9:GWX33 HGT9:HGT33 HQP9:HQP33 IAL9:IAL33 IKH9:IKH33 IUD9:IUD33 JDZ9:JDZ33 JNV9:JNV33 JXR9:JXR33 KHN9:KHN33 KRJ9:KRJ33 LBF9:LBF33 LLB9:LLB33 LUX9:LUX33 MET9:MET33 MOP9:MOP33 MYL9:MYL33 NIH9:NIH33 NSD9:NSD33 OBZ9:OBZ33 OLV9:OLV33 OVR9:OVR33 PFN9:PFN33 PPJ9:PPJ33 PZF9:PZF33 QJB9:QJB33 QSX9:QSX33 RCT9:RCT33 RMP9:RMP33 RWL9:RWL33 SGH9:SGH33 SQD9:SQD33 SZZ9:SZZ33 TJV9:TJV33 TTR9:TTR33 UDN9:UDN33 UNJ9:UNJ33 UXF9:UXF33 VHB9:VHB33 VQX9:VQX33 WAT9:WAT33 WKP9:WKP33 WUR983040:WUR983064 WUR9:WUR38 IF9:IF38 SB9:SB38 ABX9:ABX38 ALT9:ALT38 AVP9:AVP38 BFL9:BFL38 BPH9:BPH38 BZD9:BZD38 CIZ9:CIZ38 CSV9:CSV38 DCR9:DCR38 DMN9:DMN38 DWJ9:DWJ38 EGF9:EGF38 EQB9:EQB38 EZX9:EZX38 FJT9:FJT38 FTP9:FTP38 GDL9:GDL38 GNH9:GNH38 GXD9:GXD38 HGZ9:HGZ38 HQV9:HQV38 IAR9:IAR38 IKN9:IKN38 IUJ9:IUJ38 JEF9:JEF38 JOB9:JOB38 JXX9:JXX38 KHT9:KHT38 KRP9:KRP38 LBL9:LBL38 LLH9:LLH38 LVD9:LVD38 MEZ9:MEZ38 MOV9:MOV38 MYR9:MYR38 NIN9:NIN38 NSJ9:NSJ38 OCF9:OCF38 OMB9:OMB38 OVX9:OVX38 PFT9:PFT38 PPP9:PPP38 PZL9:PZL38 QJH9:QJH38 QTD9:QTD38 RCZ9:RCZ38 RMV9:RMV38 RWR9:RWR38 SGN9:SGN38 SQJ9:SQJ38 TAF9:TAF38 TKB9:TKB38 TTX9:TTX38 UDT9:UDT38 UNP9:UNP38 UXL9:UXL38 VHH9:VHH38 VRD9:VRD38 WAZ9:WAZ38 WKV9:WKV38 H65536:I65560 IF65536:IF65560 SB65536:SB65560 ABX65536:ABX65560 ALT65536:ALT65560 AVP65536:AVP65560 BFL65536:BFL65560 BPH65536:BPH65560 BZD65536:BZD65560 CIZ65536:CIZ65560 CSV65536:CSV65560 DCR65536:DCR65560 DMN65536:DMN65560 DWJ65536:DWJ65560 EGF65536:EGF65560 EQB65536:EQB65560 EZX65536:EZX65560 FJT65536:FJT65560 FTP65536:FTP65560 GDL65536:GDL65560 GNH65536:GNH65560 GXD65536:GXD65560 HGZ65536:HGZ65560 HQV65536:HQV65560 IAR65536:IAR65560 IKN65536:IKN65560 IUJ65536:IUJ65560 JEF65536:JEF65560 JOB65536:JOB65560 JXX65536:JXX65560 KHT65536:KHT65560 KRP65536:KRP65560 LBL65536:LBL65560 LLH65536:LLH65560 LVD65536:LVD65560 MEZ65536:MEZ65560 MOV65536:MOV65560 MYR65536:MYR65560 NIN65536:NIN65560 NSJ65536:NSJ65560 OCF65536:OCF65560 OMB65536:OMB65560 OVX65536:OVX65560 PFT65536:PFT65560 PPP65536:PPP65560 PZL65536:PZL65560 QJH65536:QJH65560 QTD65536:QTD65560 RCZ65536:RCZ65560 RMV65536:RMV65560 RWR65536:RWR65560 SGN65536:SGN65560 SQJ65536:SQJ65560 TAF65536:TAF65560 TKB65536:TKB65560 TTX65536:TTX65560 UDT65536:UDT65560 UNP65536:UNP65560 UXL65536:UXL65560 VHH65536:VHH65560 VRD65536:VRD65560 WAZ65536:WAZ65560 WKV65536:WKV65560 WUR65536:WUR65560 H131072:I131096 IF131072:IF131096 SB131072:SB131096 ABX131072:ABX131096 ALT131072:ALT131096 AVP131072:AVP131096 BFL131072:BFL131096 BPH131072:BPH131096 BZD131072:BZD131096 CIZ131072:CIZ131096 CSV131072:CSV131096 DCR131072:DCR131096 DMN131072:DMN131096 DWJ131072:DWJ131096 EGF131072:EGF131096 EQB131072:EQB131096 EZX131072:EZX131096 FJT131072:FJT131096 FTP131072:FTP131096 GDL131072:GDL131096 GNH131072:GNH131096 GXD131072:GXD131096 HGZ131072:HGZ131096 HQV131072:HQV131096 IAR131072:IAR131096 IKN131072:IKN131096 IUJ131072:IUJ131096 JEF131072:JEF131096 JOB131072:JOB131096 JXX131072:JXX131096 KHT131072:KHT131096 KRP131072:KRP131096 LBL131072:LBL131096 LLH131072:LLH131096 LVD131072:LVD131096 MEZ131072:MEZ131096 MOV131072:MOV131096 MYR131072:MYR131096 NIN131072:NIN131096 NSJ131072:NSJ131096 OCF131072:OCF131096 OMB131072:OMB131096 OVX131072:OVX131096 PFT131072:PFT131096 PPP131072:PPP131096 PZL131072:PZL131096 QJH131072:QJH131096 QTD131072:QTD131096 RCZ131072:RCZ131096 RMV131072:RMV131096 RWR131072:RWR131096 SGN131072:SGN131096 SQJ131072:SQJ131096 TAF131072:TAF131096 TKB131072:TKB131096 TTX131072:TTX131096 UDT131072:UDT131096 UNP131072:UNP131096 UXL131072:UXL131096 VHH131072:VHH131096 VRD131072:VRD131096 WAZ131072:WAZ131096 WKV131072:WKV131096 WUR131072:WUR131096 H196608:I196632 IF196608:IF196632 SB196608:SB196632 ABX196608:ABX196632 ALT196608:ALT196632 AVP196608:AVP196632 BFL196608:BFL196632 BPH196608:BPH196632 BZD196608:BZD196632 CIZ196608:CIZ196632 CSV196608:CSV196632 DCR196608:DCR196632 DMN196608:DMN196632 DWJ196608:DWJ196632 EGF196608:EGF196632 EQB196608:EQB196632 EZX196608:EZX196632 FJT196608:FJT196632 FTP196608:FTP196632 GDL196608:GDL196632 GNH196608:GNH196632 GXD196608:GXD196632 HGZ196608:HGZ196632 HQV196608:HQV196632 IAR196608:IAR196632 IKN196608:IKN196632 IUJ196608:IUJ196632 JEF196608:JEF196632 JOB196608:JOB196632 JXX196608:JXX196632 KHT196608:KHT196632 KRP196608:KRP196632 LBL196608:LBL196632 LLH196608:LLH196632 LVD196608:LVD196632 MEZ196608:MEZ196632 MOV196608:MOV196632 MYR196608:MYR196632 NIN196608:NIN196632 NSJ196608:NSJ196632 OCF196608:OCF196632 OMB196608:OMB196632 OVX196608:OVX196632 PFT196608:PFT196632 PPP196608:PPP196632 PZL196608:PZL196632 QJH196608:QJH196632 QTD196608:QTD196632 RCZ196608:RCZ196632 RMV196608:RMV196632 RWR196608:RWR196632 SGN196608:SGN196632 SQJ196608:SQJ196632 TAF196608:TAF196632 TKB196608:TKB196632 TTX196608:TTX196632 UDT196608:UDT196632 UNP196608:UNP196632 UXL196608:UXL196632 VHH196608:VHH196632 VRD196608:VRD196632 WAZ196608:WAZ196632 WKV196608:WKV196632 WUR196608:WUR196632 H262144:I262168 IF262144:IF262168 SB262144:SB262168 ABX262144:ABX262168 ALT262144:ALT262168 AVP262144:AVP262168 BFL262144:BFL262168 BPH262144:BPH262168 BZD262144:BZD262168 CIZ262144:CIZ262168 CSV262144:CSV262168 DCR262144:DCR262168 DMN262144:DMN262168 DWJ262144:DWJ262168 EGF262144:EGF262168 EQB262144:EQB262168 EZX262144:EZX262168 FJT262144:FJT262168 FTP262144:FTP262168 GDL262144:GDL262168 GNH262144:GNH262168 GXD262144:GXD262168 HGZ262144:HGZ262168 HQV262144:HQV262168 IAR262144:IAR262168 IKN262144:IKN262168 IUJ262144:IUJ262168 JEF262144:JEF262168 JOB262144:JOB262168 JXX262144:JXX262168 KHT262144:KHT262168 KRP262144:KRP262168 LBL262144:LBL262168 LLH262144:LLH262168 LVD262144:LVD262168 MEZ262144:MEZ262168 MOV262144:MOV262168 MYR262144:MYR262168 NIN262144:NIN262168 NSJ262144:NSJ262168 OCF262144:OCF262168 OMB262144:OMB262168 OVX262144:OVX262168 PFT262144:PFT262168 PPP262144:PPP262168 PZL262144:PZL262168 QJH262144:QJH262168 QTD262144:QTD262168 RCZ262144:RCZ262168 RMV262144:RMV262168 RWR262144:RWR262168 SGN262144:SGN262168 SQJ262144:SQJ262168 TAF262144:TAF262168 TKB262144:TKB262168 TTX262144:TTX262168 UDT262144:UDT262168 UNP262144:UNP262168 UXL262144:UXL262168 VHH262144:VHH262168 VRD262144:VRD262168 WAZ262144:WAZ262168 WKV262144:WKV262168 WUR262144:WUR262168 H327680:I327704 IF327680:IF327704 SB327680:SB327704 ABX327680:ABX327704 ALT327680:ALT327704 AVP327680:AVP327704 BFL327680:BFL327704 BPH327680:BPH327704 BZD327680:BZD327704 CIZ327680:CIZ327704 CSV327680:CSV327704 DCR327680:DCR327704 DMN327680:DMN327704 DWJ327680:DWJ327704 EGF327680:EGF327704 EQB327680:EQB327704 EZX327680:EZX327704 FJT327680:FJT327704 FTP327680:FTP327704 GDL327680:GDL327704 GNH327680:GNH327704 GXD327680:GXD327704 HGZ327680:HGZ327704 HQV327680:HQV327704 IAR327680:IAR327704 IKN327680:IKN327704 IUJ327680:IUJ327704 JEF327680:JEF327704 JOB327680:JOB327704 JXX327680:JXX327704 KHT327680:KHT327704 KRP327680:KRP327704 LBL327680:LBL327704 LLH327680:LLH327704 LVD327680:LVD327704 MEZ327680:MEZ327704 MOV327680:MOV327704 MYR327680:MYR327704 NIN327680:NIN327704 NSJ327680:NSJ327704 OCF327680:OCF327704 OMB327680:OMB327704 OVX327680:OVX327704 PFT327680:PFT327704 PPP327680:PPP327704 PZL327680:PZL327704 QJH327680:QJH327704 QTD327680:QTD327704 RCZ327680:RCZ327704 RMV327680:RMV327704 RWR327680:RWR327704 SGN327680:SGN327704 SQJ327680:SQJ327704 TAF327680:TAF327704 TKB327680:TKB327704 TTX327680:TTX327704 UDT327680:UDT327704 UNP327680:UNP327704 UXL327680:UXL327704 VHH327680:VHH327704 VRD327680:VRD327704 WAZ327680:WAZ327704 WKV327680:WKV327704 WUR327680:WUR327704 H393216:I393240 IF393216:IF393240 SB393216:SB393240 ABX393216:ABX393240 ALT393216:ALT393240 AVP393216:AVP393240 BFL393216:BFL393240 BPH393216:BPH393240 BZD393216:BZD393240 CIZ393216:CIZ393240 CSV393216:CSV393240 DCR393216:DCR393240 DMN393216:DMN393240 DWJ393216:DWJ393240 EGF393216:EGF393240 EQB393216:EQB393240 EZX393216:EZX393240 FJT393216:FJT393240 FTP393216:FTP393240 GDL393216:GDL393240 GNH393216:GNH393240 GXD393216:GXD393240 HGZ393216:HGZ393240 HQV393216:HQV393240 IAR393216:IAR393240 IKN393216:IKN393240 IUJ393216:IUJ393240 JEF393216:JEF393240 JOB393216:JOB393240 JXX393216:JXX393240 KHT393216:KHT393240 KRP393216:KRP393240 LBL393216:LBL393240 LLH393216:LLH393240 LVD393216:LVD393240 MEZ393216:MEZ393240 MOV393216:MOV393240 MYR393216:MYR393240 NIN393216:NIN393240 NSJ393216:NSJ393240 OCF393216:OCF393240 OMB393216:OMB393240 OVX393216:OVX393240 PFT393216:PFT393240 PPP393216:PPP393240 PZL393216:PZL393240 QJH393216:QJH393240 QTD393216:QTD393240 RCZ393216:RCZ393240 RMV393216:RMV393240 RWR393216:RWR393240 SGN393216:SGN393240 SQJ393216:SQJ393240 TAF393216:TAF393240 TKB393216:TKB393240 TTX393216:TTX393240 UDT393216:UDT393240 UNP393216:UNP393240 UXL393216:UXL393240 VHH393216:VHH393240 VRD393216:VRD393240 WAZ393216:WAZ393240 WKV393216:WKV393240 WUR393216:WUR393240 H458752:I458776 IF458752:IF458776 SB458752:SB458776 ABX458752:ABX458776 ALT458752:ALT458776 AVP458752:AVP458776 BFL458752:BFL458776 BPH458752:BPH458776 BZD458752:BZD458776 CIZ458752:CIZ458776 CSV458752:CSV458776 DCR458752:DCR458776 DMN458752:DMN458776 DWJ458752:DWJ458776 EGF458752:EGF458776 EQB458752:EQB458776 EZX458752:EZX458776 FJT458752:FJT458776 FTP458752:FTP458776 GDL458752:GDL458776 GNH458752:GNH458776 GXD458752:GXD458776 HGZ458752:HGZ458776 HQV458752:HQV458776 IAR458752:IAR458776 IKN458752:IKN458776 IUJ458752:IUJ458776 JEF458752:JEF458776 JOB458752:JOB458776 JXX458752:JXX458776 KHT458752:KHT458776 KRP458752:KRP458776 LBL458752:LBL458776 LLH458752:LLH458776 LVD458752:LVD458776 MEZ458752:MEZ458776 MOV458752:MOV458776 MYR458752:MYR458776 NIN458752:NIN458776 NSJ458752:NSJ458776 OCF458752:OCF458776 OMB458752:OMB458776 OVX458752:OVX458776 PFT458752:PFT458776 PPP458752:PPP458776 PZL458752:PZL458776 QJH458752:QJH458776 QTD458752:QTD458776 RCZ458752:RCZ458776 RMV458752:RMV458776 RWR458752:RWR458776 SGN458752:SGN458776 SQJ458752:SQJ458776 TAF458752:TAF458776 TKB458752:TKB458776 TTX458752:TTX458776 UDT458752:UDT458776 UNP458752:UNP458776 UXL458752:UXL458776 VHH458752:VHH458776 VRD458752:VRD458776 WAZ458752:WAZ458776 WKV458752:WKV458776 WUR458752:WUR458776 H524288:I524312 IF524288:IF524312 SB524288:SB524312 ABX524288:ABX524312 ALT524288:ALT524312 AVP524288:AVP524312 BFL524288:BFL524312 BPH524288:BPH524312 BZD524288:BZD524312 CIZ524288:CIZ524312 CSV524288:CSV524312 DCR524288:DCR524312 DMN524288:DMN524312 DWJ524288:DWJ524312 EGF524288:EGF524312 EQB524288:EQB524312 EZX524288:EZX524312 FJT524288:FJT524312 FTP524288:FTP524312 GDL524288:GDL524312 GNH524288:GNH524312 GXD524288:GXD524312 HGZ524288:HGZ524312 HQV524288:HQV524312 IAR524288:IAR524312 IKN524288:IKN524312 IUJ524288:IUJ524312 JEF524288:JEF524312 JOB524288:JOB524312 JXX524288:JXX524312 KHT524288:KHT524312 KRP524288:KRP524312 LBL524288:LBL524312 LLH524288:LLH524312 LVD524288:LVD524312 MEZ524288:MEZ524312 MOV524288:MOV524312 MYR524288:MYR524312 NIN524288:NIN524312 NSJ524288:NSJ524312 OCF524288:OCF524312 OMB524288:OMB524312 OVX524288:OVX524312 PFT524288:PFT524312 PPP524288:PPP524312 PZL524288:PZL524312 QJH524288:QJH524312 QTD524288:QTD524312 RCZ524288:RCZ524312 RMV524288:RMV524312 RWR524288:RWR524312 SGN524288:SGN524312 SQJ524288:SQJ524312 TAF524288:TAF524312 TKB524288:TKB524312 TTX524288:TTX524312 UDT524288:UDT524312 UNP524288:UNP524312 UXL524288:UXL524312 VHH524288:VHH524312 VRD524288:VRD524312 WAZ524288:WAZ524312 WKV524288:WKV524312 WUR524288:WUR524312 H589824:I589848 IF589824:IF589848 SB589824:SB589848 ABX589824:ABX589848 ALT589824:ALT589848 AVP589824:AVP589848 BFL589824:BFL589848 BPH589824:BPH589848 BZD589824:BZD589848 CIZ589824:CIZ589848 CSV589824:CSV589848 DCR589824:DCR589848 DMN589824:DMN589848 DWJ589824:DWJ589848 EGF589824:EGF589848 EQB589824:EQB589848 EZX589824:EZX589848 FJT589824:FJT589848 FTP589824:FTP589848 GDL589824:GDL589848 GNH589824:GNH589848 GXD589824:GXD589848 HGZ589824:HGZ589848 HQV589824:HQV589848 IAR589824:IAR589848 IKN589824:IKN589848 IUJ589824:IUJ589848 JEF589824:JEF589848 JOB589824:JOB589848 JXX589824:JXX589848 KHT589824:KHT589848 KRP589824:KRP589848 LBL589824:LBL589848 LLH589824:LLH589848 LVD589824:LVD589848 MEZ589824:MEZ589848 MOV589824:MOV589848 MYR589824:MYR589848 NIN589824:NIN589848 NSJ589824:NSJ589848 OCF589824:OCF589848 OMB589824:OMB589848 OVX589824:OVX589848 PFT589824:PFT589848 PPP589824:PPP589848 PZL589824:PZL589848 QJH589824:QJH589848 QTD589824:QTD589848 RCZ589824:RCZ589848 RMV589824:RMV589848 RWR589824:RWR589848 SGN589824:SGN589848 SQJ589824:SQJ589848 TAF589824:TAF589848 TKB589824:TKB589848 TTX589824:TTX589848 UDT589824:UDT589848 UNP589824:UNP589848 UXL589824:UXL589848 VHH589824:VHH589848 VRD589824:VRD589848 WAZ589824:WAZ589848 WKV589824:WKV589848 WUR589824:WUR589848 H655360:I655384 IF655360:IF655384 SB655360:SB655384 ABX655360:ABX655384 ALT655360:ALT655384 AVP655360:AVP655384 BFL655360:BFL655384 BPH655360:BPH655384 BZD655360:BZD655384 CIZ655360:CIZ655384 CSV655360:CSV655384 DCR655360:DCR655384 DMN655360:DMN655384 DWJ655360:DWJ655384 EGF655360:EGF655384 EQB655360:EQB655384 EZX655360:EZX655384 FJT655360:FJT655384 FTP655360:FTP655384 GDL655360:GDL655384 GNH655360:GNH655384 GXD655360:GXD655384 HGZ655360:HGZ655384 HQV655360:HQV655384 IAR655360:IAR655384 IKN655360:IKN655384 IUJ655360:IUJ655384 JEF655360:JEF655384 JOB655360:JOB655384 JXX655360:JXX655384 KHT655360:KHT655384 KRP655360:KRP655384 LBL655360:LBL655384 LLH655360:LLH655384 LVD655360:LVD655384 MEZ655360:MEZ655384 MOV655360:MOV655384 MYR655360:MYR655384 NIN655360:NIN655384 NSJ655360:NSJ655384 OCF655360:OCF655384 OMB655360:OMB655384 OVX655360:OVX655384 PFT655360:PFT655384 PPP655360:PPP655384 PZL655360:PZL655384 QJH655360:QJH655384 QTD655360:QTD655384 RCZ655360:RCZ655384 RMV655360:RMV655384 RWR655360:RWR655384 SGN655360:SGN655384 SQJ655360:SQJ655384 TAF655360:TAF655384 TKB655360:TKB655384 TTX655360:TTX655384 UDT655360:UDT655384 UNP655360:UNP655384 UXL655360:UXL655384 VHH655360:VHH655384 VRD655360:VRD655384 WAZ655360:WAZ655384 WKV655360:WKV655384 WUR655360:WUR655384 H720896:I720920 IF720896:IF720920 SB720896:SB720920 ABX720896:ABX720920 ALT720896:ALT720920 AVP720896:AVP720920 BFL720896:BFL720920 BPH720896:BPH720920 BZD720896:BZD720920 CIZ720896:CIZ720920 CSV720896:CSV720920 DCR720896:DCR720920 DMN720896:DMN720920 DWJ720896:DWJ720920 EGF720896:EGF720920 EQB720896:EQB720920 EZX720896:EZX720920 FJT720896:FJT720920 FTP720896:FTP720920 GDL720896:GDL720920 GNH720896:GNH720920 GXD720896:GXD720920 HGZ720896:HGZ720920 HQV720896:HQV720920 IAR720896:IAR720920 IKN720896:IKN720920 IUJ720896:IUJ720920 JEF720896:JEF720920 JOB720896:JOB720920 JXX720896:JXX720920 KHT720896:KHT720920 KRP720896:KRP720920 LBL720896:LBL720920 LLH720896:LLH720920 LVD720896:LVD720920 MEZ720896:MEZ720920 MOV720896:MOV720920 MYR720896:MYR720920 NIN720896:NIN720920 NSJ720896:NSJ720920 OCF720896:OCF720920 OMB720896:OMB720920 OVX720896:OVX720920 PFT720896:PFT720920 PPP720896:PPP720920 PZL720896:PZL720920 QJH720896:QJH720920 QTD720896:QTD720920 RCZ720896:RCZ720920 RMV720896:RMV720920 RWR720896:RWR720920 SGN720896:SGN720920 SQJ720896:SQJ720920 TAF720896:TAF720920 TKB720896:TKB720920 TTX720896:TTX720920 UDT720896:UDT720920 UNP720896:UNP720920 UXL720896:UXL720920 VHH720896:VHH720920 VRD720896:VRD720920 WAZ720896:WAZ720920 WKV720896:WKV720920 WUR720896:WUR720920 H786432:I786456 IF786432:IF786456 SB786432:SB786456 ABX786432:ABX786456 ALT786432:ALT786456 AVP786432:AVP786456 BFL786432:BFL786456 BPH786432:BPH786456 BZD786432:BZD786456 CIZ786432:CIZ786456 CSV786432:CSV786456 DCR786432:DCR786456 DMN786432:DMN786456 DWJ786432:DWJ786456 EGF786432:EGF786456 EQB786432:EQB786456 EZX786432:EZX786456 FJT786432:FJT786456 FTP786432:FTP786456 GDL786432:GDL786456 GNH786432:GNH786456 GXD786432:GXD786456 HGZ786432:HGZ786456 HQV786432:HQV786456 IAR786432:IAR786456 IKN786432:IKN786456 IUJ786432:IUJ786456 JEF786432:JEF786456 JOB786432:JOB786456 JXX786432:JXX786456 KHT786432:KHT786456 KRP786432:KRP786456 LBL786432:LBL786456 LLH786432:LLH786456 LVD786432:LVD786456 MEZ786432:MEZ786456 MOV786432:MOV786456 MYR786432:MYR786456 NIN786432:NIN786456 NSJ786432:NSJ786456 OCF786432:OCF786456 OMB786432:OMB786456 OVX786432:OVX786456 PFT786432:PFT786456 PPP786432:PPP786456 PZL786432:PZL786456 QJH786432:QJH786456 QTD786432:QTD786456 RCZ786432:RCZ786456 RMV786432:RMV786456 RWR786432:RWR786456 SGN786432:SGN786456 SQJ786432:SQJ786456 TAF786432:TAF786456 TKB786432:TKB786456 TTX786432:TTX786456 UDT786432:UDT786456 UNP786432:UNP786456 UXL786432:UXL786456 VHH786432:VHH786456 VRD786432:VRD786456 WAZ786432:WAZ786456 WKV786432:WKV786456 WUR786432:WUR786456 H851968:I851992 IF851968:IF851992 SB851968:SB851992 ABX851968:ABX851992 ALT851968:ALT851992 AVP851968:AVP851992 BFL851968:BFL851992 BPH851968:BPH851992 BZD851968:BZD851992 CIZ851968:CIZ851992 CSV851968:CSV851992 DCR851968:DCR851992 DMN851968:DMN851992 DWJ851968:DWJ851992 EGF851968:EGF851992 EQB851968:EQB851992 EZX851968:EZX851992 FJT851968:FJT851992 FTP851968:FTP851992 GDL851968:GDL851992 GNH851968:GNH851992 GXD851968:GXD851992 HGZ851968:HGZ851992 HQV851968:HQV851992 IAR851968:IAR851992 IKN851968:IKN851992 IUJ851968:IUJ851992 JEF851968:JEF851992 JOB851968:JOB851992 JXX851968:JXX851992 KHT851968:KHT851992 KRP851968:KRP851992 LBL851968:LBL851992 LLH851968:LLH851992 LVD851968:LVD851992 MEZ851968:MEZ851992 MOV851968:MOV851992 MYR851968:MYR851992 NIN851968:NIN851992 NSJ851968:NSJ851992 OCF851968:OCF851992 OMB851968:OMB851992 OVX851968:OVX851992 PFT851968:PFT851992 PPP851968:PPP851992 PZL851968:PZL851992 QJH851968:QJH851992 QTD851968:QTD851992 RCZ851968:RCZ851992 RMV851968:RMV851992 RWR851968:RWR851992 SGN851968:SGN851992 SQJ851968:SQJ851992 TAF851968:TAF851992 TKB851968:TKB851992 TTX851968:TTX851992 UDT851968:UDT851992 UNP851968:UNP851992 UXL851968:UXL851992 VHH851968:VHH851992 VRD851968:VRD851992 WAZ851968:WAZ851992 WKV851968:WKV851992 WUR851968:WUR851992 H917504:I917528 IF917504:IF917528 SB917504:SB917528 ABX917504:ABX917528 ALT917504:ALT917528 AVP917504:AVP917528 BFL917504:BFL917528 BPH917504:BPH917528 BZD917504:BZD917528 CIZ917504:CIZ917528 CSV917504:CSV917528 DCR917504:DCR917528 DMN917504:DMN917528 DWJ917504:DWJ917528 EGF917504:EGF917528 EQB917504:EQB917528 EZX917504:EZX917528 FJT917504:FJT917528 FTP917504:FTP917528 GDL917504:GDL917528 GNH917504:GNH917528 GXD917504:GXD917528 HGZ917504:HGZ917528 HQV917504:HQV917528 IAR917504:IAR917528 IKN917504:IKN917528 IUJ917504:IUJ917528 JEF917504:JEF917528 JOB917504:JOB917528 JXX917504:JXX917528 KHT917504:KHT917528 KRP917504:KRP917528 LBL917504:LBL917528 LLH917504:LLH917528 LVD917504:LVD917528 MEZ917504:MEZ917528 MOV917504:MOV917528 MYR917504:MYR917528 NIN917504:NIN917528 NSJ917504:NSJ917528 OCF917504:OCF917528 OMB917504:OMB917528 OVX917504:OVX917528 PFT917504:PFT917528 PPP917504:PPP917528 PZL917504:PZL917528 QJH917504:QJH917528 QTD917504:QTD917528 RCZ917504:RCZ917528 RMV917504:RMV917528 RWR917504:RWR917528 SGN917504:SGN917528 SQJ917504:SQJ917528 TAF917504:TAF917528 TKB917504:TKB917528 TTX917504:TTX917528 UDT917504:UDT917528 UNP917504:UNP917528 UXL917504:UXL917528 VHH917504:VHH917528 VRD917504:VRD917528 WAZ917504:WAZ917528 WKV917504:WKV917528 WUR917504:WUR917528 H983040:I983064 IF983040:IF983064 SB983040:SB983064 ABX983040:ABX983064 ALT983040:ALT983064 AVP983040:AVP983064 BFL983040:BFL983064 BPH983040:BPH983064 BZD983040:BZD983064 CIZ983040:CIZ983064 CSV983040:CSV983064 DCR983040:DCR983064 DMN983040:DMN983064 DWJ983040:DWJ983064 EGF983040:EGF983064 EQB983040:EQB983064 EZX983040:EZX983064 FJT983040:FJT983064 FTP983040:FTP983064 GDL983040:GDL983064 GNH983040:GNH983064 GXD983040:GXD983064 HGZ983040:HGZ983064 HQV983040:HQV983064 IAR983040:IAR983064 IKN983040:IKN983064 IUJ983040:IUJ983064 JEF983040:JEF983064 JOB983040:JOB983064 JXX983040:JXX983064 KHT983040:KHT983064 KRP983040:KRP983064 LBL983040:LBL983064 LLH983040:LLH983064 LVD983040:LVD983064 MEZ983040:MEZ983064 MOV983040:MOV983064 MYR983040:MYR983064 NIN983040:NIN983064 NSJ983040:NSJ983064 OCF983040:OCF983064 OMB983040:OMB983064 OVX983040:OVX983064 PFT983040:PFT983064 PPP983040:PPP983064 PZL983040:PZL983064 QJH983040:QJH983064 QTD983040:QTD983064 RCZ983040:RCZ983064 RMV983040:RMV983064 RWR983040:RWR983064 SGN983040:SGN983064 SQJ983040:SQJ983064 TAF983040:TAF983064 TKB983040:TKB983064 TTX983040:TTX983064 UDT983040:UDT983064 UNP983040:UNP983064 UXL983040:UXL983064 VHH983040:VHH983064 VRD983040:VRD983064 WAZ983040:WAZ983064 WKV983040:WKV983064 WUP983040:WUP983064 WUP9:WUP38 ID9:ID38 RZ9:RZ38 ABV9:ABV38 ALR9:ALR38 AVN9:AVN38 BFJ9:BFJ38 BPF9:BPF38 BZB9:BZB38 CIX9:CIX38 CST9:CST38 DCP9:DCP38 DML9:DML38 DWH9:DWH38 EGD9:EGD38 EPZ9:EPZ38 EZV9:EZV38 FJR9:FJR38 FTN9:FTN38 GDJ9:GDJ38 GNF9:GNF38 GXB9:GXB38 HGX9:HGX38 HQT9:HQT38 IAP9:IAP38 IKL9:IKL38 IUH9:IUH38 JED9:JED38 JNZ9:JNZ38 JXV9:JXV38 KHR9:KHR38 KRN9:KRN38 LBJ9:LBJ38 LLF9:LLF38 LVB9:LVB38 MEX9:MEX38 MOT9:MOT38 MYP9:MYP38 NIL9:NIL38 NSH9:NSH38 OCD9:OCD38 OLZ9:OLZ38 OVV9:OVV38 PFR9:PFR38 PPN9:PPN38 PZJ9:PZJ38 QJF9:QJF38 QTB9:QTB38 RCX9:RCX38 RMT9:RMT38 RWP9:RWP38 SGL9:SGL38 SQH9:SQH38 TAD9:TAD38 TJZ9:TJZ38 TTV9:TTV38 UDR9:UDR38 UNN9:UNN38 UXJ9:UXJ38 VHF9:VHF38 VRB9:VRB38 WAX9:WAX38 WKT9:WKT38 F65536:F65560 ID65536:ID65560 RZ65536:RZ65560 ABV65536:ABV65560 ALR65536:ALR65560 AVN65536:AVN65560 BFJ65536:BFJ65560 BPF65536:BPF65560 BZB65536:BZB65560 CIX65536:CIX65560 CST65536:CST65560 DCP65536:DCP65560 DML65536:DML65560 DWH65536:DWH65560 EGD65536:EGD65560 EPZ65536:EPZ65560 EZV65536:EZV65560 FJR65536:FJR65560 FTN65536:FTN65560 GDJ65536:GDJ65560 GNF65536:GNF65560 GXB65536:GXB65560 HGX65536:HGX65560 HQT65536:HQT65560 IAP65536:IAP65560 IKL65536:IKL65560 IUH65536:IUH65560 JED65536:JED65560 JNZ65536:JNZ65560 JXV65536:JXV65560 KHR65536:KHR65560 KRN65536:KRN65560 LBJ65536:LBJ65560 LLF65536:LLF65560 LVB65536:LVB65560 MEX65536:MEX65560 MOT65536:MOT65560 MYP65536:MYP65560 NIL65536:NIL65560 NSH65536:NSH65560 OCD65536:OCD65560 OLZ65536:OLZ65560 OVV65536:OVV65560 PFR65536:PFR65560 PPN65536:PPN65560 PZJ65536:PZJ65560 QJF65536:QJF65560 QTB65536:QTB65560 RCX65536:RCX65560 RMT65536:RMT65560 RWP65536:RWP65560 SGL65536:SGL65560 SQH65536:SQH65560 TAD65536:TAD65560 TJZ65536:TJZ65560 TTV65536:TTV65560 UDR65536:UDR65560 UNN65536:UNN65560 UXJ65536:UXJ65560 VHF65536:VHF65560 VRB65536:VRB65560 WAX65536:WAX65560 WKT65536:WKT65560 WUP65536:WUP65560 F131072:F131096 ID131072:ID131096 RZ131072:RZ131096 ABV131072:ABV131096 ALR131072:ALR131096 AVN131072:AVN131096 BFJ131072:BFJ131096 BPF131072:BPF131096 BZB131072:BZB131096 CIX131072:CIX131096 CST131072:CST131096 DCP131072:DCP131096 DML131072:DML131096 DWH131072:DWH131096 EGD131072:EGD131096 EPZ131072:EPZ131096 EZV131072:EZV131096 FJR131072:FJR131096 FTN131072:FTN131096 GDJ131072:GDJ131096 GNF131072:GNF131096 GXB131072:GXB131096 HGX131072:HGX131096 HQT131072:HQT131096 IAP131072:IAP131096 IKL131072:IKL131096 IUH131072:IUH131096 JED131072:JED131096 JNZ131072:JNZ131096 JXV131072:JXV131096 KHR131072:KHR131096 KRN131072:KRN131096 LBJ131072:LBJ131096 LLF131072:LLF131096 LVB131072:LVB131096 MEX131072:MEX131096 MOT131072:MOT131096 MYP131072:MYP131096 NIL131072:NIL131096 NSH131072:NSH131096 OCD131072:OCD131096 OLZ131072:OLZ131096 OVV131072:OVV131096 PFR131072:PFR131096 PPN131072:PPN131096 PZJ131072:PZJ131096 QJF131072:QJF131096 QTB131072:QTB131096 RCX131072:RCX131096 RMT131072:RMT131096 RWP131072:RWP131096 SGL131072:SGL131096 SQH131072:SQH131096 TAD131072:TAD131096 TJZ131072:TJZ131096 TTV131072:TTV131096 UDR131072:UDR131096 UNN131072:UNN131096 UXJ131072:UXJ131096 VHF131072:VHF131096 VRB131072:VRB131096 WAX131072:WAX131096 WKT131072:WKT131096 WUP131072:WUP131096 F196608:F196632 ID196608:ID196632 RZ196608:RZ196632 ABV196608:ABV196632 ALR196608:ALR196632 AVN196608:AVN196632 BFJ196608:BFJ196632 BPF196608:BPF196632 BZB196608:BZB196632 CIX196608:CIX196632 CST196608:CST196632 DCP196608:DCP196632 DML196608:DML196632 DWH196608:DWH196632 EGD196608:EGD196632 EPZ196608:EPZ196632 EZV196608:EZV196632 FJR196608:FJR196632 FTN196608:FTN196632 GDJ196608:GDJ196632 GNF196608:GNF196632 GXB196608:GXB196632 HGX196608:HGX196632 HQT196608:HQT196632 IAP196608:IAP196632 IKL196608:IKL196632 IUH196608:IUH196632 JED196608:JED196632 JNZ196608:JNZ196632 JXV196608:JXV196632 KHR196608:KHR196632 KRN196608:KRN196632 LBJ196608:LBJ196632 LLF196608:LLF196632 LVB196608:LVB196632 MEX196608:MEX196632 MOT196608:MOT196632 MYP196608:MYP196632 NIL196608:NIL196632 NSH196608:NSH196632 OCD196608:OCD196632 OLZ196608:OLZ196632 OVV196608:OVV196632 PFR196608:PFR196632 PPN196608:PPN196632 PZJ196608:PZJ196632 QJF196608:QJF196632 QTB196608:QTB196632 RCX196608:RCX196632 RMT196608:RMT196632 RWP196608:RWP196632 SGL196608:SGL196632 SQH196608:SQH196632 TAD196608:TAD196632 TJZ196608:TJZ196632 TTV196608:TTV196632 UDR196608:UDR196632 UNN196608:UNN196632 UXJ196608:UXJ196632 VHF196608:VHF196632 VRB196608:VRB196632 WAX196608:WAX196632 WKT196608:WKT196632 WUP196608:WUP196632 F262144:F262168 ID262144:ID262168 RZ262144:RZ262168 ABV262144:ABV262168 ALR262144:ALR262168 AVN262144:AVN262168 BFJ262144:BFJ262168 BPF262144:BPF262168 BZB262144:BZB262168 CIX262144:CIX262168 CST262144:CST262168 DCP262144:DCP262168 DML262144:DML262168 DWH262144:DWH262168 EGD262144:EGD262168 EPZ262144:EPZ262168 EZV262144:EZV262168 FJR262144:FJR262168 FTN262144:FTN262168 GDJ262144:GDJ262168 GNF262144:GNF262168 GXB262144:GXB262168 HGX262144:HGX262168 HQT262144:HQT262168 IAP262144:IAP262168 IKL262144:IKL262168 IUH262144:IUH262168 JED262144:JED262168 JNZ262144:JNZ262168 JXV262144:JXV262168 KHR262144:KHR262168 KRN262144:KRN262168 LBJ262144:LBJ262168 LLF262144:LLF262168 LVB262144:LVB262168 MEX262144:MEX262168 MOT262144:MOT262168 MYP262144:MYP262168 NIL262144:NIL262168 NSH262144:NSH262168 OCD262144:OCD262168 OLZ262144:OLZ262168 OVV262144:OVV262168 PFR262144:PFR262168 PPN262144:PPN262168 PZJ262144:PZJ262168 QJF262144:QJF262168 QTB262144:QTB262168 RCX262144:RCX262168 RMT262144:RMT262168 RWP262144:RWP262168 SGL262144:SGL262168 SQH262144:SQH262168 TAD262144:TAD262168 TJZ262144:TJZ262168 TTV262144:TTV262168 UDR262144:UDR262168 UNN262144:UNN262168 UXJ262144:UXJ262168 VHF262144:VHF262168 VRB262144:VRB262168 WAX262144:WAX262168 WKT262144:WKT262168 WUP262144:WUP262168 F327680:F327704 ID327680:ID327704 RZ327680:RZ327704 ABV327680:ABV327704 ALR327680:ALR327704 AVN327680:AVN327704 BFJ327680:BFJ327704 BPF327680:BPF327704 BZB327680:BZB327704 CIX327680:CIX327704 CST327680:CST327704 DCP327680:DCP327704 DML327680:DML327704 DWH327680:DWH327704 EGD327680:EGD327704 EPZ327680:EPZ327704 EZV327680:EZV327704 FJR327680:FJR327704 FTN327680:FTN327704 GDJ327680:GDJ327704 GNF327680:GNF327704 GXB327680:GXB327704 HGX327680:HGX327704 HQT327680:HQT327704 IAP327680:IAP327704 IKL327680:IKL327704 IUH327680:IUH327704 JED327680:JED327704 JNZ327680:JNZ327704 JXV327680:JXV327704 KHR327680:KHR327704 KRN327680:KRN327704 LBJ327680:LBJ327704 LLF327680:LLF327704 LVB327680:LVB327704 MEX327680:MEX327704 MOT327680:MOT327704 MYP327680:MYP327704 NIL327680:NIL327704 NSH327680:NSH327704 OCD327680:OCD327704 OLZ327680:OLZ327704 OVV327680:OVV327704 PFR327680:PFR327704 PPN327680:PPN327704 PZJ327680:PZJ327704 QJF327680:QJF327704 QTB327680:QTB327704 RCX327680:RCX327704 RMT327680:RMT327704 RWP327680:RWP327704 SGL327680:SGL327704 SQH327680:SQH327704 TAD327680:TAD327704 TJZ327680:TJZ327704 TTV327680:TTV327704 UDR327680:UDR327704 UNN327680:UNN327704 UXJ327680:UXJ327704 VHF327680:VHF327704 VRB327680:VRB327704 WAX327680:WAX327704 WKT327680:WKT327704 WUP327680:WUP327704 F393216:F393240 ID393216:ID393240 RZ393216:RZ393240 ABV393216:ABV393240 ALR393216:ALR393240 AVN393216:AVN393240 BFJ393216:BFJ393240 BPF393216:BPF393240 BZB393216:BZB393240 CIX393216:CIX393240 CST393216:CST393240 DCP393216:DCP393240 DML393216:DML393240 DWH393216:DWH393240 EGD393216:EGD393240 EPZ393216:EPZ393240 EZV393216:EZV393240 FJR393216:FJR393240 FTN393216:FTN393240 GDJ393216:GDJ393240 GNF393216:GNF393240 GXB393216:GXB393240 HGX393216:HGX393240 HQT393216:HQT393240 IAP393216:IAP393240 IKL393216:IKL393240 IUH393216:IUH393240 JED393216:JED393240 JNZ393216:JNZ393240 JXV393216:JXV393240 KHR393216:KHR393240 KRN393216:KRN393240 LBJ393216:LBJ393240 LLF393216:LLF393240 LVB393216:LVB393240 MEX393216:MEX393240 MOT393216:MOT393240 MYP393216:MYP393240 NIL393216:NIL393240 NSH393216:NSH393240 OCD393216:OCD393240 OLZ393216:OLZ393240 OVV393216:OVV393240 PFR393216:PFR393240 PPN393216:PPN393240 PZJ393216:PZJ393240 QJF393216:QJF393240 QTB393216:QTB393240 RCX393216:RCX393240 RMT393216:RMT393240 RWP393216:RWP393240 SGL393216:SGL393240 SQH393216:SQH393240 TAD393216:TAD393240 TJZ393216:TJZ393240 TTV393216:TTV393240 UDR393216:UDR393240 UNN393216:UNN393240 UXJ393216:UXJ393240 VHF393216:VHF393240 VRB393216:VRB393240 WAX393216:WAX393240 WKT393216:WKT393240 WUP393216:WUP393240 F458752:F458776 ID458752:ID458776 RZ458752:RZ458776 ABV458752:ABV458776 ALR458752:ALR458776 AVN458752:AVN458776 BFJ458752:BFJ458776 BPF458752:BPF458776 BZB458752:BZB458776 CIX458752:CIX458776 CST458752:CST458776 DCP458752:DCP458776 DML458752:DML458776 DWH458752:DWH458776 EGD458752:EGD458776 EPZ458752:EPZ458776 EZV458752:EZV458776 FJR458752:FJR458776 FTN458752:FTN458776 GDJ458752:GDJ458776 GNF458752:GNF458776 GXB458752:GXB458776 HGX458752:HGX458776 HQT458752:HQT458776 IAP458752:IAP458776 IKL458752:IKL458776 IUH458752:IUH458776 JED458752:JED458776 JNZ458752:JNZ458776 JXV458752:JXV458776 KHR458752:KHR458776 KRN458752:KRN458776 LBJ458752:LBJ458776 LLF458752:LLF458776 LVB458752:LVB458776 MEX458752:MEX458776 MOT458752:MOT458776 MYP458752:MYP458776 NIL458752:NIL458776 NSH458752:NSH458776 OCD458752:OCD458776 OLZ458752:OLZ458776 OVV458752:OVV458776 PFR458752:PFR458776 PPN458752:PPN458776 PZJ458752:PZJ458776 QJF458752:QJF458776 QTB458752:QTB458776 RCX458752:RCX458776 RMT458752:RMT458776 RWP458752:RWP458776 SGL458752:SGL458776 SQH458752:SQH458776 TAD458752:TAD458776 TJZ458752:TJZ458776 TTV458752:TTV458776 UDR458752:UDR458776 UNN458752:UNN458776 UXJ458752:UXJ458776 VHF458752:VHF458776 VRB458752:VRB458776 WAX458752:WAX458776 WKT458752:WKT458776 WUP458752:WUP458776 F524288:F524312 ID524288:ID524312 RZ524288:RZ524312 ABV524288:ABV524312 ALR524288:ALR524312 AVN524288:AVN524312 BFJ524288:BFJ524312 BPF524288:BPF524312 BZB524288:BZB524312 CIX524288:CIX524312 CST524288:CST524312 DCP524288:DCP524312 DML524288:DML524312 DWH524288:DWH524312 EGD524288:EGD524312 EPZ524288:EPZ524312 EZV524288:EZV524312 FJR524288:FJR524312 FTN524288:FTN524312 GDJ524288:GDJ524312 GNF524288:GNF524312 GXB524288:GXB524312 HGX524288:HGX524312 HQT524288:HQT524312 IAP524288:IAP524312 IKL524288:IKL524312 IUH524288:IUH524312 JED524288:JED524312 JNZ524288:JNZ524312 JXV524288:JXV524312 KHR524288:KHR524312 KRN524288:KRN524312 LBJ524288:LBJ524312 LLF524288:LLF524312 LVB524288:LVB524312 MEX524288:MEX524312 MOT524288:MOT524312 MYP524288:MYP524312 NIL524288:NIL524312 NSH524288:NSH524312 OCD524288:OCD524312 OLZ524288:OLZ524312 OVV524288:OVV524312 PFR524288:PFR524312 PPN524288:PPN524312 PZJ524288:PZJ524312 QJF524288:QJF524312 QTB524288:QTB524312 RCX524288:RCX524312 RMT524288:RMT524312 RWP524288:RWP524312 SGL524288:SGL524312 SQH524288:SQH524312 TAD524288:TAD524312 TJZ524288:TJZ524312 TTV524288:TTV524312 UDR524288:UDR524312 UNN524288:UNN524312 UXJ524288:UXJ524312 VHF524288:VHF524312 VRB524288:VRB524312 WAX524288:WAX524312 WKT524288:WKT524312 WUP524288:WUP524312 F589824:F589848 ID589824:ID589848 RZ589824:RZ589848 ABV589824:ABV589848 ALR589824:ALR589848 AVN589824:AVN589848 BFJ589824:BFJ589848 BPF589824:BPF589848 BZB589824:BZB589848 CIX589824:CIX589848 CST589824:CST589848 DCP589824:DCP589848 DML589824:DML589848 DWH589824:DWH589848 EGD589824:EGD589848 EPZ589824:EPZ589848 EZV589824:EZV589848 FJR589824:FJR589848 FTN589824:FTN589848 GDJ589824:GDJ589848 GNF589824:GNF589848 GXB589824:GXB589848 HGX589824:HGX589848 HQT589824:HQT589848 IAP589824:IAP589848 IKL589824:IKL589848 IUH589824:IUH589848 JED589824:JED589848 JNZ589824:JNZ589848 JXV589824:JXV589848 KHR589824:KHR589848 KRN589824:KRN589848 LBJ589824:LBJ589848 LLF589824:LLF589848 LVB589824:LVB589848 MEX589824:MEX589848 MOT589824:MOT589848 MYP589824:MYP589848 NIL589824:NIL589848 NSH589824:NSH589848 OCD589824:OCD589848 OLZ589824:OLZ589848 OVV589824:OVV589848 PFR589824:PFR589848 PPN589824:PPN589848 PZJ589824:PZJ589848 QJF589824:QJF589848 QTB589824:QTB589848 RCX589824:RCX589848 RMT589824:RMT589848 RWP589824:RWP589848 SGL589824:SGL589848 SQH589824:SQH589848 TAD589824:TAD589848 TJZ589824:TJZ589848 TTV589824:TTV589848 UDR589824:UDR589848 UNN589824:UNN589848 UXJ589824:UXJ589848 VHF589824:VHF589848 VRB589824:VRB589848 WAX589824:WAX589848 WKT589824:WKT589848 WUP589824:WUP589848 F655360:F655384 ID655360:ID655384 RZ655360:RZ655384 ABV655360:ABV655384 ALR655360:ALR655384 AVN655360:AVN655384 BFJ655360:BFJ655384 BPF655360:BPF655384 BZB655360:BZB655384 CIX655360:CIX655384 CST655360:CST655384 DCP655360:DCP655384 DML655360:DML655384 DWH655360:DWH655384 EGD655360:EGD655384 EPZ655360:EPZ655384 EZV655360:EZV655384 FJR655360:FJR655384 FTN655360:FTN655384 GDJ655360:GDJ655384 GNF655360:GNF655384 GXB655360:GXB655384 HGX655360:HGX655384 HQT655360:HQT655384 IAP655360:IAP655384 IKL655360:IKL655384 IUH655360:IUH655384 JED655360:JED655384 JNZ655360:JNZ655384 JXV655360:JXV655384 KHR655360:KHR655384 KRN655360:KRN655384 LBJ655360:LBJ655384 LLF655360:LLF655384 LVB655360:LVB655384 MEX655360:MEX655384 MOT655360:MOT655384 MYP655360:MYP655384 NIL655360:NIL655384 NSH655360:NSH655384 OCD655360:OCD655384 OLZ655360:OLZ655384 OVV655360:OVV655384 PFR655360:PFR655384 PPN655360:PPN655384 PZJ655360:PZJ655384 QJF655360:QJF655384 QTB655360:QTB655384 RCX655360:RCX655384 RMT655360:RMT655384 RWP655360:RWP655384 SGL655360:SGL655384 SQH655360:SQH655384 TAD655360:TAD655384 TJZ655360:TJZ655384 TTV655360:TTV655384 UDR655360:UDR655384 UNN655360:UNN655384 UXJ655360:UXJ655384 VHF655360:VHF655384 VRB655360:VRB655384 WAX655360:WAX655384 WKT655360:WKT655384 WUP655360:WUP655384 F720896:F720920 ID720896:ID720920 RZ720896:RZ720920 ABV720896:ABV720920 ALR720896:ALR720920 AVN720896:AVN720920 BFJ720896:BFJ720920 BPF720896:BPF720920 BZB720896:BZB720920 CIX720896:CIX720920 CST720896:CST720920 DCP720896:DCP720920 DML720896:DML720920 DWH720896:DWH720920 EGD720896:EGD720920 EPZ720896:EPZ720920 EZV720896:EZV720920 FJR720896:FJR720920 FTN720896:FTN720920 GDJ720896:GDJ720920 GNF720896:GNF720920 GXB720896:GXB720920 HGX720896:HGX720920 HQT720896:HQT720920 IAP720896:IAP720920 IKL720896:IKL720920 IUH720896:IUH720920 JED720896:JED720920 JNZ720896:JNZ720920 JXV720896:JXV720920 KHR720896:KHR720920 KRN720896:KRN720920 LBJ720896:LBJ720920 LLF720896:LLF720920 LVB720896:LVB720920 MEX720896:MEX720920 MOT720896:MOT720920 MYP720896:MYP720920 NIL720896:NIL720920 NSH720896:NSH720920 OCD720896:OCD720920 OLZ720896:OLZ720920 OVV720896:OVV720920 PFR720896:PFR720920 PPN720896:PPN720920 PZJ720896:PZJ720920 QJF720896:QJF720920 QTB720896:QTB720920 RCX720896:RCX720920 RMT720896:RMT720920 RWP720896:RWP720920 SGL720896:SGL720920 SQH720896:SQH720920 TAD720896:TAD720920 TJZ720896:TJZ720920 TTV720896:TTV720920 UDR720896:UDR720920 UNN720896:UNN720920 UXJ720896:UXJ720920 VHF720896:VHF720920 VRB720896:VRB720920 WAX720896:WAX720920 WKT720896:WKT720920 WUP720896:WUP720920 F786432:F786456 ID786432:ID786456 RZ786432:RZ786456 ABV786432:ABV786456 ALR786432:ALR786456 AVN786432:AVN786456 BFJ786432:BFJ786456 BPF786432:BPF786456 BZB786432:BZB786456 CIX786432:CIX786456 CST786432:CST786456 DCP786432:DCP786456 DML786432:DML786456 DWH786432:DWH786456 EGD786432:EGD786456 EPZ786432:EPZ786456 EZV786432:EZV786456 FJR786432:FJR786456 FTN786432:FTN786456 GDJ786432:GDJ786456 GNF786432:GNF786456 GXB786432:GXB786456 HGX786432:HGX786456 HQT786432:HQT786456 IAP786432:IAP786456 IKL786432:IKL786456 IUH786432:IUH786456 JED786432:JED786456 JNZ786432:JNZ786456 JXV786432:JXV786456 KHR786432:KHR786456 KRN786432:KRN786456 LBJ786432:LBJ786456 LLF786432:LLF786456 LVB786432:LVB786456 MEX786432:MEX786456 MOT786432:MOT786456 MYP786432:MYP786456 NIL786432:NIL786456 NSH786432:NSH786456 OCD786432:OCD786456 OLZ786432:OLZ786456 OVV786432:OVV786456 PFR786432:PFR786456 PPN786432:PPN786456 PZJ786432:PZJ786456 QJF786432:QJF786456 QTB786432:QTB786456 RCX786432:RCX786456 RMT786432:RMT786456 RWP786432:RWP786456 SGL786432:SGL786456 SQH786432:SQH786456 TAD786432:TAD786456 TJZ786432:TJZ786456 TTV786432:TTV786456 UDR786432:UDR786456 UNN786432:UNN786456 UXJ786432:UXJ786456 VHF786432:VHF786456 VRB786432:VRB786456 WAX786432:WAX786456 WKT786432:WKT786456 WUP786432:WUP786456 F851968:F851992 ID851968:ID851992 RZ851968:RZ851992 ABV851968:ABV851992 ALR851968:ALR851992 AVN851968:AVN851992 BFJ851968:BFJ851992 BPF851968:BPF851992 BZB851968:BZB851992 CIX851968:CIX851992 CST851968:CST851992 DCP851968:DCP851992 DML851968:DML851992 DWH851968:DWH851992 EGD851968:EGD851992 EPZ851968:EPZ851992 EZV851968:EZV851992 FJR851968:FJR851992 FTN851968:FTN851992 GDJ851968:GDJ851992 GNF851968:GNF851992 GXB851968:GXB851992 HGX851968:HGX851992 HQT851968:HQT851992 IAP851968:IAP851992 IKL851968:IKL851992 IUH851968:IUH851992 JED851968:JED851992 JNZ851968:JNZ851992 JXV851968:JXV851992 KHR851968:KHR851992 KRN851968:KRN851992 LBJ851968:LBJ851992 LLF851968:LLF851992 LVB851968:LVB851992 MEX851968:MEX851992 MOT851968:MOT851992 MYP851968:MYP851992 NIL851968:NIL851992 NSH851968:NSH851992 OCD851968:OCD851992 OLZ851968:OLZ851992 OVV851968:OVV851992 PFR851968:PFR851992 PPN851968:PPN851992 PZJ851968:PZJ851992 QJF851968:QJF851992 QTB851968:QTB851992 RCX851968:RCX851992 RMT851968:RMT851992 RWP851968:RWP851992 SGL851968:SGL851992 SQH851968:SQH851992 TAD851968:TAD851992 TJZ851968:TJZ851992 TTV851968:TTV851992 UDR851968:UDR851992 UNN851968:UNN851992 UXJ851968:UXJ851992 VHF851968:VHF851992 VRB851968:VRB851992 WAX851968:WAX851992 WKT851968:WKT851992 WUP851968:WUP851992 F917504:F917528 ID917504:ID917528 RZ917504:RZ917528 ABV917504:ABV917528 ALR917504:ALR917528 AVN917504:AVN917528 BFJ917504:BFJ917528 BPF917504:BPF917528 BZB917504:BZB917528 CIX917504:CIX917528 CST917504:CST917528 DCP917504:DCP917528 DML917504:DML917528 DWH917504:DWH917528 EGD917504:EGD917528 EPZ917504:EPZ917528 EZV917504:EZV917528 FJR917504:FJR917528 FTN917504:FTN917528 GDJ917504:GDJ917528 GNF917504:GNF917528 GXB917504:GXB917528 HGX917504:HGX917528 HQT917504:HQT917528 IAP917504:IAP917528 IKL917504:IKL917528 IUH917504:IUH917528 JED917504:JED917528 JNZ917504:JNZ917528 JXV917504:JXV917528 KHR917504:KHR917528 KRN917504:KRN917528 LBJ917504:LBJ917528 LLF917504:LLF917528 LVB917504:LVB917528 MEX917504:MEX917528 MOT917504:MOT917528 MYP917504:MYP917528 NIL917504:NIL917528 NSH917504:NSH917528 OCD917504:OCD917528 OLZ917504:OLZ917528 OVV917504:OVV917528 PFR917504:PFR917528 PPN917504:PPN917528 PZJ917504:PZJ917528 QJF917504:QJF917528 QTB917504:QTB917528 RCX917504:RCX917528 RMT917504:RMT917528 RWP917504:RWP917528 SGL917504:SGL917528 SQH917504:SQH917528 TAD917504:TAD917528 TJZ917504:TJZ917528 TTV917504:TTV917528 UDR917504:UDR917528 UNN917504:UNN917528 UXJ917504:UXJ917528 VHF917504:VHF917528 VRB917504:VRB917528 WAX917504:WAX917528 WKT917504:WKT917528 WUP917504:WUP917528 F983040:F983064 ID983040:ID983064 RZ983040:RZ983064 ABV983040:ABV983064 ALR983040:ALR983064 AVN983040:AVN983064 BFJ983040:BFJ983064 BPF983040:BPF983064 BZB983040:BZB983064 CIX983040:CIX983064 CST983040:CST983064 DCP983040:DCP983064 DML983040:DML983064 DWH983040:DWH983064 EGD983040:EGD983064 EPZ983040:EPZ983064 EZV983040:EZV983064 FJR983040:FJR983064 FTN983040:FTN983064 GDJ983040:GDJ983064 GNF983040:GNF983064 GXB983040:GXB983064 HGX983040:HGX983064 HQT983040:HQT983064 IAP983040:IAP983064 IKL983040:IKL983064 IUH983040:IUH983064 JED983040:JED983064 JNZ983040:JNZ983064 JXV983040:JXV983064 KHR983040:KHR983064 KRN983040:KRN983064 LBJ983040:LBJ983064 LLF983040:LLF983064 LVB983040:LVB983064 MEX983040:MEX983064 MOT983040:MOT983064 MYP983040:MYP983064 NIL983040:NIL983064 NSH983040:NSH983064 OCD983040:OCD983064 OLZ983040:OLZ983064 OVV983040:OVV983064 PFR983040:PFR983064 PPN983040:PPN983064 PZJ983040:PZJ983064 QJF983040:QJF983064 QTB983040:QTB983064 RCX983040:RCX983064 RMT983040:RMT983064 RWP983040:RWP983064 SGL983040:SGL983064 SQH983040:SQH983064 TAD983040:TAD983064 TJZ983040:TJZ983064 TTV983040:TTV983064 UDR983040:UDR983064 UNN983040:UNN983064 UXJ983040:UXJ983064 VHF983040:VHF983064 VRB983040:VRB983064 WAX983040:WAX983064 WKT983040:WKT983064 F9:F38 WUL983040:WUN983064 WUM9:WUN38 IA9:IB38 RW9:RX38 ABS9:ABT38 ALO9:ALP38 AVK9:AVL38 BFG9:BFH38 BPC9:BPD38 BYY9:BYZ38 CIU9:CIV38 CSQ9:CSR38 DCM9:DCN38 DMI9:DMJ38 DWE9:DWF38 EGA9:EGB38 EPW9:EPX38 EZS9:EZT38 FJO9:FJP38 FTK9:FTL38 GDG9:GDH38 GNC9:GND38 GWY9:GWZ38 HGU9:HGV38 HQQ9:HQR38 IAM9:IAN38 IKI9:IKJ38 IUE9:IUF38 JEA9:JEB38 JNW9:JNX38 JXS9:JXT38 KHO9:KHP38 KRK9:KRL38 LBG9:LBH38 LLC9:LLD38 LUY9:LUZ38 MEU9:MEV38 MOQ9:MOR38 MYM9:MYN38 NII9:NIJ38 NSE9:NSF38 OCA9:OCB38 OLW9:OLX38 OVS9:OVT38 PFO9:PFP38 PPK9:PPL38 PZG9:PZH38 QJC9:QJD38 QSY9:QSZ38 RCU9:RCV38 RMQ9:RMR38 RWM9:RWN38 SGI9:SGJ38 SQE9:SQF38 TAA9:TAB38 TJW9:TJX38 TTS9:TTT38 UDO9:UDP38 UNK9:UNL38 UXG9:UXH38 VHC9:VHD38 VQY9:VQZ38 WAU9:WAV38 WKQ9:WKR38 B65536:D65560 HZ65536:IB65560 RV65536:RX65560 ABR65536:ABT65560 ALN65536:ALP65560 AVJ65536:AVL65560 BFF65536:BFH65560 BPB65536:BPD65560 BYX65536:BYZ65560 CIT65536:CIV65560 CSP65536:CSR65560 DCL65536:DCN65560 DMH65536:DMJ65560 DWD65536:DWF65560 EFZ65536:EGB65560 EPV65536:EPX65560 EZR65536:EZT65560 FJN65536:FJP65560 FTJ65536:FTL65560 GDF65536:GDH65560 GNB65536:GND65560 GWX65536:GWZ65560 HGT65536:HGV65560 HQP65536:HQR65560 IAL65536:IAN65560 IKH65536:IKJ65560 IUD65536:IUF65560 JDZ65536:JEB65560 JNV65536:JNX65560 JXR65536:JXT65560 KHN65536:KHP65560 KRJ65536:KRL65560 LBF65536:LBH65560 LLB65536:LLD65560 LUX65536:LUZ65560 MET65536:MEV65560 MOP65536:MOR65560 MYL65536:MYN65560 NIH65536:NIJ65560 NSD65536:NSF65560 OBZ65536:OCB65560 OLV65536:OLX65560 OVR65536:OVT65560 PFN65536:PFP65560 PPJ65536:PPL65560 PZF65536:PZH65560 QJB65536:QJD65560 QSX65536:QSZ65560 RCT65536:RCV65560 RMP65536:RMR65560 RWL65536:RWN65560 SGH65536:SGJ65560 SQD65536:SQF65560 SZZ65536:TAB65560 TJV65536:TJX65560 TTR65536:TTT65560 UDN65536:UDP65560 UNJ65536:UNL65560 UXF65536:UXH65560 VHB65536:VHD65560 VQX65536:VQZ65560 WAT65536:WAV65560 WKP65536:WKR65560 WUL65536:WUN65560 B131072:D131096 HZ131072:IB131096 RV131072:RX131096 ABR131072:ABT131096 ALN131072:ALP131096 AVJ131072:AVL131096 BFF131072:BFH131096 BPB131072:BPD131096 BYX131072:BYZ131096 CIT131072:CIV131096 CSP131072:CSR131096 DCL131072:DCN131096 DMH131072:DMJ131096 DWD131072:DWF131096 EFZ131072:EGB131096 EPV131072:EPX131096 EZR131072:EZT131096 FJN131072:FJP131096 FTJ131072:FTL131096 GDF131072:GDH131096 GNB131072:GND131096 GWX131072:GWZ131096 HGT131072:HGV131096 HQP131072:HQR131096 IAL131072:IAN131096 IKH131072:IKJ131096 IUD131072:IUF131096 JDZ131072:JEB131096 JNV131072:JNX131096 JXR131072:JXT131096 KHN131072:KHP131096 KRJ131072:KRL131096 LBF131072:LBH131096 LLB131072:LLD131096 LUX131072:LUZ131096 MET131072:MEV131096 MOP131072:MOR131096 MYL131072:MYN131096 NIH131072:NIJ131096 NSD131072:NSF131096 OBZ131072:OCB131096 OLV131072:OLX131096 OVR131072:OVT131096 PFN131072:PFP131096 PPJ131072:PPL131096 PZF131072:PZH131096 QJB131072:QJD131096 QSX131072:QSZ131096 RCT131072:RCV131096 RMP131072:RMR131096 RWL131072:RWN131096 SGH131072:SGJ131096 SQD131072:SQF131096 SZZ131072:TAB131096 TJV131072:TJX131096 TTR131072:TTT131096 UDN131072:UDP131096 UNJ131072:UNL131096 UXF131072:UXH131096 VHB131072:VHD131096 VQX131072:VQZ131096 WAT131072:WAV131096 WKP131072:WKR131096 WUL131072:WUN131096 B196608:D196632 HZ196608:IB196632 RV196608:RX196632 ABR196608:ABT196632 ALN196608:ALP196632 AVJ196608:AVL196632 BFF196608:BFH196632 BPB196608:BPD196632 BYX196608:BYZ196632 CIT196608:CIV196632 CSP196608:CSR196632 DCL196608:DCN196632 DMH196608:DMJ196632 DWD196608:DWF196632 EFZ196608:EGB196632 EPV196608:EPX196632 EZR196608:EZT196632 FJN196608:FJP196632 FTJ196608:FTL196632 GDF196608:GDH196632 GNB196608:GND196632 GWX196608:GWZ196632 HGT196608:HGV196632 HQP196608:HQR196632 IAL196608:IAN196632 IKH196608:IKJ196632 IUD196608:IUF196632 JDZ196608:JEB196632 JNV196608:JNX196632 JXR196608:JXT196632 KHN196608:KHP196632 KRJ196608:KRL196632 LBF196608:LBH196632 LLB196608:LLD196632 LUX196608:LUZ196632 MET196608:MEV196632 MOP196608:MOR196632 MYL196608:MYN196632 NIH196608:NIJ196632 NSD196608:NSF196632 OBZ196608:OCB196632 OLV196608:OLX196632 OVR196608:OVT196632 PFN196608:PFP196632 PPJ196608:PPL196632 PZF196608:PZH196632 QJB196608:QJD196632 QSX196608:QSZ196632 RCT196608:RCV196632 RMP196608:RMR196632 RWL196608:RWN196632 SGH196608:SGJ196632 SQD196608:SQF196632 SZZ196608:TAB196632 TJV196608:TJX196632 TTR196608:TTT196632 UDN196608:UDP196632 UNJ196608:UNL196632 UXF196608:UXH196632 VHB196608:VHD196632 VQX196608:VQZ196632 WAT196608:WAV196632 WKP196608:WKR196632 WUL196608:WUN196632 B262144:D262168 HZ262144:IB262168 RV262144:RX262168 ABR262144:ABT262168 ALN262144:ALP262168 AVJ262144:AVL262168 BFF262144:BFH262168 BPB262144:BPD262168 BYX262144:BYZ262168 CIT262144:CIV262168 CSP262144:CSR262168 DCL262144:DCN262168 DMH262144:DMJ262168 DWD262144:DWF262168 EFZ262144:EGB262168 EPV262144:EPX262168 EZR262144:EZT262168 FJN262144:FJP262168 FTJ262144:FTL262168 GDF262144:GDH262168 GNB262144:GND262168 GWX262144:GWZ262168 HGT262144:HGV262168 HQP262144:HQR262168 IAL262144:IAN262168 IKH262144:IKJ262168 IUD262144:IUF262168 JDZ262144:JEB262168 JNV262144:JNX262168 JXR262144:JXT262168 KHN262144:KHP262168 KRJ262144:KRL262168 LBF262144:LBH262168 LLB262144:LLD262168 LUX262144:LUZ262168 MET262144:MEV262168 MOP262144:MOR262168 MYL262144:MYN262168 NIH262144:NIJ262168 NSD262144:NSF262168 OBZ262144:OCB262168 OLV262144:OLX262168 OVR262144:OVT262168 PFN262144:PFP262168 PPJ262144:PPL262168 PZF262144:PZH262168 QJB262144:QJD262168 QSX262144:QSZ262168 RCT262144:RCV262168 RMP262144:RMR262168 RWL262144:RWN262168 SGH262144:SGJ262168 SQD262144:SQF262168 SZZ262144:TAB262168 TJV262144:TJX262168 TTR262144:TTT262168 UDN262144:UDP262168 UNJ262144:UNL262168 UXF262144:UXH262168 VHB262144:VHD262168 VQX262144:VQZ262168 WAT262144:WAV262168 WKP262144:WKR262168 WUL262144:WUN262168 B327680:D327704 HZ327680:IB327704 RV327680:RX327704 ABR327680:ABT327704 ALN327680:ALP327704 AVJ327680:AVL327704 BFF327680:BFH327704 BPB327680:BPD327704 BYX327680:BYZ327704 CIT327680:CIV327704 CSP327680:CSR327704 DCL327680:DCN327704 DMH327680:DMJ327704 DWD327680:DWF327704 EFZ327680:EGB327704 EPV327680:EPX327704 EZR327680:EZT327704 FJN327680:FJP327704 FTJ327680:FTL327704 GDF327680:GDH327704 GNB327680:GND327704 GWX327680:GWZ327704 HGT327680:HGV327704 HQP327680:HQR327704 IAL327680:IAN327704 IKH327680:IKJ327704 IUD327680:IUF327704 JDZ327680:JEB327704 JNV327680:JNX327704 JXR327680:JXT327704 KHN327680:KHP327704 KRJ327680:KRL327704 LBF327680:LBH327704 LLB327680:LLD327704 LUX327680:LUZ327704 MET327680:MEV327704 MOP327680:MOR327704 MYL327680:MYN327704 NIH327680:NIJ327704 NSD327680:NSF327704 OBZ327680:OCB327704 OLV327680:OLX327704 OVR327680:OVT327704 PFN327680:PFP327704 PPJ327680:PPL327704 PZF327680:PZH327704 QJB327680:QJD327704 QSX327680:QSZ327704 RCT327680:RCV327704 RMP327680:RMR327704 RWL327680:RWN327704 SGH327680:SGJ327704 SQD327680:SQF327704 SZZ327680:TAB327704 TJV327680:TJX327704 TTR327680:TTT327704 UDN327680:UDP327704 UNJ327680:UNL327704 UXF327680:UXH327704 VHB327680:VHD327704 VQX327680:VQZ327704 WAT327680:WAV327704 WKP327680:WKR327704 WUL327680:WUN327704 B393216:D393240 HZ393216:IB393240 RV393216:RX393240 ABR393216:ABT393240 ALN393216:ALP393240 AVJ393216:AVL393240 BFF393216:BFH393240 BPB393216:BPD393240 BYX393216:BYZ393240 CIT393216:CIV393240 CSP393216:CSR393240 DCL393216:DCN393240 DMH393216:DMJ393240 DWD393216:DWF393240 EFZ393216:EGB393240 EPV393216:EPX393240 EZR393216:EZT393240 FJN393216:FJP393240 FTJ393216:FTL393240 GDF393216:GDH393240 GNB393216:GND393240 GWX393216:GWZ393240 HGT393216:HGV393240 HQP393216:HQR393240 IAL393216:IAN393240 IKH393216:IKJ393240 IUD393216:IUF393240 JDZ393216:JEB393240 JNV393216:JNX393240 JXR393216:JXT393240 KHN393216:KHP393240 KRJ393216:KRL393240 LBF393216:LBH393240 LLB393216:LLD393240 LUX393216:LUZ393240 MET393216:MEV393240 MOP393216:MOR393240 MYL393216:MYN393240 NIH393216:NIJ393240 NSD393216:NSF393240 OBZ393216:OCB393240 OLV393216:OLX393240 OVR393216:OVT393240 PFN393216:PFP393240 PPJ393216:PPL393240 PZF393216:PZH393240 QJB393216:QJD393240 QSX393216:QSZ393240 RCT393216:RCV393240 RMP393216:RMR393240 RWL393216:RWN393240 SGH393216:SGJ393240 SQD393216:SQF393240 SZZ393216:TAB393240 TJV393216:TJX393240 TTR393216:TTT393240 UDN393216:UDP393240 UNJ393216:UNL393240 UXF393216:UXH393240 VHB393216:VHD393240 VQX393216:VQZ393240 WAT393216:WAV393240 WKP393216:WKR393240 WUL393216:WUN393240 B458752:D458776 HZ458752:IB458776 RV458752:RX458776 ABR458752:ABT458776 ALN458752:ALP458776 AVJ458752:AVL458776 BFF458752:BFH458776 BPB458752:BPD458776 BYX458752:BYZ458776 CIT458752:CIV458776 CSP458752:CSR458776 DCL458752:DCN458776 DMH458752:DMJ458776 DWD458752:DWF458776 EFZ458752:EGB458776 EPV458752:EPX458776 EZR458752:EZT458776 FJN458752:FJP458776 FTJ458752:FTL458776 GDF458752:GDH458776 GNB458752:GND458776 GWX458752:GWZ458776 HGT458752:HGV458776 HQP458752:HQR458776 IAL458752:IAN458776 IKH458752:IKJ458776 IUD458752:IUF458776 JDZ458752:JEB458776 JNV458752:JNX458776 JXR458752:JXT458776 KHN458752:KHP458776 KRJ458752:KRL458776 LBF458752:LBH458776 LLB458752:LLD458776 LUX458752:LUZ458776 MET458752:MEV458776 MOP458752:MOR458776 MYL458752:MYN458776 NIH458752:NIJ458776 NSD458752:NSF458776 OBZ458752:OCB458776 OLV458752:OLX458776 OVR458752:OVT458776 PFN458752:PFP458776 PPJ458752:PPL458776 PZF458752:PZH458776 QJB458752:QJD458776 QSX458752:QSZ458776 RCT458752:RCV458776 RMP458752:RMR458776 RWL458752:RWN458776 SGH458752:SGJ458776 SQD458752:SQF458776 SZZ458752:TAB458776 TJV458752:TJX458776 TTR458752:TTT458776 UDN458752:UDP458776 UNJ458752:UNL458776 UXF458752:UXH458776 VHB458752:VHD458776 VQX458752:VQZ458776 WAT458752:WAV458776 WKP458752:WKR458776 WUL458752:WUN458776 B524288:D524312 HZ524288:IB524312 RV524288:RX524312 ABR524288:ABT524312 ALN524288:ALP524312 AVJ524288:AVL524312 BFF524288:BFH524312 BPB524288:BPD524312 BYX524288:BYZ524312 CIT524288:CIV524312 CSP524288:CSR524312 DCL524288:DCN524312 DMH524288:DMJ524312 DWD524288:DWF524312 EFZ524288:EGB524312 EPV524288:EPX524312 EZR524288:EZT524312 FJN524288:FJP524312 FTJ524288:FTL524312 GDF524288:GDH524312 GNB524288:GND524312 GWX524288:GWZ524312 HGT524288:HGV524312 HQP524288:HQR524312 IAL524288:IAN524312 IKH524288:IKJ524312 IUD524288:IUF524312 JDZ524288:JEB524312 JNV524288:JNX524312 JXR524288:JXT524312 KHN524288:KHP524312 KRJ524288:KRL524312 LBF524288:LBH524312 LLB524288:LLD524312 LUX524288:LUZ524312 MET524288:MEV524312 MOP524288:MOR524312 MYL524288:MYN524312 NIH524288:NIJ524312 NSD524288:NSF524312 OBZ524288:OCB524312 OLV524288:OLX524312 OVR524288:OVT524312 PFN524288:PFP524312 PPJ524288:PPL524312 PZF524288:PZH524312 QJB524288:QJD524312 QSX524288:QSZ524312 RCT524288:RCV524312 RMP524288:RMR524312 RWL524288:RWN524312 SGH524288:SGJ524312 SQD524288:SQF524312 SZZ524288:TAB524312 TJV524288:TJX524312 TTR524288:TTT524312 UDN524288:UDP524312 UNJ524288:UNL524312 UXF524288:UXH524312 VHB524288:VHD524312 VQX524288:VQZ524312 WAT524288:WAV524312 WKP524288:WKR524312 WUL524288:WUN524312 B589824:D589848 HZ589824:IB589848 RV589824:RX589848 ABR589824:ABT589848 ALN589824:ALP589848 AVJ589824:AVL589848 BFF589824:BFH589848 BPB589824:BPD589848 BYX589824:BYZ589848 CIT589824:CIV589848 CSP589824:CSR589848 DCL589824:DCN589848 DMH589824:DMJ589848 DWD589824:DWF589848 EFZ589824:EGB589848 EPV589824:EPX589848 EZR589824:EZT589848 FJN589824:FJP589848 FTJ589824:FTL589848 GDF589824:GDH589848 GNB589824:GND589848 GWX589824:GWZ589848 HGT589824:HGV589848 HQP589824:HQR589848 IAL589824:IAN589848 IKH589824:IKJ589848 IUD589824:IUF589848 JDZ589824:JEB589848 JNV589824:JNX589848 JXR589824:JXT589848 KHN589824:KHP589848 KRJ589824:KRL589848 LBF589824:LBH589848 LLB589824:LLD589848 LUX589824:LUZ589848 MET589824:MEV589848 MOP589824:MOR589848 MYL589824:MYN589848 NIH589824:NIJ589848 NSD589824:NSF589848 OBZ589824:OCB589848 OLV589824:OLX589848 OVR589824:OVT589848 PFN589824:PFP589848 PPJ589824:PPL589848 PZF589824:PZH589848 QJB589824:QJD589848 QSX589824:QSZ589848 RCT589824:RCV589848 RMP589824:RMR589848 RWL589824:RWN589848 SGH589824:SGJ589848 SQD589824:SQF589848 SZZ589824:TAB589848 TJV589824:TJX589848 TTR589824:TTT589848 UDN589824:UDP589848 UNJ589824:UNL589848 UXF589824:UXH589848 VHB589824:VHD589848 VQX589824:VQZ589848 WAT589824:WAV589848 WKP589824:WKR589848 WUL589824:WUN589848 B655360:D655384 HZ655360:IB655384 RV655360:RX655384 ABR655360:ABT655384 ALN655360:ALP655384 AVJ655360:AVL655384 BFF655360:BFH655384 BPB655360:BPD655384 BYX655360:BYZ655384 CIT655360:CIV655384 CSP655360:CSR655384 DCL655360:DCN655384 DMH655360:DMJ655384 DWD655360:DWF655384 EFZ655360:EGB655384 EPV655360:EPX655384 EZR655360:EZT655384 FJN655360:FJP655384 FTJ655360:FTL655384 GDF655360:GDH655384 GNB655360:GND655384 GWX655360:GWZ655384 HGT655360:HGV655384 HQP655360:HQR655384 IAL655360:IAN655384 IKH655360:IKJ655384 IUD655360:IUF655384 JDZ655360:JEB655384 JNV655360:JNX655384 JXR655360:JXT655384 KHN655360:KHP655384 KRJ655360:KRL655384 LBF655360:LBH655384 LLB655360:LLD655384 LUX655360:LUZ655384 MET655360:MEV655384 MOP655360:MOR655384 MYL655360:MYN655384 NIH655360:NIJ655384 NSD655360:NSF655384 OBZ655360:OCB655384 OLV655360:OLX655384 OVR655360:OVT655384 PFN655360:PFP655384 PPJ655360:PPL655384 PZF655360:PZH655384 QJB655360:QJD655384 QSX655360:QSZ655384 RCT655360:RCV655384 RMP655360:RMR655384 RWL655360:RWN655384 SGH655360:SGJ655384 SQD655360:SQF655384 SZZ655360:TAB655384 TJV655360:TJX655384 TTR655360:TTT655384 UDN655360:UDP655384 UNJ655360:UNL655384 UXF655360:UXH655384 VHB655360:VHD655384 VQX655360:VQZ655384 WAT655360:WAV655384 WKP655360:WKR655384 WUL655360:WUN655384 B720896:D720920 HZ720896:IB720920 RV720896:RX720920 ABR720896:ABT720920 ALN720896:ALP720920 AVJ720896:AVL720920 BFF720896:BFH720920 BPB720896:BPD720920 BYX720896:BYZ720920 CIT720896:CIV720920 CSP720896:CSR720920 DCL720896:DCN720920 DMH720896:DMJ720920 DWD720896:DWF720920 EFZ720896:EGB720920 EPV720896:EPX720920 EZR720896:EZT720920 FJN720896:FJP720920 FTJ720896:FTL720920 GDF720896:GDH720920 GNB720896:GND720920 GWX720896:GWZ720920 HGT720896:HGV720920 HQP720896:HQR720920 IAL720896:IAN720920 IKH720896:IKJ720920 IUD720896:IUF720920 JDZ720896:JEB720920 JNV720896:JNX720920 JXR720896:JXT720920 KHN720896:KHP720920 KRJ720896:KRL720920 LBF720896:LBH720920 LLB720896:LLD720920 LUX720896:LUZ720920 MET720896:MEV720920 MOP720896:MOR720920 MYL720896:MYN720920 NIH720896:NIJ720920 NSD720896:NSF720920 OBZ720896:OCB720920 OLV720896:OLX720920 OVR720896:OVT720920 PFN720896:PFP720920 PPJ720896:PPL720920 PZF720896:PZH720920 QJB720896:QJD720920 QSX720896:QSZ720920 RCT720896:RCV720920 RMP720896:RMR720920 RWL720896:RWN720920 SGH720896:SGJ720920 SQD720896:SQF720920 SZZ720896:TAB720920 TJV720896:TJX720920 TTR720896:TTT720920 UDN720896:UDP720920 UNJ720896:UNL720920 UXF720896:UXH720920 VHB720896:VHD720920 VQX720896:VQZ720920 WAT720896:WAV720920 WKP720896:WKR720920 WUL720896:WUN720920 B786432:D786456 HZ786432:IB786456 RV786432:RX786456 ABR786432:ABT786456 ALN786432:ALP786456 AVJ786432:AVL786456 BFF786432:BFH786456 BPB786432:BPD786456 BYX786432:BYZ786456 CIT786432:CIV786456 CSP786432:CSR786456 DCL786432:DCN786456 DMH786432:DMJ786456 DWD786432:DWF786456 EFZ786432:EGB786456 EPV786432:EPX786456 EZR786432:EZT786456 FJN786432:FJP786456 FTJ786432:FTL786456 GDF786432:GDH786456 GNB786432:GND786456 GWX786432:GWZ786456 HGT786432:HGV786456 HQP786432:HQR786456 IAL786432:IAN786456 IKH786432:IKJ786456 IUD786432:IUF786456 JDZ786432:JEB786456 JNV786432:JNX786456 JXR786432:JXT786456 KHN786432:KHP786456 KRJ786432:KRL786456 LBF786432:LBH786456 LLB786432:LLD786456 LUX786432:LUZ786456 MET786432:MEV786456 MOP786432:MOR786456 MYL786432:MYN786456 NIH786432:NIJ786456 NSD786432:NSF786456 OBZ786432:OCB786456 OLV786432:OLX786456 OVR786432:OVT786456 PFN786432:PFP786456 PPJ786432:PPL786456 PZF786432:PZH786456 QJB786432:QJD786456 QSX786432:QSZ786456 RCT786432:RCV786456 RMP786432:RMR786456 RWL786432:RWN786456 SGH786432:SGJ786456 SQD786432:SQF786456 SZZ786432:TAB786456 TJV786432:TJX786456 TTR786432:TTT786456 UDN786432:UDP786456 UNJ786432:UNL786456 UXF786432:UXH786456 VHB786432:VHD786456 VQX786432:VQZ786456 WAT786432:WAV786456 WKP786432:WKR786456 WUL786432:WUN786456 B851968:D851992 HZ851968:IB851992 RV851968:RX851992 ABR851968:ABT851992 ALN851968:ALP851992 AVJ851968:AVL851992 BFF851968:BFH851992 BPB851968:BPD851992 BYX851968:BYZ851992 CIT851968:CIV851992 CSP851968:CSR851992 DCL851968:DCN851992 DMH851968:DMJ851992 DWD851968:DWF851992 EFZ851968:EGB851992 EPV851968:EPX851992 EZR851968:EZT851992 FJN851968:FJP851992 FTJ851968:FTL851992 GDF851968:GDH851992 GNB851968:GND851992 GWX851968:GWZ851992 HGT851968:HGV851992 HQP851968:HQR851992 IAL851968:IAN851992 IKH851968:IKJ851992 IUD851968:IUF851992 JDZ851968:JEB851992 JNV851968:JNX851992 JXR851968:JXT851992 KHN851968:KHP851992 KRJ851968:KRL851992 LBF851968:LBH851992 LLB851968:LLD851992 LUX851968:LUZ851992 MET851968:MEV851992 MOP851968:MOR851992 MYL851968:MYN851992 NIH851968:NIJ851992 NSD851968:NSF851992 OBZ851968:OCB851992 OLV851968:OLX851992 OVR851968:OVT851992 PFN851968:PFP851992 PPJ851968:PPL851992 PZF851968:PZH851992 QJB851968:QJD851992 QSX851968:QSZ851992 RCT851968:RCV851992 RMP851968:RMR851992 RWL851968:RWN851992 SGH851968:SGJ851992 SQD851968:SQF851992 SZZ851968:TAB851992 TJV851968:TJX851992 TTR851968:TTT851992 UDN851968:UDP851992 UNJ851968:UNL851992 UXF851968:UXH851992 VHB851968:VHD851992 VQX851968:VQZ851992 WAT851968:WAV851992 WKP851968:WKR851992 WUL851968:WUN851992 B917504:D917528 HZ917504:IB917528 RV917504:RX917528 ABR917504:ABT917528 ALN917504:ALP917528 AVJ917504:AVL917528 BFF917504:BFH917528 BPB917504:BPD917528 BYX917504:BYZ917528 CIT917504:CIV917528 CSP917504:CSR917528 DCL917504:DCN917528 DMH917504:DMJ917528 DWD917504:DWF917528 EFZ917504:EGB917528 EPV917504:EPX917528 EZR917504:EZT917528 FJN917504:FJP917528 FTJ917504:FTL917528 GDF917504:GDH917528 GNB917504:GND917528 GWX917504:GWZ917528 HGT917504:HGV917528 HQP917504:HQR917528 IAL917504:IAN917528 IKH917504:IKJ917528 IUD917504:IUF917528 JDZ917504:JEB917528 JNV917504:JNX917528 JXR917504:JXT917528 KHN917504:KHP917528 KRJ917504:KRL917528 LBF917504:LBH917528 LLB917504:LLD917528 LUX917504:LUZ917528 MET917504:MEV917528 MOP917504:MOR917528 MYL917504:MYN917528 NIH917504:NIJ917528 NSD917504:NSF917528 OBZ917504:OCB917528 OLV917504:OLX917528 OVR917504:OVT917528 PFN917504:PFP917528 PPJ917504:PPL917528 PZF917504:PZH917528 QJB917504:QJD917528 QSX917504:QSZ917528 RCT917504:RCV917528 RMP917504:RMR917528 RWL917504:RWN917528 SGH917504:SGJ917528 SQD917504:SQF917528 SZZ917504:TAB917528 TJV917504:TJX917528 TTR917504:TTT917528 UDN917504:UDP917528 UNJ917504:UNL917528 UXF917504:UXH917528 VHB917504:VHD917528 VQX917504:VQZ917528 WAT917504:WAV917528 WKP917504:WKR917528 WUL917504:WUN917528 B983040:D983064 HZ983040:IB983064 RV983040:RX983064 ABR983040:ABT983064 ALN983040:ALP983064 AVJ983040:AVL983064 BFF983040:BFH983064 BPB983040:BPD983064 BYX983040:BYZ983064 CIT983040:CIV983064 CSP983040:CSR983064 DCL983040:DCN983064 DMH983040:DMJ983064 DWD983040:DWF983064 EFZ983040:EGB983064 EPV983040:EPX983064 EZR983040:EZT983064 FJN983040:FJP983064 FTJ983040:FTL983064 GDF983040:GDH983064 GNB983040:GND983064 GWX983040:GWZ983064 HGT983040:HGV983064 HQP983040:HQR983064 IAL983040:IAN983064 IKH983040:IKJ983064 IUD983040:IUF983064 JDZ983040:JEB983064 JNV983040:JNX983064 JXR983040:JXT983064 KHN983040:KHP983064 KRJ983040:KRL983064 LBF983040:LBH983064 LLB983040:LLD983064 LUX983040:LUZ983064 MET983040:MEV983064 MOP983040:MOR983064 MYL983040:MYN983064 NIH983040:NIJ983064 NSD983040:NSF983064 OBZ983040:OCB983064 OLV983040:OLX983064 OVR983040:OVT983064 PFN983040:PFP983064 PPJ983040:PPL983064 PZF983040:PZH983064 QJB983040:QJD983064 QSX983040:QSZ983064 RCT983040:RCV983064 RMP983040:RMR983064 RWL983040:RWN983064 SGH983040:SGJ983064 SQD983040:SQF983064 SZZ983040:TAB983064 TJV983040:TJX983064 TTR983040:TTT983064 UDN983040:UDP983064 UNJ983040:UNL983064 UXF983040:UXH983064 VHB983040:VHD983064 VQX983040:VQZ983064 WAT983040:WAV983064 WKP983040:WKR983064" xr:uid="{B44A809A-B0A1-4C0F-B911-6B75C5C3E56F}">
      <formula1>#REF!</formula1>
    </dataValidation>
    <dataValidation type="list" errorStyle="warning" allowBlank="1" showInputMessage="1" showErrorMessage="1" sqref="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xr:uid="{E2A56F20-96F0-4BD6-A68C-0137B3FD4765}">
      <formula1>$A$39:$A$47</formula1>
    </dataValidation>
    <dataValidation type="list" allowBlank="1" showInputMessage="1" showErrorMessage="1" sqref="B9:B38 H9:I38" xr:uid="{C0276814-9A4E-4BB7-8A49-123A1CED2B5F}">
      <formula1>#REF!</formula1>
    </dataValidation>
    <dataValidation type="list" allowBlank="1" showInputMessage="1" showErrorMessage="1" prompt="「正」は正規職員、「パート」は正規職員以外（他のエクセルファイルからの貼り付けの際は、「パート」は全角でお願いします。）" sqref="C9:C38" xr:uid="{1A5921A7-A807-4DA3-AFDF-C509F00D6409}">
      <formula1>#REF!</formula1>
    </dataValidation>
    <dataValidation type="list" allowBlank="1" showInputMessage="1" showErrorMessage="1" prompt="「常」⇒1日6時間以上かつ1ヶ月20日以上_x000a__x000a_「非」⇒1日6時間未満又は1ヶ月20日未満" sqref="D9:D38" xr:uid="{72317A8C-CCD1-4122-8703-3BAA3F5AB8D2}">
      <formula1>#REF!</formula1>
    </dataValidation>
  </dataValidations>
  <pageMargins left="0.59055118110236227" right="0.31496062992125984" top="0.43307086614173229" bottom="0.35433070866141736" header="0.39370078740157483" footer="0.31496062992125984"/>
  <pageSetup paperSize="9" scale="51" fitToHeight="0" orientation="landscape" r:id="rId1"/>
  <headerFooter alignWithMargins="0"/>
  <rowBreaks count="1" manualBreakCount="1">
    <brk id="45" max="3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2060"/>
    <pageSetUpPr fitToPage="1"/>
  </sheetPr>
  <dimension ref="A1:CC151"/>
  <sheetViews>
    <sheetView view="pageBreakPreview" zoomScale="73" zoomScaleNormal="115" zoomScaleSheetLayoutView="73" workbookViewId="0">
      <selection activeCell="B15" sqref="B15"/>
    </sheetView>
  </sheetViews>
  <sheetFormatPr defaultColWidth="8" defaultRowHeight="13"/>
  <cols>
    <col min="1" max="1" width="2.08984375" customWidth="1"/>
    <col min="2" max="2" width="15.453125" customWidth="1"/>
    <col min="3" max="3" width="5.7265625" customWidth="1"/>
    <col min="4" max="4" width="5" customWidth="1"/>
    <col min="5" max="5" width="12.26953125" customWidth="1"/>
    <col min="6" max="6" width="5" customWidth="1"/>
    <col min="7" max="7" width="5.26953125" customWidth="1"/>
    <col min="8" max="8" width="6.6328125" customWidth="1"/>
    <col min="9" max="9" width="6.90625" customWidth="1"/>
    <col min="10" max="12" width="7.6328125" customWidth="1"/>
    <col min="13" max="13" width="8.7265625" customWidth="1"/>
    <col min="14" max="14" width="8.90625" customWidth="1"/>
    <col min="15" max="16" width="5.36328125" customWidth="1"/>
    <col min="17" max="21" width="6.08984375" customWidth="1"/>
    <col min="22" max="32" width="6.26953125" customWidth="1"/>
    <col min="33" max="34" width="6.08984375" customWidth="1"/>
    <col min="35" max="45" width="6.26953125" hidden="1" customWidth="1"/>
    <col min="46" max="51" width="6.08984375" hidden="1" customWidth="1"/>
    <col min="52" max="63" width="6.26953125" customWidth="1"/>
    <col min="64" max="65" width="6.08984375" customWidth="1"/>
    <col min="66" max="66" width="6.90625" customWidth="1"/>
    <col min="80" max="80" width="14.7265625" customWidth="1"/>
    <col min="296" max="296" width="3.36328125" customWidth="1"/>
    <col min="297" max="297" width="8.36328125" customWidth="1"/>
    <col min="298" max="298" width="7" customWidth="1"/>
    <col min="299" max="299" width="5" customWidth="1"/>
    <col min="300" max="300" width="19.36328125" customWidth="1"/>
    <col min="301" max="301" width="5.26953125" bestFit="1" customWidth="1"/>
    <col min="302" max="302" width="5.26953125" customWidth="1"/>
    <col min="303" max="303" width="6.6328125" customWidth="1"/>
    <col min="304" max="304" width="6.90625" customWidth="1"/>
    <col min="305" max="306" width="9.453125" customWidth="1"/>
    <col min="307" max="307" width="8.7265625" customWidth="1"/>
    <col min="552" max="552" width="3.36328125" customWidth="1"/>
    <col min="553" max="553" width="8.36328125" customWidth="1"/>
    <col min="554" max="554" width="7" customWidth="1"/>
    <col min="555" max="555" width="5" customWidth="1"/>
    <col min="556" max="556" width="19.36328125" customWidth="1"/>
    <col min="557" max="557" width="5.26953125" bestFit="1" customWidth="1"/>
    <col min="558" max="558" width="5.26953125" customWidth="1"/>
    <col min="559" max="559" width="6.6328125" customWidth="1"/>
    <col min="560" max="560" width="6.90625" customWidth="1"/>
    <col min="561" max="562" width="9.453125" customWidth="1"/>
    <col min="563" max="563" width="8.7265625" customWidth="1"/>
    <col min="808" max="808" width="3.36328125" customWidth="1"/>
    <col min="809" max="809" width="8.36328125" customWidth="1"/>
    <col min="810" max="810" width="7" customWidth="1"/>
    <col min="811" max="811" width="5" customWidth="1"/>
    <col min="812" max="812" width="19.36328125" customWidth="1"/>
    <col min="813" max="813" width="5.26953125" bestFit="1" customWidth="1"/>
    <col min="814" max="814" width="5.26953125" customWidth="1"/>
    <col min="815" max="815" width="6.6328125" customWidth="1"/>
    <col min="816" max="816" width="6.90625" customWidth="1"/>
    <col min="817" max="818" width="9.453125" customWidth="1"/>
    <col min="819" max="819" width="8.7265625" customWidth="1"/>
    <col min="1064" max="1064" width="3.36328125" customWidth="1"/>
    <col min="1065" max="1065" width="8.36328125" customWidth="1"/>
    <col min="1066" max="1066" width="7" customWidth="1"/>
    <col min="1067" max="1067" width="5" customWidth="1"/>
    <col min="1068" max="1068" width="19.36328125" customWidth="1"/>
    <col min="1069" max="1069" width="5.26953125" bestFit="1" customWidth="1"/>
    <col min="1070" max="1070" width="5.26953125" customWidth="1"/>
    <col min="1071" max="1071" width="6.6328125" customWidth="1"/>
    <col min="1072" max="1072" width="6.90625" customWidth="1"/>
    <col min="1073" max="1074" width="9.453125" customWidth="1"/>
    <col min="1075" max="1075" width="8.7265625" customWidth="1"/>
    <col min="1320" max="1320" width="3.36328125" customWidth="1"/>
    <col min="1321" max="1321" width="8.36328125" customWidth="1"/>
    <col min="1322" max="1322" width="7" customWidth="1"/>
    <col min="1323" max="1323" width="5" customWidth="1"/>
    <col min="1324" max="1324" width="19.36328125" customWidth="1"/>
    <col min="1325" max="1325" width="5.26953125" bestFit="1" customWidth="1"/>
    <col min="1326" max="1326" width="5.26953125" customWidth="1"/>
    <col min="1327" max="1327" width="6.6328125" customWidth="1"/>
    <col min="1328" max="1328" width="6.90625" customWidth="1"/>
    <col min="1329" max="1330" width="9.453125" customWidth="1"/>
    <col min="1331" max="1331" width="8.7265625" customWidth="1"/>
    <col min="1576" max="1576" width="3.36328125" customWidth="1"/>
    <col min="1577" max="1577" width="8.36328125" customWidth="1"/>
    <col min="1578" max="1578" width="7" customWidth="1"/>
    <col min="1579" max="1579" width="5" customWidth="1"/>
    <col min="1580" max="1580" width="19.36328125" customWidth="1"/>
    <col min="1581" max="1581" width="5.26953125" bestFit="1" customWidth="1"/>
    <col min="1582" max="1582" width="5.26953125" customWidth="1"/>
    <col min="1583" max="1583" width="6.6328125" customWidth="1"/>
    <col min="1584" max="1584" width="6.90625" customWidth="1"/>
    <col min="1585" max="1586" width="9.453125" customWidth="1"/>
    <col min="1587" max="1587" width="8.7265625" customWidth="1"/>
    <col min="1832" max="1832" width="3.36328125" customWidth="1"/>
    <col min="1833" max="1833" width="8.36328125" customWidth="1"/>
    <col min="1834" max="1834" width="7" customWidth="1"/>
    <col min="1835" max="1835" width="5" customWidth="1"/>
    <col min="1836" max="1836" width="19.36328125" customWidth="1"/>
    <col min="1837" max="1837" width="5.26953125" bestFit="1" customWidth="1"/>
    <col min="1838" max="1838" width="5.26953125" customWidth="1"/>
    <col min="1839" max="1839" width="6.6328125" customWidth="1"/>
    <col min="1840" max="1840" width="6.90625" customWidth="1"/>
    <col min="1841" max="1842" width="9.453125" customWidth="1"/>
    <col min="1843" max="1843" width="8.7265625" customWidth="1"/>
    <col min="2088" max="2088" width="3.36328125" customWidth="1"/>
    <col min="2089" max="2089" width="8.36328125" customWidth="1"/>
    <col min="2090" max="2090" width="7" customWidth="1"/>
    <col min="2091" max="2091" width="5" customWidth="1"/>
    <col min="2092" max="2092" width="19.36328125" customWidth="1"/>
    <col min="2093" max="2093" width="5.26953125" bestFit="1" customWidth="1"/>
    <col min="2094" max="2094" width="5.26953125" customWidth="1"/>
    <col min="2095" max="2095" width="6.6328125" customWidth="1"/>
    <col min="2096" max="2096" width="6.90625" customWidth="1"/>
    <col min="2097" max="2098" width="9.453125" customWidth="1"/>
    <col min="2099" max="2099" width="8.7265625" customWidth="1"/>
    <col min="2344" max="2344" width="3.36328125" customWidth="1"/>
    <col min="2345" max="2345" width="8.36328125" customWidth="1"/>
    <col min="2346" max="2346" width="7" customWidth="1"/>
    <col min="2347" max="2347" width="5" customWidth="1"/>
    <col min="2348" max="2348" width="19.36328125" customWidth="1"/>
    <col min="2349" max="2349" width="5.26953125" bestFit="1" customWidth="1"/>
    <col min="2350" max="2350" width="5.26953125" customWidth="1"/>
    <col min="2351" max="2351" width="6.6328125" customWidth="1"/>
    <col min="2352" max="2352" width="6.90625" customWidth="1"/>
    <col min="2353" max="2354" width="9.453125" customWidth="1"/>
    <col min="2355" max="2355" width="8.7265625" customWidth="1"/>
    <col min="2600" max="2600" width="3.36328125" customWidth="1"/>
    <col min="2601" max="2601" width="8.36328125" customWidth="1"/>
    <col min="2602" max="2602" width="7" customWidth="1"/>
    <col min="2603" max="2603" width="5" customWidth="1"/>
    <col min="2604" max="2604" width="19.36328125" customWidth="1"/>
    <col min="2605" max="2605" width="5.26953125" bestFit="1" customWidth="1"/>
    <col min="2606" max="2606" width="5.26953125" customWidth="1"/>
    <col min="2607" max="2607" width="6.6328125" customWidth="1"/>
    <col min="2608" max="2608" width="6.90625" customWidth="1"/>
    <col min="2609" max="2610" width="9.453125" customWidth="1"/>
    <col min="2611" max="2611" width="8.7265625" customWidth="1"/>
    <col min="2856" max="2856" width="3.36328125" customWidth="1"/>
    <col min="2857" max="2857" width="8.36328125" customWidth="1"/>
    <col min="2858" max="2858" width="7" customWidth="1"/>
    <col min="2859" max="2859" width="5" customWidth="1"/>
    <col min="2860" max="2860" width="19.36328125" customWidth="1"/>
    <col min="2861" max="2861" width="5.26953125" bestFit="1" customWidth="1"/>
    <col min="2862" max="2862" width="5.26953125" customWidth="1"/>
    <col min="2863" max="2863" width="6.6328125" customWidth="1"/>
    <col min="2864" max="2864" width="6.90625" customWidth="1"/>
    <col min="2865" max="2866" width="9.453125" customWidth="1"/>
    <col min="2867" max="2867" width="8.7265625" customWidth="1"/>
    <col min="3112" max="3112" width="3.36328125" customWidth="1"/>
    <col min="3113" max="3113" width="8.36328125" customWidth="1"/>
    <col min="3114" max="3114" width="7" customWidth="1"/>
    <col min="3115" max="3115" width="5" customWidth="1"/>
    <col min="3116" max="3116" width="19.36328125" customWidth="1"/>
    <col min="3117" max="3117" width="5.26953125" bestFit="1" customWidth="1"/>
    <col min="3118" max="3118" width="5.26953125" customWidth="1"/>
    <col min="3119" max="3119" width="6.6328125" customWidth="1"/>
    <col min="3120" max="3120" width="6.90625" customWidth="1"/>
    <col min="3121" max="3122" width="9.453125" customWidth="1"/>
    <col min="3123" max="3123" width="8.7265625" customWidth="1"/>
    <col min="3368" max="3368" width="3.36328125" customWidth="1"/>
    <col min="3369" max="3369" width="8.36328125" customWidth="1"/>
    <col min="3370" max="3370" width="7" customWidth="1"/>
    <col min="3371" max="3371" width="5" customWidth="1"/>
    <col min="3372" max="3372" width="19.36328125" customWidth="1"/>
    <col min="3373" max="3373" width="5.26953125" bestFit="1" customWidth="1"/>
    <col min="3374" max="3374" width="5.26953125" customWidth="1"/>
    <col min="3375" max="3375" width="6.6328125" customWidth="1"/>
    <col min="3376" max="3376" width="6.90625" customWidth="1"/>
    <col min="3377" max="3378" width="9.453125" customWidth="1"/>
    <col min="3379" max="3379" width="8.7265625" customWidth="1"/>
    <col min="3624" max="3624" width="3.36328125" customWidth="1"/>
    <col min="3625" max="3625" width="8.36328125" customWidth="1"/>
    <col min="3626" max="3626" width="7" customWidth="1"/>
    <col min="3627" max="3627" width="5" customWidth="1"/>
    <col min="3628" max="3628" width="19.36328125" customWidth="1"/>
    <col min="3629" max="3629" width="5.26953125" bestFit="1" customWidth="1"/>
    <col min="3630" max="3630" width="5.26953125" customWidth="1"/>
    <col min="3631" max="3631" width="6.6328125" customWidth="1"/>
    <col min="3632" max="3632" width="6.90625" customWidth="1"/>
    <col min="3633" max="3634" width="9.453125" customWidth="1"/>
    <col min="3635" max="3635" width="8.7265625" customWidth="1"/>
    <col min="3880" max="3880" width="3.36328125" customWidth="1"/>
    <col min="3881" max="3881" width="8.36328125" customWidth="1"/>
    <col min="3882" max="3882" width="7" customWidth="1"/>
    <col min="3883" max="3883" width="5" customWidth="1"/>
    <col min="3884" max="3884" width="19.36328125" customWidth="1"/>
    <col min="3885" max="3885" width="5.26953125" bestFit="1" customWidth="1"/>
    <col min="3886" max="3886" width="5.26953125" customWidth="1"/>
    <col min="3887" max="3887" width="6.6328125" customWidth="1"/>
    <col min="3888" max="3888" width="6.90625" customWidth="1"/>
    <col min="3889" max="3890" width="9.453125" customWidth="1"/>
    <col min="3891" max="3891" width="8.7265625" customWidth="1"/>
    <col min="4136" max="4136" width="3.36328125" customWidth="1"/>
    <col min="4137" max="4137" width="8.36328125" customWidth="1"/>
    <col min="4138" max="4138" width="7" customWidth="1"/>
    <col min="4139" max="4139" width="5" customWidth="1"/>
    <col min="4140" max="4140" width="19.36328125" customWidth="1"/>
    <col min="4141" max="4141" width="5.26953125" bestFit="1" customWidth="1"/>
    <col min="4142" max="4142" width="5.26953125" customWidth="1"/>
    <col min="4143" max="4143" width="6.6328125" customWidth="1"/>
    <col min="4144" max="4144" width="6.90625" customWidth="1"/>
    <col min="4145" max="4146" width="9.453125" customWidth="1"/>
    <col min="4147" max="4147" width="8.7265625" customWidth="1"/>
    <col min="4392" max="4392" width="3.36328125" customWidth="1"/>
    <col min="4393" max="4393" width="8.36328125" customWidth="1"/>
    <col min="4394" max="4394" width="7" customWidth="1"/>
    <col min="4395" max="4395" width="5" customWidth="1"/>
    <col min="4396" max="4396" width="19.36328125" customWidth="1"/>
    <col min="4397" max="4397" width="5.26953125" bestFit="1" customWidth="1"/>
    <col min="4398" max="4398" width="5.26953125" customWidth="1"/>
    <col min="4399" max="4399" width="6.6328125" customWidth="1"/>
    <col min="4400" max="4400" width="6.90625" customWidth="1"/>
    <col min="4401" max="4402" width="9.453125" customWidth="1"/>
    <col min="4403" max="4403" width="8.7265625" customWidth="1"/>
    <col min="4648" max="4648" width="3.36328125" customWidth="1"/>
    <col min="4649" max="4649" width="8.36328125" customWidth="1"/>
    <col min="4650" max="4650" width="7" customWidth="1"/>
    <col min="4651" max="4651" width="5" customWidth="1"/>
    <col min="4652" max="4652" width="19.36328125" customWidth="1"/>
    <col min="4653" max="4653" width="5.26953125" bestFit="1" customWidth="1"/>
    <col min="4654" max="4654" width="5.26953125" customWidth="1"/>
    <col min="4655" max="4655" width="6.6328125" customWidth="1"/>
    <col min="4656" max="4656" width="6.90625" customWidth="1"/>
    <col min="4657" max="4658" width="9.453125" customWidth="1"/>
    <col min="4659" max="4659" width="8.7265625" customWidth="1"/>
    <col min="4904" max="4904" width="3.36328125" customWidth="1"/>
    <col min="4905" max="4905" width="8.36328125" customWidth="1"/>
    <col min="4906" max="4906" width="7" customWidth="1"/>
    <col min="4907" max="4907" width="5" customWidth="1"/>
    <col min="4908" max="4908" width="19.36328125" customWidth="1"/>
    <col min="4909" max="4909" width="5.26953125" bestFit="1" customWidth="1"/>
    <col min="4910" max="4910" width="5.26953125" customWidth="1"/>
    <col min="4911" max="4911" width="6.6328125" customWidth="1"/>
    <col min="4912" max="4912" width="6.90625" customWidth="1"/>
    <col min="4913" max="4914" width="9.453125" customWidth="1"/>
    <col min="4915" max="4915" width="8.7265625" customWidth="1"/>
    <col min="5160" max="5160" width="3.36328125" customWidth="1"/>
    <col min="5161" max="5161" width="8.36328125" customWidth="1"/>
    <col min="5162" max="5162" width="7" customWidth="1"/>
    <col min="5163" max="5163" width="5" customWidth="1"/>
    <col min="5164" max="5164" width="19.36328125" customWidth="1"/>
    <col min="5165" max="5165" width="5.26953125" bestFit="1" customWidth="1"/>
    <col min="5166" max="5166" width="5.26953125" customWidth="1"/>
    <col min="5167" max="5167" width="6.6328125" customWidth="1"/>
    <col min="5168" max="5168" width="6.90625" customWidth="1"/>
    <col min="5169" max="5170" width="9.453125" customWidth="1"/>
    <col min="5171" max="5171" width="8.7265625" customWidth="1"/>
    <col min="5416" max="5416" width="3.36328125" customWidth="1"/>
    <col min="5417" max="5417" width="8.36328125" customWidth="1"/>
    <col min="5418" max="5418" width="7" customWidth="1"/>
    <col min="5419" max="5419" width="5" customWidth="1"/>
    <col min="5420" max="5420" width="19.36328125" customWidth="1"/>
    <col min="5421" max="5421" width="5.26953125" bestFit="1" customWidth="1"/>
    <col min="5422" max="5422" width="5.26953125" customWidth="1"/>
    <col min="5423" max="5423" width="6.6328125" customWidth="1"/>
    <col min="5424" max="5424" width="6.90625" customWidth="1"/>
    <col min="5425" max="5426" width="9.453125" customWidth="1"/>
    <col min="5427" max="5427" width="8.7265625" customWidth="1"/>
    <col min="5672" max="5672" width="3.36328125" customWidth="1"/>
    <col min="5673" max="5673" width="8.36328125" customWidth="1"/>
    <col min="5674" max="5674" width="7" customWidth="1"/>
    <col min="5675" max="5675" width="5" customWidth="1"/>
    <col min="5676" max="5676" width="19.36328125" customWidth="1"/>
    <col min="5677" max="5677" width="5.26953125" bestFit="1" customWidth="1"/>
    <col min="5678" max="5678" width="5.26953125" customWidth="1"/>
    <col min="5679" max="5679" width="6.6328125" customWidth="1"/>
    <col min="5680" max="5680" width="6.90625" customWidth="1"/>
    <col min="5681" max="5682" width="9.453125" customWidth="1"/>
    <col min="5683" max="5683" width="8.7265625" customWidth="1"/>
    <col min="5928" max="5928" width="3.36328125" customWidth="1"/>
    <col min="5929" max="5929" width="8.36328125" customWidth="1"/>
    <col min="5930" max="5930" width="7" customWidth="1"/>
    <col min="5931" max="5931" width="5" customWidth="1"/>
    <col min="5932" max="5932" width="19.36328125" customWidth="1"/>
    <col min="5933" max="5933" width="5.26953125" bestFit="1" customWidth="1"/>
    <col min="5934" max="5934" width="5.26953125" customWidth="1"/>
    <col min="5935" max="5935" width="6.6328125" customWidth="1"/>
    <col min="5936" max="5936" width="6.90625" customWidth="1"/>
    <col min="5937" max="5938" width="9.453125" customWidth="1"/>
    <col min="5939" max="5939" width="8.7265625" customWidth="1"/>
    <col min="6184" max="6184" width="3.36328125" customWidth="1"/>
    <col min="6185" max="6185" width="8.36328125" customWidth="1"/>
    <col min="6186" max="6186" width="7" customWidth="1"/>
    <col min="6187" max="6187" width="5" customWidth="1"/>
    <col min="6188" max="6188" width="19.36328125" customWidth="1"/>
    <col min="6189" max="6189" width="5.26953125" bestFit="1" customWidth="1"/>
    <col min="6190" max="6190" width="5.26953125" customWidth="1"/>
    <col min="6191" max="6191" width="6.6328125" customWidth="1"/>
    <col min="6192" max="6192" width="6.90625" customWidth="1"/>
    <col min="6193" max="6194" width="9.453125" customWidth="1"/>
    <col min="6195" max="6195" width="8.7265625" customWidth="1"/>
    <col min="6440" max="6440" width="3.36328125" customWidth="1"/>
    <col min="6441" max="6441" width="8.36328125" customWidth="1"/>
    <col min="6442" max="6442" width="7" customWidth="1"/>
    <col min="6443" max="6443" width="5" customWidth="1"/>
    <col min="6444" max="6444" width="19.36328125" customWidth="1"/>
    <col min="6445" max="6445" width="5.26953125" bestFit="1" customWidth="1"/>
    <col min="6446" max="6446" width="5.26953125" customWidth="1"/>
    <col min="6447" max="6447" width="6.6328125" customWidth="1"/>
    <col min="6448" max="6448" width="6.90625" customWidth="1"/>
    <col min="6449" max="6450" width="9.453125" customWidth="1"/>
    <col min="6451" max="6451" width="8.7265625" customWidth="1"/>
    <col min="6696" max="6696" width="3.36328125" customWidth="1"/>
    <col min="6697" max="6697" width="8.36328125" customWidth="1"/>
    <col min="6698" max="6698" width="7" customWidth="1"/>
    <col min="6699" max="6699" width="5" customWidth="1"/>
    <col min="6700" max="6700" width="19.36328125" customWidth="1"/>
    <col min="6701" max="6701" width="5.26953125" bestFit="1" customWidth="1"/>
    <col min="6702" max="6702" width="5.26953125" customWidth="1"/>
    <col min="6703" max="6703" width="6.6328125" customWidth="1"/>
    <col min="6704" max="6704" width="6.90625" customWidth="1"/>
    <col min="6705" max="6706" width="9.453125" customWidth="1"/>
    <col min="6707" max="6707" width="8.7265625" customWidth="1"/>
    <col min="6952" max="6952" width="3.36328125" customWidth="1"/>
    <col min="6953" max="6953" width="8.36328125" customWidth="1"/>
    <col min="6954" max="6954" width="7" customWidth="1"/>
    <col min="6955" max="6955" width="5" customWidth="1"/>
    <col min="6956" max="6956" width="19.36328125" customWidth="1"/>
    <col min="6957" max="6957" width="5.26953125" bestFit="1" customWidth="1"/>
    <col min="6958" max="6958" width="5.26953125" customWidth="1"/>
    <col min="6959" max="6959" width="6.6328125" customWidth="1"/>
    <col min="6960" max="6960" width="6.90625" customWidth="1"/>
    <col min="6961" max="6962" width="9.453125" customWidth="1"/>
    <col min="6963" max="6963" width="8.7265625" customWidth="1"/>
    <col min="7208" max="7208" width="3.36328125" customWidth="1"/>
    <col min="7209" max="7209" width="8.36328125" customWidth="1"/>
    <col min="7210" max="7210" width="7" customWidth="1"/>
    <col min="7211" max="7211" width="5" customWidth="1"/>
    <col min="7212" max="7212" width="19.36328125" customWidth="1"/>
    <col min="7213" max="7213" width="5.26953125" bestFit="1" customWidth="1"/>
    <col min="7214" max="7214" width="5.26953125" customWidth="1"/>
    <col min="7215" max="7215" width="6.6328125" customWidth="1"/>
    <col min="7216" max="7216" width="6.90625" customWidth="1"/>
    <col min="7217" max="7218" width="9.453125" customWidth="1"/>
    <col min="7219" max="7219" width="8.7265625" customWidth="1"/>
    <col min="7464" max="7464" width="3.36328125" customWidth="1"/>
    <col min="7465" max="7465" width="8.36328125" customWidth="1"/>
    <col min="7466" max="7466" width="7" customWidth="1"/>
    <col min="7467" max="7467" width="5" customWidth="1"/>
    <col min="7468" max="7468" width="19.36328125" customWidth="1"/>
    <col min="7469" max="7469" width="5.26953125" bestFit="1" customWidth="1"/>
    <col min="7470" max="7470" width="5.26953125" customWidth="1"/>
    <col min="7471" max="7471" width="6.6328125" customWidth="1"/>
    <col min="7472" max="7472" width="6.90625" customWidth="1"/>
    <col min="7473" max="7474" width="9.453125" customWidth="1"/>
    <col min="7475" max="7475" width="8.7265625" customWidth="1"/>
    <col min="7720" max="7720" width="3.36328125" customWidth="1"/>
    <col min="7721" max="7721" width="8.36328125" customWidth="1"/>
    <col min="7722" max="7722" width="7" customWidth="1"/>
    <col min="7723" max="7723" width="5" customWidth="1"/>
    <col min="7724" max="7724" width="19.36328125" customWidth="1"/>
    <col min="7725" max="7725" width="5.26953125" bestFit="1" customWidth="1"/>
    <col min="7726" max="7726" width="5.26953125" customWidth="1"/>
    <col min="7727" max="7727" width="6.6328125" customWidth="1"/>
    <col min="7728" max="7728" width="6.90625" customWidth="1"/>
    <col min="7729" max="7730" width="9.453125" customWidth="1"/>
    <col min="7731" max="7731" width="8.7265625" customWidth="1"/>
    <col min="7976" max="7976" width="3.36328125" customWidth="1"/>
    <col min="7977" max="7977" width="8.36328125" customWidth="1"/>
    <col min="7978" max="7978" width="7" customWidth="1"/>
    <col min="7979" max="7979" width="5" customWidth="1"/>
    <col min="7980" max="7980" width="19.36328125" customWidth="1"/>
    <col min="7981" max="7981" width="5.26953125" bestFit="1" customWidth="1"/>
    <col min="7982" max="7982" width="5.26953125" customWidth="1"/>
    <col min="7983" max="7983" width="6.6328125" customWidth="1"/>
    <col min="7984" max="7984" width="6.90625" customWidth="1"/>
    <col min="7985" max="7986" width="9.453125" customWidth="1"/>
    <col min="7987" max="7987" width="8.7265625" customWidth="1"/>
    <col min="8232" max="8232" width="3.36328125" customWidth="1"/>
    <col min="8233" max="8233" width="8.36328125" customWidth="1"/>
    <col min="8234" max="8234" width="7" customWidth="1"/>
    <col min="8235" max="8235" width="5" customWidth="1"/>
    <col min="8236" max="8236" width="19.36328125" customWidth="1"/>
    <col min="8237" max="8237" width="5.26953125" bestFit="1" customWidth="1"/>
    <col min="8238" max="8238" width="5.26953125" customWidth="1"/>
    <col min="8239" max="8239" width="6.6328125" customWidth="1"/>
    <col min="8240" max="8240" width="6.90625" customWidth="1"/>
    <col min="8241" max="8242" width="9.453125" customWidth="1"/>
    <col min="8243" max="8243" width="8.7265625" customWidth="1"/>
    <col min="8488" max="8488" width="3.36328125" customWidth="1"/>
    <col min="8489" max="8489" width="8.36328125" customWidth="1"/>
    <col min="8490" max="8490" width="7" customWidth="1"/>
    <col min="8491" max="8491" width="5" customWidth="1"/>
    <col min="8492" max="8492" width="19.36328125" customWidth="1"/>
    <col min="8493" max="8493" width="5.26953125" bestFit="1" customWidth="1"/>
    <col min="8494" max="8494" width="5.26953125" customWidth="1"/>
    <col min="8495" max="8495" width="6.6328125" customWidth="1"/>
    <col min="8496" max="8496" width="6.90625" customWidth="1"/>
    <col min="8497" max="8498" width="9.453125" customWidth="1"/>
    <col min="8499" max="8499" width="8.7265625" customWidth="1"/>
    <col min="8744" max="8744" width="3.36328125" customWidth="1"/>
    <col min="8745" max="8745" width="8.36328125" customWidth="1"/>
    <col min="8746" max="8746" width="7" customWidth="1"/>
    <col min="8747" max="8747" width="5" customWidth="1"/>
    <col min="8748" max="8748" width="19.36328125" customWidth="1"/>
    <col min="8749" max="8749" width="5.26953125" bestFit="1" customWidth="1"/>
    <col min="8750" max="8750" width="5.26953125" customWidth="1"/>
    <col min="8751" max="8751" width="6.6328125" customWidth="1"/>
    <col min="8752" max="8752" width="6.90625" customWidth="1"/>
    <col min="8753" max="8754" width="9.453125" customWidth="1"/>
    <col min="8755" max="8755" width="8.7265625" customWidth="1"/>
    <col min="9000" max="9000" width="3.36328125" customWidth="1"/>
    <col min="9001" max="9001" width="8.36328125" customWidth="1"/>
    <col min="9002" max="9002" width="7" customWidth="1"/>
    <col min="9003" max="9003" width="5" customWidth="1"/>
    <col min="9004" max="9004" width="19.36328125" customWidth="1"/>
    <col min="9005" max="9005" width="5.26953125" bestFit="1" customWidth="1"/>
    <col min="9006" max="9006" width="5.26953125" customWidth="1"/>
    <col min="9007" max="9007" width="6.6328125" customWidth="1"/>
    <col min="9008" max="9008" width="6.90625" customWidth="1"/>
    <col min="9009" max="9010" width="9.453125" customWidth="1"/>
    <col min="9011" max="9011" width="8.7265625" customWidth="1"/>
    <col min="9256" max="9256" width="3.36328125" customWidth="1"/>
    <col min="9257" max="9257" width="8.36328125" customWidth="1"/>
    <col min="9258" max="9258" width="7" customWidth="1"/>
    <col min="9259" max="9259" width="5" customWidth="1"/>
    <col min="9260" max="9260" width="19.36328125" customWidth="1"/>
    <col min="9261" max="9261" width="5.26953125" bestFit="1" customWidth="1"/>
    <col min="9262" max="9262" width="5.26953125" customWidth="1"/>
    <col min="9263" max="9263" width="6.6328125" customWidth="1"/>
    <col min="9264" max="9264" width="6.90625" customWidth="1"/>
    <col min="9265" max="9266" width="9.453125" customWidth="1"/>
    <col min="9267" max="9267" width="8.7265625" customWidth="1"/>
    <col min="9512" max="9512" width="3.36328125" customWidth="1"/>
    <col min="9513" max="9513" width="8.36328125" customWidth="1"/>
    <col min="9514" max="9514" width="7" customWidth="1"/>
    <col min="9515" max="9515" width="5" customWidth="1"/>
    <col min="9516" max="9516" width="19.36328125" customWidth="1"/>
    <col min="9517" max="9517" width="5.26953125" bestFit="1" customWidth="1"/>
    <col min="9518" max="9518" width="5.26953125" customWidth="1"/>
    <col min="9519" max="9519" width="6.6328125" customWidth="1"/>
    <col min="9520" max="9520" width="6.90625" customWidth="1"/>
    <col min="9521" max="9522" width="9.453125" customWidth="1"/>
    <col min="9523" max="9523" width="8.7265625" customWidth="1"/>
    <col min="9768" max="9768" width="3.36328125" customWidth="1"/>
    <col min="9769" max="9769" width="8.36328125" customWidth="1"/>
    <col min="9770" max="9770" width="7" customWidth="1"/>
    <col min="9771" max="9771" width="5" customWidth="1"/>
    <col min="9772" max="9772" width="19.36328125" customWidth="1"/>
    <col min="9773" max="9773" width="5.26953125" bestFit="1" customWidth="1"/>
    <col min="9774" max="9774" width="5.26953125" customWidth="1"/>
    <col min="9775" max="9775" width="6.6328125" customWidth="1"/>
    <col min="9776" max="9776" width="6.90625" customWidth="1"/>
    <col min="9777" max="9778" width="9.453125" customWidth="1"/>
    <col min="9779" max="9779" width="8.7265625" customWidth="1"/>
    <col min="10024" max="10024" width="3.36328125" customWidth="1"/>
    <col min="10025" max="10025" width="8.36328125" customWidth="1"/>
    <col min="10026" max="10026" width="7" customWidth="1"/>
    <col min="10027" max="10027" width="5" customWidth="1"/>
    <col min="10028" max="10028" width="19.36328125" customWidth="1"/>
    <col min="10029" max="10029" width="5.26953125" bestFit="1" customWidth="1"/>
    <col min="10030" max="10030" width="5.26953125" customWidth="1"/>
    <col min="10031" max="10031" width="6.6328125" customWidth="1"/>
    <col min="10032" max="10032" width="6.90625" customWidth="1"/>
    <col min="10033" max="10034" width="9.453125" customWidth="1"/>
    <col min="10035" max="10035" width="8.7265625" customWidth="1"/>
    <col min="10280" max="10280" width="3.36328125" customWidth="1"/>
    <col min="10281" max="10281" width="8.36328125" customWidth="1"/>
    <col min="10282" max="10282" width="7" customWidth="1"/>
    <col min="10283" max="10283" width="5" customWidth="1"/>
    <col min="10284" max="10284" width="19.36328125" customWidth="1"/>
    <col min="10285" max="10285" width="5.26953125" bestFit="1" customWidth="1"/>
    <col min="10286" max="10286" width="5.26953125" customWidth="1"/>
    <col min="10287" max="10287" width="6.6328125" customWidth="1"/>
    <col min="10288" max="10288" width="6.90625" customWidth="1"/>
    <col min="10289" max="10290" width="9.453125" customWidth="1"/>
    <col min="10291" max="10291" width="8.7265625" customWidth="1"/>
    <col min="10536" max="10536" width="3.36328125" customWidth="1"/>
    <col min="10537" max="10537" width="8.36328125" customWidth="1"/>
    <col min="10538" max="10538" width="7" customWidth="1"/>
    <col min="10539" max="10539" width="5" customWidth="1"/>
    <col min="10540" max="10540" width="19.36328125" customWidth="1"/>
    <col min="10541" max="10541" width="5.26953125" bestFit="1" customWidth="1"/>
    <col min="10542" max="10542" width="5.26953125" customWidth="1"/>
    <col min="10543" max="10543" width="6.6328125" customWidth="1"/>
    <col min="10544" max="10544" width="6.90625" customWidth="1"/>
    <col min="10545" max="10546" width="9.453125" customWidth="1"/>
    <col min="10547" max="10547" width="8.7265625" customWidth="1"/>
    <col min="10792" max="10792" width="3.36328125" customWidth="1"/>
    <col min="10793" max="10793" width="8.36328125" customWidth="1"/>
    <col min="10794" max="10794" width="7" customWidth="1"/>
    <col min="10795" max="10795" width="5" customWidth="1"/>
    <col min="10796" max="10796" width="19.36328125" customWidth="1"/>
    <col min="10797" max="10797" width="5.26953125" bestFit="1" customWidth="1"/>
    <col min="10798" max="10798" width="5.26953125" customWidth="1"/>
    <col min="10799" max="10799" width="6.6328125" customWidth="1"/>
    <col min="10800" max="10800" width="6.90625" customWidth="1"/>
    <col min="10801" max="10802" width="9.453125" customWidth="1"/>
    <col min="10803" max="10803" width="8.7265625" customWidth="1"/>
    <col min="11048" max="11048" width="3.36328125" customWidth="1"/>
    <col min="11049" max="11049" width="8.36328125" customWidth="1"/>
    <col min="11050" max="11050" width="7" customWidth="1"/>
    <col min="11051" max="11051" width="5" customWidth="1"/>
    <col min="11052" max="11052" width="19.36328125" customWidth="1"/>
    <col min="11053" max="11053" width="5.26953125" bestFit="1" customWidth="1"/>
    <col min="11054" max="11054" width="5.26953125" customWidth="1"/>
    <col min="11055" max="11055" width="6.6328125" customWidth="1"/>
    <col min="11056" max="11056" width="6.90625" customWidth="1"/>
    <col min="11057" max="11058" width="9.453125" customWidth="1"/>
    <col min="11059" max="11059" width="8.7265625" customWidth="1"/>
    <col min="11304" max="11304" width="3.36328125" customWidth="1"/>
    <col min="11305" max="11305" width="8.36328125" customWidth="1"/>
    <col min="11306" max="11306" width="7" customWidth="1"/>
    <col min="11307" max="11307" width="5" customWidth="1"/>
    <col min="11308" max="11308" width="19.36328125" customWidth="1"/>
    <col min="11309" max="11309" width="5.26953125" bestFit="1" customWidth="1"/>
    <col min="11310" max="11310" width="5.26953125" customWidth="1"/>
    <col min="11311" max="11311" width="6.6328125" customWidth="1"/>
    <col min="11312" max="11312" width="6.90625" customWidth="1"/>
    <col min="11313" max="11314" width="9.453125" customWidth="1"/>
    <col min="11315" max="11315" width="8.7265625" customWidth="1"/>
    <col min="11560" max="11560" width="3.36328125" customWidth="1"/>
    <col min="11561" max="11561" width="8.36328125" customWidth="1"/>
    <col min="11562" max="11562" width="7" customWidth="1"/>
    <col min="11563" max="11563" width="5" customWidth="1"/>
    <col min="11564" max="11564" width="19.36328125" customWidth="1"/>
    <col min="11565" max="11565" width="5.26953125" bestFit="1" customWidth="1"/>
    <col min="11566" max="11566" width="5.26953125" customWidth="1"/>
    <col min="11567" max="11567" width="6.6328125" customWidth="1"/>
    <col min="11568" max="11568" width="6.90625" customWidth="1"/>
    <col min="11569" max="11570" width="9.453125" customWidth="1"/>
    <col min="11571" max="11571" width="8.7265625" customWidth="1"/>
    <col min="11816" max="11816" width="3.36328125" customWidth="1"/>
    <col min="11817" max="11817" width="8.36328125" customWidth="1"/>
    <col min="11818" max="11818" width="7" customWidth="1"/>
    <col min="11819" max="11819" width="5" customWidth="1"/>
    <col min="11820" max="11820" width="19.36328125" customWidth="1"/>
    <col min="11821" max="11821" width="5.26953125" bestFit="1" customWidth="1"/>
    <col min="11822" max="11822" width="5.26953125" customWidth="1"/>
    <col min="11823" max="11823" width="6.6328125" customWidth="1"/>
    <col min="11824" max="11824" width="6.90625" customWidth="1"/>
    <col min="11825" max="11826" width="9.453125" customWidth="1"/>
    <col min="11827" max="11827" width="8.7265625" customWidth="1"/>
    <col min="12072" max="12072" width="3.36328125" customWidth="1"/>
    <col min="12073" max="12073" width="8.36328125" customWidth="1"/>
    <col min="12074" max="12074" width="7" customWidth="1"/>
    <col min="12075" max="12075" width="5" customWidth="1"/>
    <col min="12076" max="12076" width="19.36328125" customWidth="1"/>
    <col min="12077" max="12077" width="5.26953125" bestFit="1" customWidth="1"/>
    <col min="12078" max="12078" width="5.26953125" customWidth="1"/>
    <col min="12079" max="12079" width="6.6328125" customWidth="1"/>
    <col min="12080" max="12080" width="6.90625" customWidth="1"/>
    <col min="12081" max="12082" width="9.453125" customWidth="1"/>
    <col min="12083" max="12083" width="8.7265625" customWidth="1"/>
    <col min="12328" max="12328" width="3.36328125" customWidth="1"/>
    <col min="12329" max="12329" width="8.36328125" customWidth="1"/>
    <col min="12330" max="12330" width="7" customWidth="1"/>
    <col min="12331" max="12331" width="5" customWidth="1"/>
    <col min="12332" max="12332" width="19.36328125" customWidth="1"/>
    <col min="12333" max="12333" width="5.26953125" bestFit="1" customWidth="1"/>
    <col min="12334" max="12334" width="5.26953125" customWidth="1"/>
    <col min="12335" max="12335" width="6.6328125" customWidth="1"/>
    <col min="12336" max="12336" width="6.90625" customWidth="1"/>
    <col min="12337" max="12338" width="9.453125" customWidth="1"/>
    <col min="12339" max="12339" width="8.7265625" customWidth="1"/>
    <col min="12584" max="12584" width="3.36328125" customWidth="1"/>
    <col min="12585" max="12585" width="8.36328125" customWidth="1"/>
    <col min="12586" max="12586" width="7" customWidth="1"/>
    <col min="12587" max="12587" width="5" customWidth="1"/>
    <col min="12588" max="12588" width="19.36328125" customWidth="1"/>
    <col min="12589" max="12589" width="5.26953125" bestFit="1" customWidth="1"/>
    <col min="12590" max="12590" width="5.26953125" customWidth="1"/>
    <col min="12591" max="12591" width="6.6328125" customWidth="1"/>
    <col min="12592" max="12592" width="6.90625" customWidth="1"/>
    <col min="12593" max="12594" width="9.453125" customWidth="1"/>
    <col min="12595" max="12595" width="8.7265625" customWidth="1"/>
    <col min="12840" max="12840" width="3.36328125" customWidth="1"/>
    <col min="12841" max="12841" width="8.36328125" customWidth="1"/>
    <col min="12842" max="12842" width="7" customWidth="1"/>
    <col min="12843" max="12843" width="5" customWidth="1"/>
    <col min="12844" max="12844" width="19.36328125" customWidth="1"/>
    <col min="12845" max="12845" width="5.26953125" bestFit="1" customWidth="1"/>
    <col min="12846" max="12846" width="5.26953125" customWidth="1"/>
    <col min="12847" max="12847" width="6.6328125" customWidth="1"/>
    <col min="12848" max="12848" width="6.90625" customWidth="1"/>
    <col min="12849" max="12850" width="9.453125" customWidth="1"/>
    <col min="12851" max="12851" width="8.7265625" customWidth="1"/>
    <col min="13096" max="13096" width="3.36328125" customWidth="1"/>
    <col min="13097" max="13097" width="8.36328125" customWidth="1"/>
    <col min="13098" max="13098" width="7" customWidth="1"/>
    <col min="13099" max="13099" width="5" customWidth="1"/>
    <col min="13100" max="13100" width="19.36328125" customWidth="1"/>
    <col min="13101" max="13101" width="5.26953125" bestFit="1" customWidth="1"/>
    <col min="13102" max="13102" width="5.26953125" customWidth="1"/>
    <col min="13103" max="13103" width="6.6328125" customWidth="1"/>
    <col min="13104" max="13104" width="6.90625" customWidth="1"/>
    <col min="13105" max="13106" width="9.453125" customWidth="1"/>
    <col min="13107" max="13107" width="8.7265625" customWidth="1"/>
    <col min="13352" max="13352" width="3.36328125" customWidth="1"/>
    <col min="13353" max="13353" width="8.36328125" customWidth="1"/>
    <col min="13354" max="13354" width="7" customWidth="1"/>
    <col min="13355" max="13355" width="5" customWidth="1"/>
    <col min="13356" max="13356" width="19.36328125" customWidth="1"/>
    <col min="13357" max="13357" width="5.26953125" bestFit="1" customWidth="1"/>
    <col min="13358" max="13358" width="5.26953125" customWidth="1"/>
    <col min="13359" max="13359" width="6.6328125" customWidth="1"/>
    <col min="13360" max="13360" width="6.90625" customWidth="1"/>
    <col min="13361" max="13362" width="9.453125" customWidth="1"/>
    <col min="13363" max="13363" width="8.7265625" customWidth="1"/>
    <col min="13608" max="13608" width="3.36328125" customWidth="1"/>
    <col min="13609" max="13609" width="8.36328125" customWidth="1"/>
    <col min="13610" max="13610" width="7" customWidth="1"/>
    <col min="13611" max="13611" width="5" customWidth="1"/>
    <col min="13612" max="13612" width="19.36328125" customWidth="1"/>
    <col min="13613" max="13613" width="5.26953125" bestFit="1" customWidth="1"/>
    <col min="13614" max="13614" width="5.26953125" customWidth="1"/>
    <col min="13615" max="13615" width="6.6328125" customWidth="1"/>
    <col min="13616" max="13616" width="6.90625" customWidth="1"/>
    <col min="13617" max="13618" width="9.453125" customWidth="1"/>
    <col min="13619" max="13619" width="8.7265625" customWidth="1"/>
    <col min="13864" max="13864" width="3.36328125" customWidth="1"/>
    <col min="13865" max="13865" width="8.36328125" customWidth="1"/>
    <col min="13866" max="13866" width="7" customWidth="1"/>
    <col min="13867" max="13867" width="5" customWidth="1"/>
    <col min="13868" max="13868" width="19.36328125" customWidth="1"/>
    <col min="13869" max="13869" width="5.26953125" bestFit="1" customWidth="1"/>
    <col min="13870" max="13870" width="5.26953125" customWidth="1"/>
    <col min="13871" max="13871" width="6.6328125" customWidth="1"/>
    <col min="13872" max="13872" width="6.90625" customWidth="1"/>
    <col min="13873" max="13874" width="9.453125" customWidth="1"/>
    <col min="13875" max="13875" width="8.7265625" customWidth="1"/>
    <col min="14120" max="14120" width="3.36328125" customWidth="1"/>
    <col min="14121" max="14121" width="8.36328125" customWidth="1"/>
    <col min="14122" max="14122" width="7" customWidth="1"/>
    <col min="14123" max="14123" width="5" customWidth="1"/>
    <col min="14124" max="14124" width="19.36328125" customWidth="1"/>
    <col min="14125" max="14125" width="5.26953125" bestFit="1" customWidth="1"/>
    <col min="14126" max="14126" width="5.26953125" customWidth="1"/>
    <col min="14127" max="14127" width="6.6328125" customWidth="1"/>
    <col min="14128" max="14128" width="6.90625" customWidth="1"/>
    <col min="14129" max="14130" width="9.453125" customWidth="1"/>
    <col min="14131" max="14131" width="8.7265625" customWidth="1"/>
    <col min="14376" max="14376" width="3.36328125" customWidth="1"/>
    <col min="14377" max="14377" width="8.36328125" customWidth="1"/>
    <col min="14378" max="14378" width="7" customWidth="1"/>
    <col min="14379" max="14379" width="5" customWidth="1"/>
    <col min="14380" max="14380" width="19.36328125" customWidth="1"/>
    <col min="14381" max="14381" width="5.26953125" bestFit="1" customWidth="1"/>
    <col min="14382" max="14382" width="5.26953125" customWidth="1"/>
    <col min="14383" max="14383" width="6.6328125" customWidth="1"/>
    <col min="14384" max="14384" width="6.90625" customWidth="1"/>
    <col min="14385" max="14386" width="9.453125" customWidth="1"/>
    <col min="14387" max="14387" width="8.7265625" customWidth="1"/>
    <col min="14632" max="14632" width="3.36328125" customWidth="1"/>
    <col min="14633" max="14633" width="8.36328125" customWidth="1"/>
    <col min="14634" max="14634" width="7" customWidth="1"/>
    <col min="14635" max="14635" width="5" customWidth="1"/>
    <col min="14636" max="14636" width="19.36328125" customWidth="1"/>
    <col min="14637" max="14637" width="5.26953125" bestFit="1" customWidth="1"/>
    <col min="14638" max="14638" width="5.26953125" customWidth="1"/>
    <col min="14639" max="14639" width="6.6328125" customWidth="1"/>
    <col min="14640" max="14640" width="6.90625" customWidth="1"/>
    <col min="14641" max="14642" width="9.453125" customWidth="1"/>
    <col min="14643" max="14643" width="8.7265625" customWidth="1"/>
    <col min="14888" max="14888" width="3.36328125" customWidth="1"/>
    <col min="14889" max="14889" width="8.36328125" customWidth="1"/>
    <col min="14890" max="14890" width="7" customWidth="1"/>
    <col min="14891" max="14891" width="5" customWidth="1"/>
    <col min="14892" max="14892" width="19.36328125" customWidth="1"/>
    <col min="14893" max="14893" width="5.26953125" bestFit="1" customWidth="1"/>
    <col min="14894" max="14894" width="5.26953125" customWidth="1"/>
    <col min="14895" max="14895" width="6.6328125" customWidth="1"/>
    <col min="14896" max="14896" width="6.90625" customWidth="1"/>
    <col min="14897" max="14898" width="9.453125" customWidth="1"/>
    <col min="14899" max="14899" width="8.7265625" customWidth="1"/>
    <col min="15144" max="15144" width="3.36328125" customWidth="1"/>
    <col min="15145" max="15145" width="8.36328125" customWidth="1"/>
    <col min="15146" max="15146" width="7" customWidth="1"/>
    <col min="15147" max="15147" width="5" customWidth="1"/>
    <col min="15148" max="15148" width="19.36328125" customWidth="1"/>
    <col min="15149" max="15149" width="5.26953125" bestFit="1" customWidth="1"/>
    <col min="15150" max="15150" width="5.26953125" customWidth="1"/>
    <col min="15151" max="15151" width="6.6328125" customWidth="1"/>
    <col min="15152" max="15152" width="6.90625" customWidth="1"/>
    <col min="15153" max="15154" width="9.453125" customWidth="1"/>
    <col min="15155" max="15155" width="8.7265625" customWidth="1"/>
    <col min="15400" max="15400" width="3.36328125" customWidth="1"/>
    <col min="15401" max="15401" width="8.36328125" customWidth="1"/>
    <col min="15402" max="15402" width="7" customWidth="1"/>
    <col min="15403" max="15403" width="5" customWidth="1"/>
    <col min="15404" max="15404" width="19.36328125" customWidth="1"/>
    <col min="15405" max="15405" width="5.26953125" bestFit="1" customWidth="1"/>
    <col min="15406" max="15406" width="5.26953125" customWidth="1"/>
    <col min="15407" max="15407" width="6.6328125" customWidth="1"/>
    <col min="15408" max="15408" width="6.90625" customWidth="1"/>
    <col min="15409" max="15410" width="9.453125" customWidth="1"/>
    <col min="15411" max="15411" width="8.7265625" customWidth="1"/>
    <col min="15656" max="15656" width="3.36328125" customWidth="1"/>
    <col min="15657" max="15657" width="8.36328125" customWidth="1"/>
    <col min="15658" max="15658" width="7" customWidth="1"/>
    <col min="15659" max="15659" width="5" customWidth="1"/>
    <col min="15660" max="15660" width="19.36328125" customWidth="1"/>
    <col min="15661" max="15661" width="5.26953125" bestFit="1" customWidth="1"/>
    <col min="15662" max="15662" width="5.26953125" customWidth="1"/>
    <col min="15663" max="15663" width="6.6328125" customWidth="1"/>
    <col min="15664" max="15664" width="6.90625" customWidth="1"/>
    <col min="15665" max="15666" width="9.453125" customWidth="1"/>
    <col min="15667" max="15667" width="8.7265625" customWidth="1"/>
    <col min="15912" max="15912" width="3.36328125" customWidth="1"/>
    <col min="15913" max="15913" width="8.36328125" customWidth="1"/>
    <col min="15914" max="15914" width="7" customWidth="1"/>
    <col min="15915" max="15915" width="5" customWidth="1"/>
    <col min="15916" max="15916" width="19.36328125" customWidth="1"/>
    <col min="15917" max="15917" width="5.26953125" bestFit="1" customWidth="1"/>
    <col min="15918" max="15918" width="5.26953125" customWidth="1"/>
    <col min="15919" max="15919" width="6.6328125" customWidth="1"/>
    <col min="15920" max="15920" width="6.90625" customWidth="1"/>
    <col min="15921" max="15922" width="9.453125" customWidth="1"/>
    <col min="15923" max="15923" width="8.7265625" customWidth="1"/>
    <col min="16168" max="16168" width="3.36328125" customWidth="1"/>
    <col min="16169" max="16169" width="8.36328125" customWidth="1"/>
    <col min="16170" max="16170" width="7" customWidth="1"/>
    <col min="16171" max="16171" width="5" customWidth="1"/>
    <col min="16172" max="16172" width="19.36328125" customWidth="1"/>
    <col min="16173" max="16173" width="5.26953125" bestFit="1" customWidth="1"/>
    <col min="16174" max="16174" width="5.26953125" customWidth="1"/>
    <col min="16175" max="16175" width="6.6328125" customWidth="1"/>
    <col min="16176" max="16176" width="6.90625" customWidth="1"/>
    <col min="16177" max="16178" width="9.453125" customWidth="1"/>
    <col min="16179" max="16179" width="8.7265625" customWidth="1"/>
  </cols>
  <sheetData>
    <row r="1" spans="1:81" ht="99.75" customHeight="1" thickBot="1"/>
    <row r="2" spans="1:81" s="301" customFormat="1" ht="52.5" hidden="1" customHeight="1">
      <c r="A2" s="579" t="s">
        <v>91</v>
      </c>
      <c r="B2" s="579"/>
      <c r="C2" s="579"/>
      <c r="D2" s="579"/>
      <c r="E2" s="579"/>
      <c r="F2" s="579"/>
      <c r="G2" s="579"/>
      <c r="H2" s="579"/>
      <c r="I2" s="579"/>
      <c r="J2" s="579"/>
      <c r="K2" s="579"/>
      <c r="L2" s="579"/>
      <c r="M2" s="579"/>
      <c r="N2" s="299"/>
      <c r="O2" s="300"/>
      <c r="P2" s="300"/>
      <c r="Q2" s="300"/>
      <c r="R2" s="300"/>
      <c r="S2" s="300"/>
      <c r="T2" s="300"/>
      <c r="V2" s="594" t="s">
        <v>1040</v>
      </c>
      <c r="W2" s="595"/>
      <c r="X2" s="595"/>
      <c r="Y2" s="595"/>
      <c r="Z2" s="595"/>
      <c r="AA2" s="595"/>
      <c r="AB2" s="595"/>
      <c r="AC2" s="595"/>
      <c r="AD2" s="595"/>
      <c r="AE2" s="595"/>
      <c r="AF2" s="595"/>
      <c r="AG2" s="596"/>
      <c r="AH2" s="302"/>
      <c r="AI2" s="589"/>
      <c r="AJ2" s="589"/>
      <c r="AK2" s="589"/>
      <c r="AL2" s="589"/>
      <c r="AM2" s="589"/>
      <c r="AN2" s="589"/>
      <c r="AO2" s="589"/>
      <c r="AP2" s="589"/>
      <c r="AQ2" s="589"/>
      <c r="AR2" s="589"/>
      <c r="AS2" s="589"/>
      <c r="AT2" s="589"/>
      <c r="AU2" s="300"/>
      <c r="AV2" s="300"/>
      <c r="BM2" s="300"/>
      <c r="BN2" s="300"/>
    </row>
    <row r="3" spans="1:81" s="301" customFormat="1" ht="22.5" hidden="1" customHeight="1" thickBot="1">
      <c r="A3" s="299"/>
      <c r="B3" s="299"/>
      <c r="C3" s="299"/>
      <c r="D3" s="299"/>
      <c r="E3" s="299"/>
      <c r="F3" s="299"/>
      <c r="G3" s="299"/>
      <c r="H3" s="299"/>
      <c r="I3" s="299"/>
      <c r="J3" s="299"/>
      <c r="K3" s="299"/>
      <c r="L3" s="299"/>
      <c r="M3" s="299"/>
      <c r="N3" s="299"/>
      <c r="O3" s="300"/>
      <c r="P3" s="300"/>
      <c r="Q3" s="300"/>
      <c r="R3" s="300"/>
      <c r="S3" s="300"/>
      <c r="T3" s="300"/>
      <c r="V3" s="303"/>
      <c r="W3" s="303"/>
      <c r="X3" s="303"/>
      <c r="Y3" s="303"/>
      <c r="Z3" s="303"/>
      <c r="AA3" s="303"/>
      <c r="AB3" s="303"/>
      <c r="AC3" s="597"/>
      <c r="AD3" s="598"/>
      <c r="AE3" s="598"/>
      <c r="AF3" s="598"/>
      <c r="AG3" s="599"/>
      <c r="AH3" s="300"/>
      <c r="AI3" s="304"/>
      <c r="AJ3" s="304"/>
      <c r="AK3" s="304"/>
      <c r="AL3" s="304"/>
      <c r="AM3" s="304"/>
      <c r="AN3" s="304"/>
      <c r="AO3" s="304"/>
      <c r="AP3" s="590"/>
      <c r="AQ3" s="590"/>
      <c r="AR3" s="590"/>
      <c r="AS3" s="590"/>
      <c r="AT3" s="590"/>
      <c r="AU3" s="300"/>
      <c r="AV3" s="300"/>
      <c r="BM3" s="300"/>
      <c r="BN3" s="300"/>
    </row>
    <row r="4" spans="1:81" ht="27.75" customHeight="1">
      <c r="A4" s="305" t="s">
        <v>2334</v>
      </c>
      <c r="B4" s="305"/>
      <c r="C4" s="305"/>
      <c r="D4" s="305"/>
      <c r="E4" s="306"/>
      <c r="F4" s="580"/>
      <c r="G4" s="580"/>
      <c r="H4" s="580"/>
      <c r="I4" s="307"/>
      <c r="J4" s="306"/>
      <c r="K4" s="306"/>
      <c r="L4" s="306" t="e">
        <f>①基本情報【名簿入力前に必須入力】!P5</f>
        <v>#N/A</v>
      </c>
      <c r="M4" s="306"/>
      <c r="N4" s="306"/>
      <c r="O4" s="296"/>
      <c r="Q4" s="296"/>
      <c r="R4" s="298"/>
      <c r="S4" s="591" t="s">
        <v>1142</v>
      </c>
      <c r="T4" s="592"/>
      <c r="U4" s="593"/>
      <c r="V4" s="268" t="s">
        <v>23</v>
      </c>
      <c r="W4" s="268" t="s">
        <v>24</v>
      </c>
      <c r="X4" s="268" t="s">
        <v>25</v>
      </c>
      <c r="Y4" s="268" t="s">
        <v>26</v>
      </c>
      <c r="Z4" s="268" t="s">
        <v>27</v>
      </c>
      <c r="AA4" s="268" t="s">
        <v>28</v>
      </c>
      <c r="AB4" s="268" t="s">
        <v>29</v>
      </c>
      <c r="AC4" s="268" t="s">
        <v>30</v>
      </c>
      <c r="AD4" s="268" t="s">
        <v>31</v>
      </c>
      <c r="AE4" s="268" t="s">
        <v>32</v>
      </c>
      <c r="AF4" s="268" t="s">
        <v>33</v>
      </c>
      <c r="AG4" s="269" t="s">
        <v>34</v>
      </c>
      <c r="AH4" s="295"/>
      <c r="AI4" s="295"/>
      <c r="AJ4" s="295"/>
      <c r="AK4" s="295"/>
      <c r="AL4" s="295"/>
      <c r="AM4" s="295"/>
      <c r="AN4" s="295"/>
      <c r="AO4" s="295"/>
      <c r="AP4" s="295"/>
      <c r="AQ4" s="295"/>
      <c r="AR4" s="295"/>
      <c r="AS4" s="295"/>
      <c r="AT4" s="295"/>
      <c r="BM4" s="266"/>
    </row>
    <row r="5" spans="1:81" ht="18" customHeight="1">
      <c r="A5" s="305"/>
      <c r="B5" s="588"/>
      <c r="C5" s="588"/>
      <c r="D5" s="588"/>
      <c r="E5" s="588"/>
      <c r="F5" s="588"/>
      <c r="G5" s="588"/>
      <c r="H5" s="588"/>
      <c r="I5" s="588"/>
      <c r="J5" s="588"/>
      <c r="K5" s="308" t="s">
        <v>1034</v>
      </c>
      <c r="L5" s="581">
        <f>①基本情報【名簿入力前に必須入力】!D5</f>
        <v>0</v>
      </c>
      <c r="M5" s="581"/>
      <c r="N5" s="309"/>
      <c r="Q5" s="296"/>
      <c r="R5" s="298">
        <v>1</v>
      </c>
      <c r="S5" s="600" t="s">
        <v>1143</v>
      </c>
      <c r="T5" s="601"/>
      <c r="U5" s="602"/>
      <c r="V5" s="270">
        <f>COUNTIF($BA$15:$BA$114,R5)</f>
        <v>0</v>
      </c>
      <c r="W5" s="270">
        <f>COUNTIF($BB$15:$BB$114,R5)</f>
        <v>0</v>
      </c>
      <c r="X5" s="270">
        <f>COUNTIF($BC$15:$BC$114,R5)</f>
        <v>0</v>
      </c>
      <c r="Y5" s="270">
        <f>COUNTIF($BD$15:$BD$114,$R5)</f>
        <v>0</v>
      </c>
      <c r="Z5" s="270">
        <f>COUNTIF($BE$15:$BE$114,$R5)</f>
        <v>0</v>
      </c>
      <c r="AA5" s="270">
        <f>COUNTIF($BF$15:$BF$114,$R5)</f>
        <v>0</v>
      </c>
      <c r="AB5" s="270">
        <f>COUNTIF($BG$15:$BG$114,$R5)</f>
        <v>0</v>
      </c>
      <c r="AC5" s="270">
        <f>COUNTIF($BH$15:$BH$114,$R5)</f>
        <v>0</v>
      </c>
      <c r="AD5" s="270">
        <f>COUNTIF($BI$15:$BI$114,$R5)</f>
        <v>0</v>
      </c>
      <c r="AE5" s="270">
        <f>COUNTIF($BJ$15:$BJ$114,$R5)</f>
        <v>0</v>
      </c>
      <c r="AF5" s="270">
        <f>COUNTIF($BK$15:$BK$114,$R5)</f>
        <v>0</v>
      </c>
      <c r="AG5" s="271">
        <f>COUNTIF($BL$15:$BL$114,$R5)</f>
        <v>0</v>
      </c>
      <c r="AH5" s="296"/>
      <c r="AI5" s="296"/>
      <c r="AJ5" s="296"/>
      <c r="AK5" s="296"/>
      <c r="AL5" s="296"/>
      <c r="AM5" s="296"/>
      <c r="AN5" s="296"/>
      <c r="AO5" s="296"/>
      <c r="AP5" s="296"/>
      <c r="AQ5" s="296"/>
      <c r="AR5" s="296"/>
      <c r="AS5" s="296"/>
      <c r="AT5" s="296"/>
    </row>
    <row r="6" spans="1:81" ht="18" customHeight="1">
      <c r="A6" s="305"/>
      <c r="B6" s="310"/>
      <c r="C6" s="310"/>
      <c r="D6" s="310"/>
      <c r="E6" s="310"/>
      <c r="F6" s="310"/>
      <c r="G6" s="310"/>
      <c r="H6" s="310"/>
      <c r="I6" s="310"/>
      <c r="J6" s="310"/>
      <c r="K6" s="311"/>
      <c r="L6" s="312"/>
      <c r="M6" s="312"/>
      <c r="N6" s="309"/>
      <c r="Q6" s="296"/>
      <c r="R6" s="296">
        <v>2</v>
      </c>
      <c r="S6" s="600" t="s">
        <v>1144</v>
      </c>
      <c r="T6" s="601"/>
      <c r="U6" s="602"/>
      <c r="V6" s="270">
        <f>COUNTIF($BA$15:$BA$114,R6)</f>
        <v>0</v>
      </c>
      <c r="W6" s="270">
        <f>COUNTIF($BB$15:$BB$114,R6)</f>
        <v>0</v>
      </c>
      <c r="X6" s="270">
        <f>COUNTIF($BC$15:$BC$114,R6)</f>
        <v>0</v>
      </c>
      <c r="Y6" s="270">
        <f>COUNTIF($BD$15:$BD$114,$R6)</f>
        <v>0</v>
      </c>
      <c r="Z6" s="270">
        <f>COUNTIF($BE$15:$BE$114,$R6)</f>
        <v>0</v>
      </c>
      <c r="AA6" s="270">
        <f>COUNTIF($BF$15:$BF$114,$R6)</f>
        <v>0</v>
      </c>
      <c r="AB6" s="270">
        <f>COUNTIF($BG$15:$BG$114,$R6)</f>
        <v>0</v>
      </c>
      <c r="AC6" s="270">
        <f>COUNTIF($BH$15:$BH$114,$R6)</f>
        <v>0</v>
      </c>
      <c r="AD6" s="270">
        <f>COUNTIF($BI$15:$BI$114,$R6)</f>
        <v>0</v>
      </c>
      <c r="AE6" s="270">
        <f>COUNTIF($BJ$15:$BJ$114,$R6)</f>
        <v>0</v>
      </c>
      <c r="AF6" s="270">
        <f>COUNTIF($BK$15:$BK$114,$R6)</f>
        <v>0</v>
      </c>
      <c r="AG6" s="271">
        <f>COUNTIF($BL$15:$BL$114,$R6)</f>
        <v>0</v>
      </c>
      <c r="AH6" s="296"/>
      <c r="AI6" s="296"/>
      <c r="AJ6" s="296"/>
      <c r="AK6" s="296"/>
      <c r="AL6" s="296"/>
      <c r="AM6" s="296"/>
      <c r="AN6" s="296"/>
      <c r="AO6" s="296"/>
      <c r="AP6" s="296"/>
      <c r="AQ6" s="296"/>
      <c r="AR6" s="296"/>
      <c r="AS6" s="296"/>
      <c r="AT6" s="296"/>
    </row>
    <row r="7" spans="1:81" ht="18" customHeight="1">
      <c r="A7" s="305"/>
      <c r="B7" s="310"/>
      <c r="C7" s="310"/>
      <c r="D7" s="310"/>
      <c r="E7" s="310"/>
      <c r="F7" s="310"/>
      <c r="G7" s="310"/>
      <c r="H7" s="310"/>
      <c r="I7" s="310"/>
      <c r="J7" s="310"/>
      <c r="K7" s="311"/>
      <c r="L7" s="312"/>
      <c r="M7" s="312"/>
      <c r="N7" s="309"/>
      <c r="Q7" s="296"/>
      <c r="R7" s="296">
        <v>3</v>
      </c>
      <c r="S7" s="600" t="s">
        <v>1145</v>
      </c>
      <c r="T7" s="601"/>
      <c r="U7" s="602"/>
      <c r="V7" s="270">
        <f>COUNTIF($BA$15:$BA$114,R7)</f>
        <v>0</v>
      </c>
      <c r="W7" s="270">
        <f>COUNTIF($BB$15:$BB$114,R7)</f>
        <v>0</v>
      </c>
      <c r="X7" s="270">
        <f>COUNTIF($BC$15:$BC$114,R7)</f>
        <v>0</v>
      </c>
      <c r="Y7" s="270">
        <f>COUNTIF($BD$15:$BD$114,$R7)</f>
        <v>0</v>
      </c>
      <c r="Z7" s="270">
        <f>COUNTIF($BE$15:$BE$114,$R7)</f>
        <v>0</v>
      </c>
      <c r="AA7" s="270">
        <f>COUNTIF($BF$15:$BF$114,$R7)</f>
        <v>0</v>
      </c>
      <c r="AB7" s="270">
        <f>COUNTIF($BG$15:$BG$114,$R7)</f>
        <v>0</v>
      </c>
      <c r="AC7" s="270">
        <f>COUNTIF($BH$15:$BH$114,$R7)</f>
        <v>0</v>
      </c>
      <c r="AD7" s="270">
        <f>COUNTIF($BI$15:$BI$114,$R7)</f>
        <v>0</v>
      </c>
      <c r="AE7" s="270">
        <f>COUNTIF($BJ$15:$BJ$114,$R7)</f>
        <v>0</v>
      </c>
      <c r="AF7" s="270">
        <f>COUNTIF($BK$15:$BK$114,$R7)</f>
        <v>0</v>
      </c>
      <c r="AG7" s="271">
        <f>COUNTIF($BL$15:$BL$114,$R7)</f>
        <v>0</v>
      </c>
      <c r="AH7" s="296"/>
      <c r="AI7" s="296"/>
      <c r="AJ7" s="296"/>
      <c r="AK7" s="296"/>
      <c r="AL7" s="296"/>
      <c r="AM7" s="296"/>
      <c r="AN7" s="296"/>
      <c r="AO7" s="296"/>
      <c r="AP7" s="296"/>
      <c r="AQ7" s="296"/>
      <c r="AR7" s="296"/>
      <c r="AS7" s="296"/>
      <c r="AT7" s="296"/>
    </row>
    <row r="8" spans="1:81" ht="18" customHeight="1">
      <c r="A8" s="305"/>
      <c r="B8" s="310"/>
      <c r="C8" s="310"/>
      <c r="D8" s="310"/>
      <c r="E8" s="310"/>
      <c r="F8" s="310"/>
      <c r="G8" s="310"/>
      <c r="H8" s="310"/>
      <c r="I8" s="310"/>
      <c r="J8" s="310"/>
      <c r="K8" s="311"/>
      <c r="L8" s="312"/>
      <c r="M8" s="312"/>
      <c r="N8" s="309"/>
      <c r="Q8" s="296"/>
      <c r="R8" s="296">
        <v>4</v>
      </c>
      <c r="S8" s="600" t="s">
        <v>1146</v>
      </c>
      <c r="T8" s="601"/>
      <c r="U8" s="602"/>
      <c r="V8" s="270">
        <f>COUNTIF($BA$15:$BA$114,R8)</f>
        <v>0</v>
      </c>
      <c r="W8" s="270">
        <f>COUNTIF($BB$15:$BB$114,R8)</f>
        <v>0</v>
      </c>
      <c r="X8" s="270">
        <f>COUNTIF($BC$15:$BC$114,R8)</f>
        <v>0</v>
      </c>
      <c r="Y8" s="270">
        <f>COUNTIF($BD$15:$BD$114,$R8)</f>
        <v>0</v>
      </c>
      <c r="Z8" s="270">
        <f>COUNTIF($BE$15:$BE$114,$R8)</f>
        <v>0</v>
      </c>
      <c r="AA8" s="270">
        <f>COUNTIF($BF$15:$BF$114,$R8)</f>
        <v>0</v>
      </c>
      <c r="AB8" s="270">
        <f>COUNTIF($BG$15:$BG$114,$R8)</f>
        <v>0</v>
      </c>
      <c r="AC8" s="270">
        <f>COUNTIF($BH$15:$BH$114,$R8)</f>
        <v>0</v>
      </c>
      <c r="AD8" s="270">
        <f>COUNTIF($BI$15:$BI$114,$R8)</f>
        <v>0</v>
      </c>
      <c r="AE8" s="270">
        <f>COUNTIF($BJ$15:$BJ$114,$R8)</f>
        <v>0</v>
      </c>
      <c r="AF8" s="270">
        <f>COUNTIF($BK$15:$BK$114,$R8)</f>
        <v>0</v>
      </c>
      <c r="AG8" s="271">
        <f>COUNTIF($BL$15:$BL$114,$R8)</f>
        <v>0</v>
      </c>
      <c r="AH8" s="296"/>
      <c r="AI8" s="296"/>
      <c r="AJ8" s="296"/>
      <c r="AK8" s="296"/>
      <c r="AL8" s="296"/>
      <c r="AM8" s="296"/>
      <c r="AN8" s="296"/>
      <c r="AO8" s="296"/>
      <c r="AP8" s="296"/>
      <c r="AQ8" s="296"/>
      <c r="AR8" s="296"/>
      <c r="AS8" s="296"/>
      <c r="AT8" s="296"/>
    </row>
    <row r="9" spans="1:81" ht="18.75" customHeight="1" thickBot="1">
      <c r="A9" s="305"/>
      <c r="B9" s="305"/>
      <c r="C9" s="305"/>
      <c r="D9" s="305"/>
      <c r="E9" s="306"/>
      <c r="F9" s="313"/>
      <c r="G9" s="306"/>
      <c r="H9" s="306"/>
      <c r="I9" s="306"/>
      <c r="J9" s="306"/>
      <c r="K9" s="306"/>
      <c r="L9" s="306"/>
      <c r="M9" s="306"/>
      <c r="N9" s="306"/>
      <c r="Q9" s="296"/>
      <c r="R9" s="296">
        <v>5</v>
      </c>
      <c r="S9" s="603" t="s">
        <v>1147</v>
      </c>
      <c r="T9" s="604"/>
      <c r="U9" s="605"/>
      <c r="V9" s="272">
        <f>COUNTIF($BA$15:$BA$114,R9)</f>
        <v>0</v>
      </c>
      <c r="W9" s="272">
        <f>COUNTIF($BB$15:$BB$114,R9)</f>
        <v>0</v>
      </c>
      <c r="X9" s="272">
        <f>COUNTIF($BC$15:$BC$114,R9)</f>
        <v>0</v>
      </c>
      <c r="Y9" s="272">
        <f>COUNTIF($BD$15:$BD$114,$R9)</f>
        <v>0</v>
      </c>
      <c r="Z9" s="272">
        <f>COUNTIF($BE$15:$BE$114,$R9)</f>
        <v>0</v>
      </c>
      <c r="AA9" s="272">
        <f>COUNTIF($BF$15:$BF$114,$R9)</f>
        <v>0</v>
      </c>
      <c r="AB9" s="272">
        <f>COUNTIF($BG$15:$BG$114,$R9)</f>
        <v>0</v>
      </c>
      <c r="AC9" s="272">
        <f>COUNTIF($BH$15:$BH$114,$R9)</f>
        <v>0</v>
      </c>
      <c r="AD9" s="272">
        <f>COUNTIF($BI$15:$BI$114,$R9)</f>
        <v>0</v>
      </c>
      <c r="AE9" s="272">
        <f>COUNTIF($BJ$15:$BJ$114,$R9)</f>
        <v>0</v>
      </c>
      <c r="AF9" s="272">
        <f>COUNTIF($BK$15:$BK$114,$R9)</f>
        <v>0</v>
      </c>
      <c r="AG9" s="273">
        <f>COUNTIF($BL$15:$BL$114,$R9)</f>
        <v>0</v>
      </c>
      <c r="AH9" s="296"/>
      <c r="AI9" s="296"/>
      <c r="AJ9" s="296"/>
      <c r="AK9" s="296"/>
      <c r="AL9" s="296"/>
      <c r="AM9" s="296"/>
      <c r="AN9" s="296"/>
      <c r="AO9" s="296"/>
      <c r="AP9" s="296"/>
      <c r="AQ9" s="296"/>
      <c r="AR9" s="296"/>
      <c r="AS9" s="296"/>
      <c r="AT9" s="296"/>
    </row>
    <row r="10" spans="1:81" ht="18.75" customHeight="1">
      <c r="A10" s="305"/>
      <c r="B10" s="305"/>
      <c r="C10" s="305"/>
      <c r="D10" s="305"/>
      <c r="E10" s="306"/>
      <c r="F10" s="313"/>
      <c r="G10" s="306"/>
      <c r="H10" s="306"/>
      <c r="I10" s="306"/>
      <c r="J10" s="306"/>
      <c r="K10" s="306"/>
      <c r="L10" s="306"/>
      <c r="M10" s="306"/>
      <c r="N10" s="306"/>
      <c r="O10" s="306"/>
      <c r="P10" s="306"/>
      <c r="V10" s="267"/>
      <c r="W10" s="267"/>
      <c r="X10" s="267"/>
      <c r="Y10" s="267"/>
      <c r="Z10" s="267"/>
      <c r="AA10" s="267"/>
      <c r="AB10" s="267"/>
      <c r="AC10" s="267"/>
      <c r="AD10" s="267"/>
      <c r="AE10" s="267"/>
      <c r="AF10" s="267"/>
      <c r="AG10" s="386">
        <f>SUM(AG5:AG9)</f>
        <v>0</v>
      </c>
      <c r="AI10" s="267"/>
      <c r="AJ10" s="267"/>
      <c r="AK10" s="267"/>
      <c r="AL10" s="267"/>
      <c r="AM10" s="267"/>
      <c r="AN10" s="267"/>
      <c r="AO10" s="267"/>
      <c r="AP10" s="267"/>
      <c r="AQ10" s="267"/>
      <c r="AR10" s="267"/>
      <c r="AS10" s="267"/>
      <c r="AW10" s="266"/>
      <c r="AX10" s="266"/>
      <c r="AY10" s="266"/>
      <c r="AZ10" s="267"/>
      <c r="BA10" s="267"/>
      <c r="BB10" s="267"/>
      <c r="BC10" s="267"/>
      <c r="BD10" s="267"/>
      <c r="BE10" s="267"/>
      <c r="BF10" s="267"/>
      <c r="BG10" s="267"/>
      <c r="BH10" s="267"/>
      <c r="BI10" s="267"/>
      <c r="BJ10" s="267"/>
      <c r="BK10" s="267"/>
    </row>
    <row r="11" spans="1:81" ht="18.75" customHeight="1" thickBot="1">
      <c r="A11" s="305"/>
      <c r="B11" s="305"/>
      <c r="C11" s="305"/>
      <c r="D11" s="305"/>
      <c r="E11" s="306"/>
      <c r="F11" s="313"/>
      <c r="G11" s="306"/>
      <c r="H11" s="306"/>
      <c r="I11" s="306"/>
      <c r="J11" s="306"/>
      <c r="K11" s="306"/>
      <c r="L11" s="306"/>
      <c r="M11" s="306"/>
      <c r="N11" s="306"/>
      <c r="O11" s="306"/>
      <c r="P11" s="306"/>
      <c r="V11" s="267"/>
      <c r="W11" s="267"/>
      <c r="X11" s="267"/>
      <c r="Y11" s="267"/>
      <c r="Z11" s="267"/>
      <c r="AA11" s="267"/>
      <c r="AB11" s="267"/>
      <c r="AC11" s="267"/>
      <c r="AD11" s="267"/>
      <c r="AE11" s="267"/>
      <c r="AF11" s="267"/>
      <c r="AI11" s="267"/>
      <c r="AJ11" s="267"/>
      <c r="AK11" s="267"/>
      <c r="AL11" s="267"/>
      <c r="AM11" s="267"/>
      <c r="AN11" s="267"/>
      <c r="AO11" s="267"/>
      <c r="AP11" s="267"/>
      <c r="AQ11" s="267"/>
      <c r="AR11" s="267"/>
      <c r="AS11" s="267"/>
      <c r="AW11" s="266"/>
      <c r="AX11" s="266"/>
      <c r="AY11" s="266"/>
      <c r="AZ11" s="267"/>
      <c r="BA11" s="267"/>
      <c r="BB11" s="267"/>
      <c r="BC11" s="267"/>
      <c r="BD11" s="267"/>
      <c r="BE11" s="267"/>
      <c r="BF11" s="267"/>
      <c r="BG11" s="267"/>
      <c r="BH11" s="267"/>
      <c r="BI11" s="267"/>
      <c r="BJ11" s="267"/>
      <c r="BK11" s="267"/>
    </row>
    <row r="12" spans="1:81" s="316" customFormat="1" ht="18" customHeight="1">
      <c r="A12" s="563"/>
      <c r="B12" s="565" t="s">
        <v>0</v>
      </c>
      <c r="C12" s="565" t="s">
        <v>1</v>
      </c>
      <c r="D12" s="565"/>
      <c r="E12" s="565" t="s">
        <v>2</v>
      </c>
      <c r="F12" s="565" t="s">
        <v>3</v>
      </c>
      <c r="G12" s="565" t="s">
        <v>4</v>
      </c>
      <c r="H12" s="570" t="s">
        <v>5</v>
      </c>
      <c r="I12" s="570" t="s">
        <v>1173</v>
      </c>
      <c r="J12" s="565" t="s">
        <v>6</v>
      </c>
      <c r="K12" s="572" t="s">
        <v>49</v>
      </c>
      <c r="L12" s="565" t="s">
        <v>54</v>
      </c>
      <c r="M12" s="565" t="s">
        <v>22</v>
      </c>
      <c r="N12" s="575" t="s">
        <v>7</v>
      </c>
      <c r="O12" s="585" t="s">
        <v>154</v>
      </c>
      <c r="P12" s="582" t="s">
        <v>135</v>
      </c>
      <c r="Q12" s="577" t="s">
        <v>52</v>
      </c>
      <c r="R12" s="314"/>
      <c r="S12" s="315"/>
      <c r="T12" s="315"/>
      <c r="U12" s="315"/>
      <c r="AU12" s="315"/>
      <c r="AV12" s="315"/>
      <c r="AW12" s="317"/>
    </row>
    <row r="13" spans="1:81" s="316" customFormat="1" ht="13.5" customHeight="1">
      <c r="A13" s="564"/>
      <c r="B13" s="566"/>
      <c r="C13" s="566"/>
      <c r="D13" s="566"/>
      <c r="E13" s="566"/>
      <c r="F13" s="566"/>
      <c r="G13" s="566"/>
      <c r="H13" s="571"/>
      <c r="I13" s="571"/>
      <c r="J13" s="566"/>
      <c r="K13" s="573"/>
      <c r="L13" s="566"/>
      <c r="M13" s="566"/>
      <c r="N13" s="576"/>
      <c r="O13" s="586"/>
      <c r="P13" s="583"/>
      <c r="Q13" s="578"/>
      <c r="R13" s="314"/>
      <c r="S13" s="315"/>
      <c r="T13" s="315"/>
      <c r="U13" s="315"/>
      <c r="V13" s="318">
        <v>45748</v>
      </c>
      <c r="W13" s="318">
        <f>EDATE(V13,1)</f>
        <v>45778</v>
      </c>
      <c r="X13" s="318">
        <f t="shared" ref="X13:AG13" si="0">EDATE(W13,1)</f>
        <v>45809</v>
      </c>
      <c r="Y13" s="318">
        <f t="shared" si="0"/>
        <v>45839</v>
      </c>
      <c r="Z13" s="318">
        <f t="shared" si="0"/>
        <v>45870</v>
      </c>
      <c r="AA13" s="318">
        <f t="shared" si="0"/>
        <v>45901</v>
      </c>
      <c r="AB13" s="318">
        <f t="shared" si="0"/>
        <v>45931</v>
      </c>
      <c r="AC13" s="318">
        <f t="shared" si="0"/>
        <v>45962</v>
      </c>
      <c r="AD13" s="318">
        <f t="shared" si="0"/>
        <v>45992</v>
      </c>
      <c r="AE13" s="318">
        <f t="shared" si="0"/>
        <v>46023</v>
      </c>
      <c r="AF13" s="318">
        <f t="shared" si="0"/>
        <v>46054</v>
      </c>
      <c r="AG13" s="318">
        <f t="shared" si="0"/>
        <v>46082</v>
      </c>
      <c r="AH13" s="318"/>
      <c r="AI13" s="318">
        <f>V13</f>
        <v>45748</v>
      </c>
      <c r="AJ13" s="318">
        <f t="shared" ref="AJ13:AT13" si="1">W13</f>
        <v>45778</v>
      </c>
      <c r="AK13" s="318">
        <f t="shared" si="1"/>
        <v>45809</v>
      </c>
      <c r="AL13" s="318">
        <f t="shared" si="1"/>
        <v>45839</v>
      </c>
      <c r="AM13" s="318">
        <f t="shared" si="1"/>
        <v>45870</v>
      </c>
      <c r="AN13" s="318">
        <f t="shared" si="1"/>
        <v>45901</v>
      </c>
      <c r="AO13" s="318">
        <f t="shared" si="1"/>
        <v>45931</v>
      </c>
      <c r="AP13" s="318">
        <f t="shared" si="1"/>
        <v>45962</v>
      </c>
      <c r="AQ13" s="318">
        <f t="shared" si="1"/>
        <v>45992</v>
      </c>
      <c r="AR13" s="318">
        <f t="shared" si="1"/>
        <v>46023</v>
      </c>
      <c r="AS13" s="318">
        <f t="shared" si="1"/>
        <v>46054</v>
      </c>
      <c r="AT13" s="318">
        <f t="shared" si="1"/>
        <v>46082</v>
      </c>
      <c r="AU13" s="315"/>
      <c r="AV13" s="315"/>
      <c r="BA13" s="318">
        <f>V13</f>
        <v>45748</v>
      </c>
      <c r="BB13" s="318">
        <f t="shared" ref="BB13:BL13" si="2">W13</f>
        <v>45778</v>
      </c>
      <c r="BC13" s="318">
        <f t="shared" si="2"/>
        <v>45809</v>
      </c>
      <c r="BD13" s="318">
        <f t="shared" si="2"/>
        <v>45839</v>
      </c>
      <c r="BE13" s="318">
        <f t="shared" si="2"/>
        <v>45870</v>
      </c>
      <c r="BF13" s="318">
        <f t="shared" si="2"/>
        <v>45901</v>
      </c>
      <c r="BG13" s="318">
        <f t="shared" si="2"/>
        <v>45931</v>
      </c>
      <c r="BH13" s="318">
        <f t="shared" si="2"/>
        <v>45962</v>
      </c>
      <c r="BI13" s="318">
        <f t="shared" si="2"/>
        <v>45992</v>
      </c>
      <c r="BJ13" s="318">
        <f t="shared" si="2"/>
        <v>46023</v>
      </c>
      <c r="BK13" s="318">
        <f t="shared" si="2"/>
        <v>46054</v>
      </c>
      <c r="BL13" s="318">
        <f t="shared" si="2"/>
        <v>46082</v>
      </c>
      <c r="BM13" s="319" t="s">
        <v>160</v>
      </c>
      <c r="BN13" s="319"/>
      <c r="BO13" s="318"/>
    </row>
    <row r="14" spans="1:81" s="316" customFormat="1" ht="33">
      <c r="A14" s="564"/>
      <c r="B14" s="566"/>
      <c r="C14" s="566"/>
      <c r="D14" s="566"/>
      <c r="E14" s="566"/>
      <c r="F14" s="566"/>
      <c r="G14" s="566"/>
      <c r="H14" s="571"/>
      <c r="I14" s="571"/>
      <c r="J14" s="566"/>
      <c r="K14" s="574"/>
      <c r="L14" s="566"/>
      <c r="M14" s="566"/>
      <c r="N14" s="576"/>
      <c r="O14" s="587"/>
      <c r="P14" s="584"/>
      <c r="Q14" s="578"/>
      <c r="R14" s="314"/>
      <c r="S14" s="315"/>
      <c r="T14" s="315"/>
      <c r="U14" s="315"/>
      <c r="V14" s="320">
        <v>4</v>
      </c>
      <c r="W14" s="320">
        <v>5</v>
      </c>
      <c r="X14" s="320">
        <v>6</v>
      </c>
      <c r="Y14" s="320">
        <v>7</v>
      </c>
      <c r="Z14" s="320">
        <v>8</v>
      </c>
      <c r="AA14" s="320">
        <v>9</v>
      </c>
      <c r="AB14" s="320">
        <v>10</v>
      </c>
      <c r="AC14" s="320">
        <v>11</v>
      </c>
      <c r="AD14" s="320">
        <v>12</v>
      </c>
      <c r="AE14" s="320">
        <v>1</v>
      </c>
      <c r="AF14" s="320">
        <v>2</v>
      </c>
      <c r="AG14" s="320">
        <v>3</v>
      </c>
      <c r="AH14" s="357"/>
      <c r="AI14" s="320">
        <v>4</v>
      </c>
      <c r="AJ14" s="320">
        <v>5</v>
      </c>
      <c r="AK14" s="320">
        <v>6</v>
      </c>
      <c r="AL14" s="320">
        <v>7</v>
      </c>
      <c r="AM14" s="320">
        <v>8</v>
      </c>
      <c r="AN14" s="320">
        <v>9</v>
      </c>
      <c r="AO14" s="320">
        <v>10</v>
      </c>
      <c r="AP14" s="320">
        <v>11</v>
      </c>
      <c r="AQ14" s="320">
        <v>12</v>
      </c>
      <c r="AR14" s="320">
        <v>1</v>
      </c>
      <c r="AS14" s="320">
        <v>2</v>
      </c>
      <c r="AT14" s="320">
        <v>3</v>
      </c>
      <c r="AU14" s="315"/>
      <c r="AV14" s="315"/>
      <c r="AW14" s="119" t="s">
        <v>42</v>
      </c>
      <c r="AX14" s="119" t="s">
        <v>43</v>
      </c>
      <c r="AY14" s="119" t="s">
        <v>44</v>
      </c>
      <c r="AZ14" s="119"/>
      <c r="BA14" s="320">
        <v>4</v>
      </c>
      <c r="BB14" s="320">
        <v>5</v>
      </c>
      <c r="BC14" s="320">
        <v>6</v>
      </c>
      <c r="BD14" s="320">
        <v>7</v>
      </c>
      <c r="BE14" s="320">
        <v>8</v>
      </c>
      <c r="BF14" s="320">
        <v>9</v>
      </c>
      <c r="BG14" s="320">
        <v>10</v>
      </c>
      <c r="BH14" s="320">
        <v>11</v>
      </c>
      <c r="BI14" s="320">
        <v>12</v>
      </c>
      <c r="BJ14" s="320">
        <v>1</v>
      </c>
      <c r="BK14" s="320">
        <v>2</v>
      </c>
      <c r="BL14" s="320">
        <v>3</v>
      </c>
      <c r="BM14" s="321" t="s">
        <v>159</v>
      </c>
      <c r="BN14" s="321" t="s">
        <v>1039</v>
      </c>
      <c r="BO14" s="322" t="s">
        <v>158</v>
      </c>
      <c r="BQ14" s="316">
        <v>4</v>
      </c>
      <c r="BR14" s="316">
        <v>5</v>
      </c>
      <c r="BS14" s="316">
        <v>6</v>
      </c>
      <c r="BT14" s="316">
        <v>7</v>
      </c>
      <c r="BU14" s="316">
        <v>8</v>
      </c>
      <c r="BV14" s="316">
        <v>9</v>
      </c>
      <c r="BW14" s="316">
        <v>10</v>
      </c>
      <c r="BX14" s="316">
        <v>11</v>
      </c>
      <c r="BY14" s="316">
        <v>12</v>
      </c>
      <c r="BZ14" s="316">
        <v>1</v>
      </c>
      <c r="CA14" s="316">
        <v>2</v>
      </c>
      <c r="CB14" s="316">
        <v>3</v>
      </c>
      <c r="CC14" s="323" t="s">
        <v>157</v>
      </c>
    </row>
    <row r="15" spans="1:81" s="215" customFormat="1" ht="24" customHeight="1">
      <c r="A15" s="324">
        <v>1</v>
      </c>
      <c r="B15" s="15" t="s">
        <v>1148</v>
      </c>
      <c r="C15" s="148"/>
      <c r="D15" s="149"/>
      <c r="E15" s="150"/>
      <c r="F15" s="151"/>
      <c r="G15" s="152"/>
      <c r="H15" s="153"/>
      <c r="I15" s="153"/>
      <c r="J15" s="154"/>
      <c r="K15" s="155"/>
      <c r="L15" s="155"/>
      <c r="M15" s="155"/>
      <c r="N15" s="262"/>
      <c r="O15" s="97"/>
      <c r="P15" s="156"/>
      <c r="Q15" s="325" t="str">
        <f>IF(AND(AI15="",AJ15="",AK15="",AL15="",AM15="",AN15="",AO15="",AP15="",AQ15="",AR15="",AS15="",AT15=""),"","○")</f>
        <v/>
      </c>
      <c r="R15" s="326"/>
      <c r="S15" s="327"/>
      <c r="T15" s="327"/>
      <c r="U15" s="327"/>
      <c r="V15" s="297" t="str">
        <f>IF(AND($Q15="○",V$13&gt;=$L15,OR($M15&gt;=V$13,$M15="")),"●","")</f>
        <v/>
      </c>
      <c r="W15" s="365" t="str">
        <f t="shared" ref="W15:AG30" si="3">IF(AND($Q15="○",W$13&gt;=$L15,OR($M15&gt;=W$13,$M15="")),"●","")</f>
        <v/>
      </c>
      <c r="X15" s="297" t="str">
        <f t="shared" si="3"/>
        <v/>
      </c>
      <c r="Y15" s="365" t="str">
        <f t="shared" si="3"/>
        <v/>
      </c>
      <c r="Z15" s="297" t="str">
        <f t="shared" si="3"/>
        <v/>
      </c>
      <c r="AA15" s="365" t="str">
        <f t="shared" si="3"/>
        <v/>
      </c>
      <c r="AB15" s="297" t="str">
        <f t="shared" si="3"/>
        <v/>
      </c>
      <c r="AC15" s="365" t="str">
        <f t="shared" si="3"/>
        <v/>
      </c>
      <c r="AD15" s="297" t="str">
        <f t="shared" si="3"/>
        <v/>
      </c>
      <c r="AE15" s="365" t="str">
        <f t="shared" si="3"/>
        <v/>
      </c>
      <c r="AF15" s="297" t="str">
        <f t="shared" si="3"/>
        <v/>
      </c>
      <c r="AG15" s="365" t="str">
        <f t="shared" si="3"/>
        <v/>
      </c>
      <c r="AH15" s="356"/>
      <c r="AI15" s="328" t="str">
        <f t="shared" ref="AI15:AS15" si="4">IF($AZ15="",IF($L15="","",IF(AI$13&gt;=$L15,IF($M15="",$AY15,IF(AI$13&gt;$M15,"",$AY15)),"")),$AZ15)</f>
        <v/>
      </c>
      <c r="AJ15" s="328" t="str">
        <f t="shared" si="4"/>
        <v/>
      </c>
      <c r="AK15" s="328" t="str">
        <f t="shared" si="4"/>
        <v/>
      </c>
      <c r="AL15" s="328" t="str">
        <f t="shared" si="4"/>
        <v/>
      </c>
      <c r="AM15" s="328" t="str">
        <f t="shared" si="4"/>
        <v/>
      </c>
      <c r="AN15" s="328" t="str">
        <f t="shared" si="4"/>
        <v/>
      </c>
      <c r="AO15" s="328" t="str">
        <f t="shared" si="4"/>
        <v/>
      </c>
      <c r="AP15" s="329" t="str">
        <f t="shared" si="4"/>
        <v/>
      </c>
      <c r="AQ15" s="329" t="str">
        <f t="shared" si="4"/>
        <v/>
      </c>
      <c r="AR15" s="329" t="str">
        <f t="shared" si="4"/>
        <v/>
      </c>
      <c r="AS15" s="329" t="str">
        <f t="shared" si="4"/>
        <v/>
      </c>
      <c r="AT15" s="328" t="str">
        <f t="shared" ref="AT15:AT78" si="5">IF($AZ15="",IF($L15="","",IF(AT$13&gt;=$L15,IF($M15="",$AY15,IF(AT$13&gt;$M15,"",$AY15)),"")),IF(AND(AT$13&gt;=$L15,OR($M15&gt;=AT$13,$M15="")),$AZ15,""))</f>
        <v/>
      </c>
      <c r="AU15" s="215" t="str">
        <f t="shared" ref="AU15:AU78" si="6">IF(OR(H15="有",I15="有"),IF(OR(B15="園長",B15="施設長",B15="保育教諭等",B15="副園長",B15="教頭",B15="主幹保育教諭等",B15="指導保育教諭等"),1,IF(OR(B15="保育教諭等
（常勤的非常勤）",B15="保育教諭等
（短時間）"),2,0)),IF(AND(H15="無",I15="無"),IF(OR(B15="要件緩和対象",B15="保健師
（みなし保育教諭）",B15="看護師
（みなし保育教諭）",B15="准看護師
（みなし保育教諭）"),3,""),""))</f>
        <v/>
      </c>
      <c r="AV15" s="291" t="str">
        <f t="shared" ref="AV15:AV78" si="7">IF(AND(C15="正",D15="常"),1,IF(AND(C15="パート",D15="常"),2,""))</f>
        <v/>
      </c>
      <c r="AW15" s="291" t="str">
        <f>IF(AND(AU15=1,AV15=1),1,IF(AND(AU15=2,AV15=2),2,IF(AND(AU15=3,AV15=1),3,IF(AND(AU15=3,AV15=2),3,IF(AND(AU15=1,AV15=2),1,"")))))</f>
        <v/>
      </c>
      <c r="AX15" s="291" t="str">
        <f>IF(AND(H15="無",I15="有")*OR(①基本情報【名簿入力前に必須入力】!$D$4="幼稚園型認定こども園",①基本情報【名簿入力前に必須入力】!$D$4="保育所型認定こども園",①基本情報【名簿入力前に必須入力】!$D$4="地方裁量型認定こども園"),"",AW15)</f>
        <v/>
      </c>
      <c r="AY15" s="291" t="str">
        <f>IF(AND(AV15=2,O15="派遣"),4,"")</f>
        <v/>
      </c>
      <c r="AZ15" s="291" t="str">
        <f>IF(AY15=4,AY15,AX15)</f>
        <v/>
      </c>
      <c r="BA15" s="328" t="str">
        <f>IF(V15="●",AI15,"")</f>
        <v/>
      </c>
      <c r="BB15" s="328" t="str">
        <f t="shared" ref="BB15:BL15" si="8">IF(W15="●",AJ15,"")</f>
        <v/>
      </c>
      <c r="BC15" s="328" t="str">
        <f t="shared" si="8"/>
        <v/>
      </c>
      <c r="BD15" s="328" t="str">
        <f t="shared" si="8"/>
        <v/>
      </c>
      <c r="BE15" s="328" t="str">
        <f t="shared" si="8"/>
        <v/>
      </c>
      <c r="BF15" s="328" t="str">
        <f t="shared" si="8"/>
        <v/>
      </c>
      <c r="BG15" s="328" t="str">
        <f t="shared" si="8"/>
        <v/>
      </c>
      <c r="BH15" s="328" t="str">
        <f t="shared" si="8"/>
        <v/>
      </c>
      <c r="BI15" s="328" t="str">
        <f t="shared" si="8"/>
        <v/>
      </c>
      <c r="BJ15" s="328" t="str">
        <f t="shared" si="8"/>
        <v/>
      </c>
      <c r="BK15" s="328" t="str">
        <f t="shared" si="8"/>
        <v/>
      </c>
      <c r="BL15" s="328" t="str">
        <f t="shared" si="8"/>
        <v/>
      </c>
      <c r="BM15" s="216">
        <f t="shared" ref="BM15:BM46" si="9">COUNT(BA15:BL15)</f>
        <v>0</v>
      </c>
      <c r="BN15" s="216">
        <f>$L$5</f>
        <v>0</v>
      </c>
      <c r="BO15" s="217">
        <f>IF(AX15=5,0,IF(AND(I15="有",O15=""),COUNT(BA15:BL15),IF(AND(H15="有",O15=""),COUNT(BA15:BL15),0)))</f>
        <v>0</v>
      </c>
      <c r="BP15" s="215" t="str">
        <f t="shared" ref="BP15:BP46" si="10">IF(E15="","",E15)</f>
        <v/>
      </c>
      <c r="BQ15" s="215" t="str">
        <f t="shared" ref="BQ15:BQ46" si="11">IF(BA15="","","○")</f>
        <v/>
      </c>
      <c r="BR15" s="215" t="str">
        <f t="shared" ref="BR15:BR46" si="12">IF(BB15="","","○")</f>
        <v/>
      </c>
      <c r="BS15" s="215" t="str">
        <f t="shared" ref="BS15:BS46" si="13">IF(BC15="","","○")</f>
        <v/>
      </c>
      <c r="BT15" s="215" t="str">
        <f t="shared" ref="BT15:BT46" si="14">IF(BD15="","","○")</f>
        <v/>
      </c>
      <c r="BU15" s="215" t="str">
        <f t="shared" ref="BU15:BU46" si="15">IF(BE15="","","○")</f>
        <v/>
      </c>
      <c r="BV15" s="215" t="str">
        <f t="shared" ref="BV15:BV46" si="16">IF(BF15="","","○")</f>
        <v/>
      </c>
      <c r="BW15" s="215" t="str">
        <f t="shared" ref="BW15:BW46" si="17">IF(BG15="","","○")</f>
        <v/>
      </c>
      <c r="BX15" s="215" t="str">
        <f t="shared" ref="BX15:BX46" si="18">IF(BH15="","","○")</f>
        <v/>
      </c>
      <c r="BY15" s="215" t="str">
        <f t="shared" ref="BY15:BY46" si="19">IF(BI15="","","○")</f>
        <v/>
      </c>
      <c r="BZ15" s="215" t="str">
        <f t="shared" ref="BZ15:BZ46" si="20">IF(BJ15="","","○")</f>
        <v/>
      </c>
      <c r="CA15" s="215" t="str">
        <f t="shared" ref="CA15:CA46" si="21">IF(BK15="","","○")</f>
        <v/>
      </c>
      <c r="CB15" s="215" t="str">
        <f t="shared" ref="CB15:CB46" si="22">IF(BL15="","","○")</f>
        <v/>
      </c>
      <c r="CC15" s="215">
        <f>COUNTIF(BQ15:CB15,"○")</f>
        <v>0</v>
      </c>
    </row>
    <row r="16" spans="1:81" s="215" customFormat="1" ht="23.15" customHeight="1">
      <c r="A16" s="324">
        <v>2</v>
      </c>
      <c r="B16" s="15"/>
      <c r="C16" s="148"/>
      <c r="D16" s="149"/>
      <c r="E16" s="150"/>
      <c r="F16" s="151"/>
      <c r="G16" s="152"/>
      <c r="H16" s="153"/>
      <c r="I16" s="153"/>
      <c r="J16" s="154"/>
      <c r="K16" s="155"/>
      <c r="L16" s="155"/>
      <c r="M16" s="155"/>
      <c r="N16" s="262"/>
      <c r="O16" s="96"/>
      <c r="P16" s="156"/>
      <c r="Q16" s="325" t="str">
        <f t="shared" ref="Q16:Q79" si="23">IF(AND(AI16="",AJ16="",AK16="",AL16="",AM16="",AN16="",AO16="",AP16="",AQ16="",AR16="",AS16="",AT16=""),"","○")</f>
        <v/>
      </c>
      <c r="R16" s="326"/>
      <c r="S16" s="327"/>
      <c r="T16" s="327"/>
      <c r="U16" s="327"/>
      <c r="V16" s="297" t="str">
        <f t="shared" ref="V16:AG47" si="24">IF(AND($Q16="○",V$13&gt;=$L16,OR($M16&gt;=V$13,$M16="")),"●","")</f>
        <v/>
      </c>
      <c r="W16" s="365" t="str">
        <f t="shared" si="3"/>
        <v/>
      </c>
      <c r="X16" s="297" t="str">
        <f t="shared" si="3"/>
        <v/>
      </c>
      <c r="Y16" s="365" t="str">
        <f t="shared" si="3"/>
        <v/>
      </c>
      <c r="Z16" s="297" t="str">
        <f t="shared" si="3"/>
        <v/>
      </c>
      <c r="AA16" s="365" t="str">
        <f t="shared" si="3"/>
        <v/>
      </c>
      <c r="AB16" s="297" t="str">
        <f t="shared" si="3"/>
        <v/>
      </c>
      <c r="AC16" s="365" t="str">
        <f t="shared" si="3"/>
        <v/>
      </c>
      <c r="AD16" s="297" t="str">
        <f t="shared" si="3"/>
        <v/>
      </c>
      <c r="AE16" s="365" t="str">
        <f t="shared" si="3"/>
        <v/>
      </c>
      <c r="AF16" s="297" t="str">
        <f t="shared" si="3"/>
        <v/>
      </c>
      <c r="AG16" s="365" t="str">
        <f t="shared" si="3"/>
        <v/>
      </c>
      <c r="AH16" s="356"/>
      <c r="AI16" s="328" t="str">
        <f t="shared" ref="AI16:AS25" si="25">IF($AZ16="",IF($L16="","",IF(AI$13&gt;=$L16,IF($M16="",$AY16,IF(AI$13&gt;$M16,"",$AY16)),"")),IF(AND(AI$13&gt;=$L16,OR($M16&gt;=AI$13,$M16="")),$AZ16,""))</f>
        <v/>
      </c>
      <c r="AJ16" s="328" t="str">
        <f t="shared" si="25"/>
        <v/>
      </c>
      <c r="AK16" s="328" t="str">
        <f t="shared" si="25"/>
        <v/>
      </c>
      <c r="AL16" s="328" t="str">
        <f t="shared" si="25"/>
        <v/>
      </c>
      <c r="AM16" s="328" t="str">
        <f t="shared" si="25"/>
        <v/>
      </c>
      <c r="AN16" s="328" t="str">
        <f t="shared" si="25"/>
        <v/>
      </c>
      <c r="AO16" s="328" t="str">
        <f t="shared" si="25"/>
        <v/>
      </c>
      <c r="AP16" s="328" t="str">
        <f t="shared" si="25"/>
        <v/>
      </c>
      <c r="AQ16" s="328" t="str">
        <f t="shared" si="25"/>
        <v/>
      </c>
      <c r="AR16" s="328" t="str">
        <f t="shared" si="25"/>
        <v/>
      </c>
      <c r="AS16" s="328" t="str">
        <f t="shared" si="25"/>
        <v/>
      </c>
      <c r="AT16" s="328" t="str">
        <f t="shared" si="5"/>
        <v/>
      </c>
      <c r="AU16" s="215" t="str">
        <f>IF(OR(H16="有",I16="有"),IF(OR(B16="園長",B16="施設長",B16="保育教諭等",B16="副園長",B16="教頭",B16="主幹保育教諭等",B16="指導保育教諭等"),1,IF(OR(B16="保育教諭等
（常勤的非常勤）",B16="保育教諭等
（短時間）"),2,0)),IF(AND(H16="無",I16="無"),IF(OR(B16="要件緩和対象",B16="保健師
（みなし保育教諭）",B16="看護師
（みなし保育教諭）",B16="准看護師
（みなし保育教諭）"),3,""),""))</f>
        <v/>
      </c>
      <c r="AV16" s="291" t="str">
        <f>IF(AND(C16="正",D16="常"),1,IF(AND(C16="パート",D16="常"),2,""))</f>
        <v/>
      </c>
      <c r="AW16" s="291" t="str">
        <f>IF(AND(AU16=1,AV16=1),1,IF(AND(AU16=2,AV16=2),2,IF(AND(AU16=3,AV16=1),3,IF(AND(AU16=3,AV16=2),3,IF(AND(AU16=1,AV16=2),1,"")))))</f>
        <v/>
      </c>
      <c r="AX16" s="119" t="str">
        <f>IF(AW16="","",IF(AND(H16="無",I16="有")*OR(①基本情報【名簿入力前に必須入力】!$D$4="幼稚園型認定こども園",①基本情報【名簿入力前に必須入力】!$D$4="保育所型認定こども園",①基本情報【名簿入力前に必須入力】!$D$4="地方裁量型認定こども園"),IF(AY16=4,4,5),AW16))</f>
        <v/>
      </c>
      <c r="AY16" s="291" t="str">
        <f t="shared" ref="AY16:AY79" si="26">IF(AND(AV16=2,O16="派遣"),4,"")</f>
        <v/>
      </c>
      <c r="AZ16" s="291" t="str">
        <f t="shared" ref="AZ16:AZ32" si="27">IF(AY16=4,AY16,AX16)</f>
        <v/>
      </c>
      <c r="BA16" s="328" t="str">
        <f t="shared" ref="BA16:BA79" si="28">IF(V16="●",AI16,"")</f>
        <v/>
      </c>
      <c r="BB16" s="328" t="str">
        <f t="shared" ref="BB16:BB79" si="29">IF(W16="●",AJ16,"")</f>
        <v/>
      </c>
      <c r="BC16" s="328" t="str">
        <f t="shared" ref="BC16:BC79" si="30">IF(X16="●",AK16,"")</f>
        <v/>
      </c>
      <c r="BD16" s="328" t="str">
        <f t="shared" ref="BD16:BD79" si="31">IF(Y16="●",AL16,"")</f>
        <v/>
      </c>
      <c r="BE16" s="328" t="str">
        <f t="shared" ref="BE16:BE79" si="32">IF(Z16="●",AM16,"")</f>
        <v/>
      </c>
      <c r="BF16" s="328" t="str">
        <f t="shared" ref="BF16:BF79" si="33">IF(AA16="●",AN16,"")</f>
        <v/>
      </c>
      <c r="BG16" s="328" t="str">
        <f t="shared" ref="BG16:BG79" si="34">IF(AB16="●",AO16,"")</f>
        <v/>
      </c>
      <c r="BH16" s="328" t="str">
        <f t="shared" ref="BH16:BH79" si="35">IF(AC16="●",AP16,"")</f>
        <v/>
      </c>
      <c r="BI16" s="328" t="str">
        <f t="shared" ref="BI16:BI79" si="36">IF(AD16="●",AQ16,"")</f>
        <v/>
      </c>
      <c r="BJ16" s="328" t="str">
        <f t="shared" ref="BJ16:BJ79" si="37">IF(AE16="●",AR16,"")</f>
        <v/>
      </c>
      <c r="BK16" s="328" t="str">
        <f t="shared" ref="BK16:BK79" si="38">IF(AF16="●",AS16,"")</f>
        <v/>
      </c>
      <c r="BL16" s="328" t="str">
        <f t="shared" ref="BL16:BL79" si="39">IF(AG16="●",AT16,"")</f>
        <v/>
      </c>
      <c r="BM16" s="216">
        <f t="shared" si="9"/>
        <v>0</v>
      </c>
      <c r="BN16" s="216">
        <f t="shared" ref="BN16:BN79" si="40">$L$5</f>
        <v>0</v>
      </c>
      <c r="BO16" s="217">
        <f t="shared" ref="BO16:BO79" si="41">IF(AX16=5,0,IF(AND(I16="有",O16=""),COUNT(BA16:BL16),IF(AND(H16="有",O16=""),COUNT(BA16:BL16),0)))</f>
        <v>0</v>
      </c>
      <c r="BP16" s="215" t="str">
        <f t="shared" si="10"/>
        <v/>
      </c>
      <c r="BQ16" s="215" t="str">
        <f t="shared" si="11"/>
        <v/>
      </c>
      <c r="BR16" s="215" t="str">
        <f t="shared" si="12"/>
        <v/>
      </c>
      <c r="BS16" s="215" t="str">
        <f t="shared" si="13"/>
        <v/>
      </c>
      <c r="BT16" s="215" t="str">
        <f t="shared" si="14"/>
        <v/>
      </c>
      <c r="BU16" s="215" t="str">
        <f t="shared" si="15"/>
        <v/>
      </c>
      <c r="BV16" s="215" t="str">
        <f t="shared" si="16"/>
        <v/>
      </c>
      <c r="BW16" s="215" t="str">
        <f t="shared" si="17"/>
        <v/>
      </c>
      <c r="BX16" s="215" t="str">
        <f t="shared" si="18"/>
        <v/>
      </c>
      <c r="BY16" s="215" t="str">
        <f t="shared" si="19"/>
        <v/>
      </c>
      <c r="BZ16" s="215" t="str">
        <f t="shared" si="20"/>
        <v/>
      </c>
      <c r="CA16" s="215" t="str">
        <f t="shared" si="21"/>
        <v/>
      </c>
      <c r="CB16" s="215" t="str">
        <f t="shared" si="22"/>
        <v/>
      </c>
      <c r="CC16" s="215">
        <f t="shared" ref="CC16:CC79" si="42">COUNTIF(BQ16:CB16,"○")</f>
        <v>0</v>
      </c>
    </row>
    <row r="17" spans="1:81" s="215" customFormat="1" ht="23.15" customHeight="1">
      <c r="A17" s="324">
        <v>3</v>
      </c>
      <c r="B17" s="15"/>
      <c r="C17" s="148"/>
      <c r="D17" s="149"/>
      <c r="E17" s="150"/>
      <c r="F17" s="151"/>
      <c r="G17" s="152"/>
      <c r="H17" s="153"/>
      <c r="I17" s="153"/>
      <c r="J17" s="154"/>
      <c r="K17" s="155"/>
      <c r="L17" s="155"/>
      <c r="M17" s="155"/>
      <c r="N17" s="262"/>
      <c r="O17" s="96"/>
      <c r="P17" s="156"/>
      <c r="Q17" s="325" t="str">
        <f t="shared" si="23"/>
        <v/>
      </c>
      <c r="R17" s="326"/>
      <c r="S17" s="327"/>
      <c r="T17" s="327"/>
      <c r="U17" s="327"/>
      <c r="V17" s="297" t="str">
        <f t="shared" si="24"/>
        <v/>
      </c>
      <c r="W17" s="365" t="str">
        <f t="shared" si="3"/>
        <v/>
      </c>
      <c r="X17" s="297" t="str">
        <f t="shared" si="3"/>
        <v/>
      </c>
      <c r="Y17" s="365" t="str">
        <f t="shared" si="3"/>
        <v/>
      </c>
      <c r="Z17" s="297" t="str">
        <f t="shared" si="3"/>
        <v/>
      </c>
      <c r="AA17" s="365" t="str">
        <f t="shared" si="3"/>
        <v/>
      </c>
      <c r="AB17" s="297" t="str">
        <f t="shared" si="3"/>
        <v/>
      </c>
      <c r="AC17" s="365" t="str">
        <f t="shared" si="3"/>
        <v/>
      </c>
      <c r="AD17" s="297" t="str">
        <f t="shared" si="3"/>
        <v/>
      </c>
      <c r="AE17" s="365" t="str">
        <f t="shared" si="3"/>
        <v/>
      </c>
      <c r="AF17" s="297" t="str">
        <f t="shared" si="3"/>
        <v/>
      </c>
      <c r="AG17" s="365" t="str">
        <f t="shared" si="3"/>
        <v/>
      </c>
      <c r="AH17" s="356"/>
      <c r="AI17" s="328" t="str">
        <f t="shared" si="25"/>
        <v/>
      </c>
      <c r="AJ17" s="328" t="str">
        <f t="shared" si="25"/>
        <v/>
      </c>
      <c r="AK17" s="328" t="str">
        <f t="shared" si="25"/>
        <v/>
      </c>
      <c r="AL17" s="328" t="str">
        <f t="shared" si="25"/>
        <v/>
      </c>
      <c r="AM17" s="328" t="str">
        <f t="shared" si="25"/>
        <v/>
      </c>
      <c r="AN17" s="328" t="str">
        <f t="shared" si="25"/>
        <v/>
      </c>
      <c r="AO17" s="328" t="str">
        <f t="shared" si="25"/>
        <v/>
      </c>
      <c r="AP17" s="328" t="str">
        <f t="shared" si="25"/>
        <v/>
      </c>
      <c r="AQ17" s="328" t="str">
        <f t="shared" si="25"/>
        <v/>
      </c>
      <c r="AR17" s="328" t="str">
        <f t="shared" si="25"/>
        <v/>
      </c>
      <c r="AS17" s="328" t="str">
        <f t="shared" si="25"/>
        <v/>
      </c>
      <c r="AT17" s="328" t="str">
        <f t="shared" si="5"/>
        <v/>
      </c>
      <c r="AU17" s="215" t="str">
        <f t="shared" si="6"/>
        <v/>
      </c>
      <c r="AV17" s="291" t="str">
        <f>IF(AND(C17="正",D17="常"),1,IF(AND(C17="パート",D17="常"),2,""))</f>
        <v/>
      </c>
      <c r="AW17" s="291" t="str">
        <f t="shared" ref="AW17:AW80" si="43">IF(AND(AU17=1,AV17=1),1,IF(AND(AU17=2,AV17=2),2,IF(AND(AU17=3,AV17=1),3,IF(AND(AU17=3,AV17=2),3,IF(AND(AU17=1,AV17=2),1,"")))))</f>
        <v/>
      </c>
      <c r="AX17" s="119" t="str">
        <f>IF(AW17="","",IF(AND(H17="無",I17="有")*OR(①基本情報【名簿入力前に必須入力】!$D$4="幼稚園型認定こども園",①基本情報【名簿入力前に必須入力】!$D$4="保育所型認定こども園",①基本情報【名簿入力前に必須入力】!$D$4="地方裁量型認定こども園"),IF(AY17=4,4,5),AW17))</f>
        <v/>
      </c>
      <c r="AY17" s="291" t="str">
        <f t="shared" si="26"/>
        <v/>
      </c>
      <c r="AZ17" s="291" t="str">
        <f t="shared" si="27"/>
        <v/>
      </c>
      <c r="BA17" s="328" t="str">
        <f t="shared" si="28"/>
        <v/>
      </c>
      <c r="BB17" s="328" t="str">
        <f t="shared" si="29"/>
        <v/>
      </c>
      <c r="BC17" s="328" t="str">
        <f t="shared" si="30"/>
        <v/>
      </c>
      <c r="BD17" s="328" t="str">
        <f t="shared" si="31"/>
        <v/>
      </c>
      <c r="BE17" s="328" t="str">
        <f t="shared" si="32"/>
        <v/>
      </c>
      <c r="BF17" s="328" t="str">
        <f t="shared" si="33"/>
        <v/>
      </c>
      <c r="BG17" s="328" t="str">
        <f t="shared" si="34"/>
        <v/>
      </c>
      <c r="BH17" s="328" t="str">
        <f t="shared" si="35"/>
        <v/>
      </c>
      <c r="BI17" s="328" t="str">
        <f t="shared" si="36"/>
        <v/>
      </c>
      <c r="BJ17" s="328" t="str">
        <f t="shared" si="37"/>
        <v/>
      </c>
      <c r="BK17" s="328" t="str">
        <f t="shared" si="38"/>
        <v/>
      </c>
      <c r="BL17" s="328" t="str">
        <f t="shared" si="39"/>
        <v/>
      </c>
      <c r="BM17" s="216">
        <f t="shared" si="9"/>
        <v>0</v>
      </c>
      <c r="BN17" s="216">
        <f t="shared" si="40"/>
        <v>0</v>
      </c>
      <c r="BO17" s="217">
        <f t="shared" si="41"/>
        <v>0</v>
      </c>
      <c r="BP17" s="215" t="str">
        <f t="shared" si="10"/>
        <v/>
      </c>
      <c r="BQ17" s="215" t="str">
        <f t="shared" si="11"/>
        <v/>
      </c>
      <c r="BR17" s="215" t="str">
        <f t="shared" si="12"/>
        <v/>
      </c>
      <c r="BS17" s="215" t="str">
        <f t="shared" si="13"/>
        <v/>
      </c>
      <c r="BT17" s="215" t="str">
        <f t="shared" si="14"/>
        <v/>
      </c>
      <c r="BU17" s="215" t="str">
        <f t="shared" si="15"/>
        <v/>
      </c>
      <c r="BV17" s="215" t="str">
        <f t="shared" si="16"/>
        <v/>
      </c>
      <c r="BW17" s="215" t="str">
        <f t="shared" si="17"/>
        <v/>
      </c>
      <c r="BX17" s="215" t="str">
        <f t="shared" si="18"/>
        <v/>
      </c>
      <c r="BY17" s="215" t="str">
        <f t="shared" si="19"/>
        <v/>
      </c>
      <c r="BZ17" s="215" t="str">
        <f t="shared" si="20"/>
        <v/>
      </c>
      <c r="CA17" s="215" t="str">
        <f t="shared" si="21"/>
        <v/>
      </c>
      <c r="CB17" s="215" t="str">
        <f t="shared" si="22"/>
        <v/>
      </c>
      <c r="CC17" s="215">
        <f t="shared" si="42"/>
        <v>0</v>
      </c>
    </row>
    <row r="18" spans="1:81" s="215" customFormat="1" ht="23.15" customHeight="1">
      <c r="A18" s="324">
        <v>4</v>
      </c>
      <c r="B18" s="15"/>
      <c r="C18" s="148"/>
      <c r="D18" s="149"/>
      <c r="E18" s="150"/>
      <c r="F18" s="151"/>
      <c r="G18" s="152"/>
      <c r="H18" s="153"/>
      <c r="I18" s="153"/>
      <c r="J18" s="154"/>
      <c r="K18" s="155"/>
      <c r="L18" s="155"/>
      <c r="M18" s="155"/>
      <c r="N18" s="262"/>
      <c r="O18" s="96"/>
      <c r="P18" s="156"/>
      <c r="Q18" s="325" t="str">
        <f t="shared" si="23"/>
        <v/>
      </c>
      <c r="R18" s="326"/>
      <c r="S18" s="327"/>
      <c r="T18" s="327"/>
      <c r="U18" s="327"/>
      <c r="V18" s="297" t="str">
        <f t="shared" si="24"/>
        <v/>
      </c>
      <c r="W18" s="365" t="str">
        <f t="shared" si="3"/>
        <v/>
      </c>
      <c r="X18" s="297" t="str">
        <f t="shared" si="3"/>
        <v/>
      </c>
      <c r="Y18" s="365" t="str">
        <f t="shared" si="3"/>
        <v/>
      </c>
      <c r="Z18" s="297" t="str">
        <f t="shared" si="3"/>
        <v/>
      </c>
      <c r="AA18" s="365" t="str">
        <f t="shared" si="3"/>
        <v/>
      </c>
      <c r="AB18" s="297" t="str">
        <f t="shared" si="3"/>
        <v/>
      </c>
      <c r="AC18" s="365" t="str">
        <f t="shared" si="3"/>
        <v/>
      </c>
      <c r="AD18" s="297" t="str">
        <f t="shared" si="3"/>
        <v/>
      </c>
      <c r="AE18" s="365" t="str">
        <f t="shared" si="3"/>
        <v/>
      </c>
      <c r="AF18" s="297" t="str">
        <f t="shared" si="3"/>
        <v/>
      </c>
      <c r="AG18" s="365" t="str">
        <f t="shared" si="3"/>
        <v/>
      </c>
      <c r="AH18" s="356"/>
      <c r="AI18" s="328" t="str">
        <f t="shared" si="25"/>
        <v/>
      </c>
      <c r="AJ18" s="328" t="str">
        <f t="shared" si="25"/>
        <v/>
      </c>
      <c r="AK18" s="328" t="str">
        <f t="shared" si="25"/>
        <v/>
      </c>
      <c r="AL18" s="328" t="str">
        <f t="shared" si="25"/>
        <v/>
      </c>
      <c r="AM18" s="328" t="str">
        <f t="shared" si="25"/>
        <v/>
      </c>
      <c r="AN18" s="328" t="str">
        <f t="shared" si="25"/>
        <v/>
      </c>
      <c r="AO18" s="328" t="str">
        <f t="shared" si="25"/>
        <v/>
      </c>
      <c r="AP18" s="328" t="str">
        <f t="shared" si="25"/>
        <v/>
      </c>
      <c r="AQ18" s="328" t="str">
        <f t="shared" si="25"/>
        <v/>
      </c>
      <c r="AR18" s="328" t="str">
        <f t="shared" si="25"/>
        <v/>
      </c>
      <c r="AS18" s="328" t="str">
        <f t="shared" si="25"/>
        <v/>
      </c>
      <c r="AT18" s="328" t="str">
        <f t="shared" si="5"/>
        <v/>
      </c>
      <c r="AU18" s="215" t="str">
        <f t="shared" si="6"/>
        <v/>
      </c>
      <c r="AV18" s="291" t="str">
        <f t="shared" si="7"/>
        <v/>
      </c>
      <c r="AW18" s="291" t="str">
        <f t="shared" si="43"/>
        <v/>
      </c>
      <c r="AX18" s="119" t="str">
        <f>IF(AW18="","",IF(AND(H18="無",I18="有")*OR(①基本情報【名簿入力前に必須入力】!$D$4="幼稚園型認定こども園",①基本情報【名簿入力前に必須入力】!$D$4="保育所型認定こども園",①基本情報【名簿入力前に必須入力】!$D$4="地方裁量型認定こども園"),IF(AY18=4,4,5),AW18))</f>
        <v/>
      </c>
      <c r="AY18" s="291" t="str">
        <f t="shared" si="26"/>
        <v/>
      </c>
      <c r="AZ18" s="291" t="str">
        <f t="shared" si="27"/>
        <v/>
      </c>
      <c r="BA18" s="328" t="str">
        <f t="shared" si="28"/>
        <v/>
      </c>
      <c r="BB18" s="328" t="str">
        <f t="shared" si="29"/>
        <v/>
      </c>
      <c r="BC18" s="328" t="str">
        <f t="shared" si="30"/>
        <v/>
      </c>
      <c r="BD18" s="328" t="str">
        <f t="shared" si="31"/>
        <v/>
      </c>
      <c r="BE18" s="328" t="str">
        <f t="shared" si="32"/>
        <v/>
      </c>
      <c r="BF18" s="328" t="str">
        <f t="shared" si="33"/>
        <v/>
      </c>
      <c r="BG18" s="328" t="str">
        <f t="shared" si="34"/>
        <v/>
      </c>
      <c r="BH18" s="328" t="str">
        <f t="shared" si="35"/>
        <v/>
      </c>
      <c r="BI18" s="328" t="str">
        <f t="shared" si="36"/>
        <v/>
      </c>
      <c r="BJ18" s="328" t="str">
        <f t="shared" si="37"/>
        <v/>
      </c>
      <c r="BK18" s="328" t="str">
        <f t="shared" si="38"/>
        <v/>
      </c>
      <c r="BL18" s="328" t="str">
        <f t="shared" si="39"/>
        <v/>
      </c>
      <c r="BM18" s="216">
        <f t="shared" si="9"/>
        <v>0</v>
      </c>
      <c r="BN18" s="216">
        <f t="shared" si="40"/>
        <v>0</v>
      </c>
      <c r="BO18" s="217">
        <f t="shared" si="41"/>
        <v>0</v>
      </c>
      <c r="BP18" s="215" t="str">
        <f t="shared" si="10"/>
        <v/>
      </c>
      <c r="BQ18" s="215" t="str">
        <f t="shared" si="11"/>
        <v/>
      </c>
      <c r="BR18" s="215" t="str">
        <f t="shared" si="12"/>
        <v/>
      </c>
      <c r="BS18" s="215" t="str">
        <f t="shared" si="13"/>
        <v/>
      </c>
      <c r="BT18" s="215" t="str">
        <f t="shared" si="14"/>
        <v/>
      </c>
      <c r="BU18" s="215" t="str">
        <f t="shared" si="15"/>
        <v/>
      </c>
      <c r="BV18" s="215" t="str">
        <f t="shared" si="16"/>
        <v/>
      </c>
      <c r="BW18" s="215" t="str">
        <f t="shared" si="17"/>
        <v/>
      </c>
      <c r="BX18" s="215" t="str">
        <f t="shared" si="18"/>
        <v/>
      </c>
      <c r="BY18" s="215" t="str">
        <f t="shared" si="19"/>
        <v/>
      </c>
      <c r="BZ18" s="215" t="str">
        <f t="shared" si="20"/>
        <v/>
      </c>
      <c r="CA18" s="215" t="str">
        <f t="shared" si="21"/>
        <v/>
      </c>
      <c r="CB18" s="215" t="str">
        <f t="shared" si="22"/>
        <v/>
      </c>
      <c r="CC18" s="215">
        <f t="shared" si="42"/>
        <v>0</v>
      </c>
    </row>
    <row r="19" spans="1:81" s="215" customFormat="1" ht="23.15" customHeight="1">
      <c r="A19" s="324">
        <v>5</v>
      </c>
      <c r="B19" s="15"/>
      <c r="C19" s="148"/>
      <c r="D19" s="149"/>
      <c r="E19" s="150"/>
      <c r="F19" s="151"/>
      <c r="G19" s="152"/>
      <c r="H19" s="153"/>
      <c r="I19" s="153"/>
      <c r="J19" s="154"/>
      <c r="K19" s="155"/>
      <c r="L19" s="155"/>
      <c r="M19" s="155"/>
      <c r="N19" s="262"/>
      <c r="O19" s="96"/>
      <c r="P19" s="156"/>
      <c r="Q19" s="325" t="str">
        <f t="shared" si="23"/>
        <v/>
      </c>
      <c r="R19" s="326"/>
      <c r="S19" s="327"/>
      <c r="T19" s="327"/>
      <c r="U19" s="327"/>
      <c r="V19" s="297" t="str">
        <f t="shared" si="24"/>
        <v/>
      </c>
      <c r="W19" s="365" t="str">
        <f t="shared" si="3"/>
        <v/>
      </c>
      <c r="X19" s="297" t="str">
        <f t="shared" si="3"/>
        <v/>
      </c>
      <c r="Y19" s="365" t="str">
        <f t="shared" si="3"/>
        <v/>
      </c>
      <c r="Z19" s="297" t="str">
        <f t="shared" si="3"/>
        <v/>
      </c>
      <c r="AA19" s="365" t="str">
        <f t="shared" si="3"/>
        <v/>
      </c>
      <c r="AB19" s="297" t="str">
        <f t="shared" si="3"/>
        <v/>
      </c>
      <c r="AC19" s="365" t="str">
        <f t="shared" si="3"/>
        <v/>
      </c>
      <c r="AD19" s="297" t="str">
        <f t="shared" si="3"/>
        <v/>
      </c>
      <c r="AE19" s="365" t="str">
        <f t="shared" si="3"/>
        <v/>
      </c>
      <c r="AF19" s="297" t="str">
        <f t="shared" si="3"/>
        <v/>
      </c>
      <c r="AG19" s="365" t="str">
        <f t="shared" si="3"/>
        <v/>
      </c>
      <c r="AH19" s="356"/>
      <c r="AI19" s="328" t="str">
        <f t="shared" si="25"/>
        <v/>
      </c>
      <c r="AJ19" s="328" t="str">
        <f t="shared" si="25"/>
        <v/>
      </c>
      <c r="AK19" s="328" t="str">
        <f t="shared" si="25"/>
        <v/>
      </c>
      <c r="AL19" s="328" t="str">
        <f t="shared" si="25"/>
        <v/>
      </c>
      <c r="AM19" s="328" t="str">
        <f t="shared" si="25"/>
        <v/>
      </c>
      <c r="AN19" s="328" t="str">
        <f t="shared" si="25"/>
        <v/>
      </c>
      <c r="AO19" s="328" t="str">
        <f t="shared" si="25"/>
        <v/>
      </c>
      <c r="AP19" s="328" t="str">
        <f t="shared" si="25"/>
        <v/>
      </c>
      <c r="AQ19" s="328" t="str">
        <f t="shared" si="25"/>
        <v/>
      </c>
      <c r="AR19" s="328" t="str">
        <f t="shared" si="25"/>
        <v/>
      </c>
      <c r="AS19" s="328" t="str">
        <f t="shared" si="25"/>
        <v/>
      </c>
      <c r="AT19" s="328" t="str">
        <f t="shared" si="5"/>
        <v/>
      </c>
      <c r="AU19" s="215" t="str">
        <f t="shared" si="6"/>
        <v/>
      </c>
      <c r="AV19" s="291" t="str">
        <f t="shared" si="7"/>
        <v/>
      </c>
      <c r="AW19" s="291" t="str">
        <f t="shared" si="43"/>
        <v/>
      </c>
      <c r="AX19" s="119" t="str">
        <f>IF(AW19="","",IF(AND(H19="無",I19="有")*OR(①基本情報【名簿入力前に必須入力】!$D$4="幼稚園型認定こども園",①基本情報【名簿入力前に必須入力】!$D$4="保育所型認定こども園",①基本情報【名簿入力前に必須入力】!$D$4="地方裁量型認定こども園"),IF(AY19=4,4,5),AW19))</f>
        <v/>
      </c>
      <c r="AY19" s="291" t="str">
        <f t="shared" si="26"/>
        <v/>
      </c>
      <c r="AZ19" s="291" t="str">
        <f t="shared" si="27"/>
        <v/>
      </c>
      <c r="BA19" s="328" t="str">
        <f t="shared" si="28"/>
        <v/>
      </c>
      <c r="BB19" s="328" t="str">
        <f t="shared" si="29"/>
        <v/>
      </c>
      <c r="BC19" s="328" t="str">
        <f t="shared" si="30"/>
        <v/>
      </c>
      <c r="BD19" s="328" t="str">
        <f t="shared" si="31"/>
        <v/>
      </c>
      <c r="BE19" s="328" t="str">
        <f t="shared" si="32"/>
        <v/>
      </c>
      <c r="BF19" s="328" t="str">
        <f t="shared" si="33"/>
        <v/>
      </c>
      <c r="BG19" s="328" t="str">
        <f t="shared" si="34"/>
        <v/>
      </c>
      <c r="BH19" s="328" t="str">
        <f t="shared" si="35"/>
        <v/>
      </c>
      <c r="BI19" s="328" t="str">
        <f t="shared" si="36"/>
        <v/>
      </c>
      <c r="BJ19" s="328" t="str">
        <f t="shared" si="37"/>
        <v/>
      </c>
      <c r="BK19" s="328" t="str">
        <f t="shared" si="38"/>
        <v/>
      </c>
      <c r="BL19" s="328" t="str">
        <f t="shared" si="39"/>
        <v/>
      </c>
      <c r="BM19" s="216">
        <f t="shared" si="9"/>
        <v>0</v>
      </c>
      <c r="BN19" s="216">
        <f t="shared" si="40"/>
        <v>0</v>
      </c>
      <c r="BO19" s="217">
        <f t="shared" si="41"/>
        <v>0</v>
      </c>
      <c r="BP19" s="215" t="str">
        <f t="shared" si="10"/>
        <v/>
      </c>
      <c r="BQ19" s="215" t="str">
        <f t="shared" si="11"/>
        <v/>
      </c>
      <c r="BR19" s="215" t="str">
        <f t="shared" si="12"/>
        <v/>
      </c>
      <c r="BS19" s="215" t="str">
        <f t="shared" si="13"/>
        <v/>
      </c>
      <c r="BT19" s="215" t="str">
        <f t="shared" si="14"/>
        <v/>
      </c>
      <c r="BU19" s="215" t="str">
        <f t="shared" si="15"/>
        <v/>
      </c>
      <c r="BV19" s="215" t="str">
        <f t="shared" si="16"/>
        <v/>
      </c>
      <c r="BW19" s="215" t="str">
        <f t="shared" si="17"/>
        <v/>
      </c>
      <c r="BX19" s="215" t="str">
        <f t="shared" si="18"/>
        <v/>
      </c>
      <c r="BY19" s="215" t="str">
        <f t="shared" si="19"/>
        <v/>
      </c>
      <c r="BZ19" s="215" t="str">
        <f t="shared" si="20"/>
        <v/>
      </c>
      <c r="CA19" s="215" t="str">
        <f t="shared" si="21"/>
        <v/>
      </c>
      <c r="CB19" s="215" t="str">
        <f t="shared" si="22"/>
        <v/>
      </c>
      <c r="CC19" s="215">
        <f t="shared" si="42"/>
        <v>0</v>
      </c>
    </row>
    <row r="20" spans="1:81" s="215" customFormat="1" ht="23.15" customHeight="1">
      <c r="A20" s="324">
        <v>6</v>
      </c>
      <c r="B20" s="15"/>
      <c r="C20" s="148"/>
      <c r="D20" s="149"/>
      <c r="E20" s="150"/>
      <c r="F20" s="151"/>
      <c r="G20" s="152"/>
      <c r="H20" s="153"/>
      <c r="I20" s="153"/>
      <c r="J20" s="154"/>
      <c r="K20" s="155"/>
      <c r="L20" s="155"/>
      <c r="M20" s="155"/>
      <c r="N20" s="262"/>
      <c r="O20" s="96"/>
      <c r="P20" s="156"/>
      <c r="Q20" s="325" t="str">
        <f t="shared" si="23"/>
        <v/>
      </c>
      <c r="R20" s="326"/>
      <c r="S20" s="327"/>
      <c r="T20" s="327"/>
      <c r="U20" s="327"/>
      <c r="V20" s="297" t="str">
        <f t="shared" si="24"/>
        <v/>
      </c>
      <c r="W20" s="365" t="str">
        <f t="shared" si="3"/>
        <v/>
      </c>
      <c r="X20" s="297" t="str">
        <f t="shared" si="3"/>
        <v/>
      </c>
      <c r="Y20" s="365" t="str">
        <f t="shared" si="3"/>
        <v/>
      </c>
      <c r="Z20" s="297" t="str">
        <f t="shared" si="3"/>
        <v/>
      </c>
      <c r="AA20" s="365" t="str">
        <f t="shared" si="3"/>
        <v/>
      </c>
      <c r="AB20" s="297" t="str">
        <f t="shared" si="3"/>
        <v/>
      </c>
      <c r="AC20" s="365" t="str">
        <f t="shared" si="3"/>
        <v/>
      </c>
      <c r="AD20" s="297" t="str">
        <f t="shared" si="3"/>
        <v/>
      </c>
      <c r="AE20" s="365" t="str">
        <f t="shared" si="3"/>
        <v/>
      </c>
      <c r="AF20" s="297" t="str">
        <f t="shared" si="3"/>
        <v/>
      </c>
      <c r="AG20" s="365" t="str">
        <f t="shared" si="3"/>
        <v/>
      </c>
      <c r="AH20" s="356"/>
      <c r="AI20" s="328" t="str">
        <f t="shared" si="25"/>
        <v/>
      </c>
      <c r="AJ20" s="328" t="str">
        <f t="shared" si="25"/>
        <v/>
      </c>
      <c r="AK20" s="328" t="str">
        <f t="shared" si="25"/>
        <v/>
      </c>
      <c r="AL20" s="328" t="str">
        <f t="shared" si="25"/>
        <v/>
      </c>
      <c r="AM20" s="328" t="str">
        <f t="shared" si="25"/>
        <v/>
      </c>
      <c r="AN20" s="328" t="str">
        <f t="shared" si="25"/>
        <v/>
      </c>
      <c r="AO20" s="328" t="str">
        <f t="shared" si="25"/>
        <v/>
      </c>
      <c r="AP20" s="328" t="str">
        <f t="shared" si="25"/>
        <v/>
      </c>
      <c r="AQ20" s="328" t="str">
        <f t="shared" si="25"/>
        <v/>
      </c>
      <c r="AR20" s="328" t="str">
        <f t="shared" si="25"/>
        <v/>
      </c>
      <c r="AS20" s="328" t="str">
        <f t="shared" si="25"/>
        <v/>
      </c>
      <c r="AT20" s="328" t="str">
        <f t="shared" si="5"/>
        <v/>
      </c>
      <c r="AU20" s="215" t="str">
        <f t="shared" si="6"/>
        <v/>
      </c>
      <c r="AV20" s="291" t="str">
        <f t="shared" si="7"/>
        <v/>
      </c>
      <c r="AW20" s="291" t="str">
        <f t="shared" si="43"/>
        <v/>
      </c>
      <c r="AX20" s="119" t="str">
        <f>IF(AW20="","",IF(AND(H20="無",I20="有")*OR(①基本情報【名簿入力前に必須入力】!$D$4="幼稚園型認定こども園",①基本情報【名簿入力前に必須入力】!$D$4="保育所型認定こども園",①基本情報【名簿入力前に必須入力】!$D$4="地方裁量型認定こども園"),IF(AY20=4,4,5),AW20))</f>
        <v/>
      </c>
      <c r="AY20" s="291" t="str">
        <f t="shared" si="26"/>
        <v/>
      </c>
      <c r="AZ20" s="291" t="str">
        <f t="shared" si="27"/>
        <v/>
      </c>
      <c r="BA20" s="328" t="str">
        <f t="shared" si="28"/>
        <v/>
      </c>
      <c r="BB20" s="328" t="str">
        <f t="shared" si="29"/>
        <v/>
      </c>
      <c r="BC20" s="328" t="str">
        <f t="shared" si="30"/>
        <v/>
      </c>
      <c r="BD20" s="328" t="str">
        <f t="shared" si="31"/>
        <v/>
      </c>
      <c r="BE20" s="328" t="str">
        <f t="shared" si="32"/>
        <v/>
      </c>
      <c r="BF20" s="328" t="str">
        <f t="shared" si="33"/>
        <v/>
      </c>
      <c r="BG20" s="328" t="str">
        <f t="shared" si="34"/>
        <v/>
      </c>
      <c r="BH20" s="328" t="str">
        <f t="shared" si="35"/>
        <v/>
      </c>
      <c r="BI20" s="328" t="str">
        <f t="shared" si="36"/>
        <v/>
      </c>
      <c r="BJ20" s="328" t="str">
        <f t="shared" si="37"/>
        <v/>
      </c>
      <c r="BK20" s="328" t="str">
        <f t="shared" si="38"/>
        <v/>
      </c>
      <c r="BL20" s="328" t="str">
        <f t="shared" si="39"/>
        <v/>
      </c>
      <c r="BM20" s="216">
        <f t="shared" si="9"/>
        <v>0</v>
      </c>
      <c r="BN20" s="216">
        <f t="shared" si="40"/>
        <v>0</v>
      </c>
      <c r="BO20" s="217">
        <f t="shared" si="41"/>
        <v>0</v>
      </c>
      <c r="BP20" s="215" t="str">
        <f t="shared" si="10"/>
        <v/>
      </c>
      <c r="BQ20" s="215" t="str">
        <f t="shared" si="11"/>
        <v/>
      </c>
      <c r="BR20" s="215" t="str">
        <f t="shared" si="12"/>
        <v/>
      </c>
      <c r="BS20" s="215" t="str">
        <f t="shared" si="13"/>
        <v/>
      </c>
      <c r="BT20" s="215" t="str">
        <f t="shared" si="14"/>
        <v/>
      </c>
      <c r="BU20" s="215" t="str">
        <f t="shared" si="15"/>
        <v/>
      </c>
      <c r="BV20" s="215" t="str">
        <f t="shared" si="16"/>
        <v/>
      </c>
      <c r="BW20" s="215" t="str">
        <f t="shared" si="17"/>
        <v/>
      </c>
      <c r="BX20" s="215" t="str">
        <f t="shared" si="18"/>
        <v/>
      </c>
      <c r="BY20" s="215" t="str">
        <f t="shared" si="19"/>
        <v/>
      </c>
      <c r="BZ20" s="215" t="str">
        <f t="shared" si="20"/>
        <v/>
      </c>
      <c r="CA20" s="215" t="str">
        <f t="shared" si="21"/>
        <v/>
      </c>
      <c r="CB20" s="215" t="str">
        <f t="shared" si="22"/>
        <v/>
      </c>
      <c r="CC20" s="215">
        <f t="shared" si="42"/>
        <v>0</v>
      </c>
    </row>
    <row r="21" spans="1:81" s="215" customFormat="1" ht="23.15" customHeight="1">
      <c r="A21" s="324">
        <v>7</v>
      </c>
      <c r="B21" s="15"/>
      <c r="C21" s="148"/>
      <c r="D21" s="149"/>
      <c r="E21" s="150"/>
      <c r="F21" s="151"/>
      <c r="G21" s="152"/>
      <c r="H21" s="153"/>
      <c r="I21" s="153"/>
      <c r="J21" s="154"/>
      <c r="K21" s="155"/>
      <c r="L21" s="155"/>
      <c r="M21" s="155"/>
      <c r="N21" s="262"/>
      <c r="O21" s="96"/>
      <c r="P21" s="156"/>
      <c r="Q21" s="325" t="str">
        <f t="shared" si="23"/>
        <v/>
      </c>
      <c r="R21" s="326"/>
      <c r="S21" s="327"/>
      <c r="T21" s="327"/>
      <c r="U21" s="327"/>
      <c r="V21" s="297" t="str">
        <f t="shared" si="24"/>
        <v/>
      </c>
      <c r="W21" s="365" t="str">
        <f t="shared" si="3"/>
        <v/>
      </c>
      <c r="X21" s="297" t="str">
        <f t="shared" si="3"/>
        <v/>
      </c>
      <c r="Y21" s="365" t="str">
        <f t="shared" si="3"/>
        <v/>
      </c>
      <c r="Z21" s="297" t="str">
        <f t="shared" si="3"/>
        <v/>
      </c>
      <c r="AA21" s="365" t="str">
        <f t="shared" si="3"/>
        <v/>
      </c>
      <c r="AB21" s="297" t="str">
        <f t="shared" si="3"/>
        <v/>
      </c>
      <c r="AC21" s="365" t="str">
        <f t="shared" si="3"/>
        <v/>
      </c>
      <c r="AD21" s="297" t="str">
        <f t="shared" si="3"/>
        <v/>
      </c>
      <c r="AE21" s="365" t="str">
        <f t="shared" si="3"/>
        <v/>
      </c>
      <c r="AF21" s="297" t="str">
        <f t="shared" si="3"/>
        <v/>
      </c>
      <c r="AG21" s="365" t="str">
        <f t="shared" si="3"/>
        <v/>
      </c>
      <c r="AH21" s="356"/>
      <c r="AI21" s="328" t="str">
        <f t="shared" si="25"/>
        <v/>
      </c>
      <c r="AJ21" s="328" t="str">
        <f t="shared" si="25"/>
        <v/>
      </c>
      <c r="AK21" s="328" t="str">
        <f t="shared" si="25"/>
        <v/>
      </c>
      <c r="AL21" s="328" t="str">
        <f t="shared" si="25"/>
        <v/>
      </c>
      <c r="AM21" s="328" t="str">
        <f t="shared" si="25"/>
        <v/>
      </c>
      <c r="AN21" s="328" t="str">
        <f t="shared" si="25"/>
        <v/>
      </c>
      <c r="AO21" s="328" t="str">
        <f t="shared" si="25"/>
        <v/>
      </c>
      <c r="AP21" s="328" t="str">
        <f t="shared" si="25"/>
        <v/>
      </c>
      <c r="AQ21" s="328" t="str">
        <f t="shared" si="25"/>
        <v/>
      </c>
      <c r="AR21" s="328" t="str">
        <f t="shared" si="25"/>
        <v/>
      </c>
      <c r="AS21" s="328" t="str">
        <f t="shared" si="25"/>
        <v/>
      </c>
      <c r="AT21" s="328" t="str">
        <f t="shared" si="5"/>
        <v/>
      </c>
      <c r="AU21" s="215" t="str">
        <f t="shared" si="6"/>
        <v/>
      </c>
      <c r="AV21" s="291" t="str">
        <f t="shared" si="7"/>
        <v/>
      </c>
      <c r="AW21" s="291" t="str">
        <f t="shared" si="43"/>
        <v/>
      </c>
      <c r="AX21" s="119" t="str">
        <f>IF(AW21="","",IF(AND(H21="無",I21="有")*OR(①基本情報【名簿入力前に必須入力】!$D$4="幼稚園型認定こども園",①基本情報【名簿入力前に必須入力】!$D$4="保育所型認定こども園",①基本情報【名簿入力前に必須入力】!$D$4="地方裁量型認定こども園"),IF(AY21=4,4,5),AW21))</f>
        <v/>
      </c>
      <c r="AY21" s="291" t="str">
        <f t="shared" si="26"/>
        <v/>
      </c>
      <c r="AZ21" s="291" t="str">
        <f t="shared" si="27"/>
        <v/>
      </c>
      <c r="BA21" s="328" t="str">
        <f t="shared" si="28"/>
        <v/>
      </c>
      <c r="BB21" s="328" t="str">
        <f t="shared" si="29"/>
        <v/>
      </c>
      <c r="BC21" s="328" t="str">
        <f t="shared" si="30"/>
        <v/>
      </c>
      <c r="BD21" s="328" t="str">
        <f t="shared" si="31"/>
        <v/>
      </c>
      <c r="BE21" s="328" t="str">
        <f t="shared" si="32"/>
        <v/>
      </c>
      <c r="BF21" s="328" t="str">
        <f t="shared" si="33"/>
        <v/>
      </c>
      <c r="BG21" s="328" t="str">
        <f t="shared" si="34"/>
        <v/>
      </c>
      <c r="BH21" s="328" t="str">
        <f t="shared" si="35"/>
        <v/>
      </c>
      <c r="BI21" s="328" t="str">
        <f t="shared" si="36"/>
        <v/>
      </c>
      <c r="BJ21" s="328" t="str">
        <f t="shared" si="37"/>
        <v/>
      </c>
      <c r="BK21" s="328" t="str">
        <f t="shared" si="38"/>
        <v/>
      </c>
      <c r="BL21" s="328" t="str">
        <f t="shared" si="39"/>
        <v/>
      </c>
      <c r="BM21" s="216">
        <f t="shared" si="9"/>
        <v>0</v>
      </c>
      <c r="BN21" s="216">
        <f t="shared" si="40"/>
        <v>0</v>
      </c>
      <c r="BO21" s="217">
        <f t="shared" si="41"/>
        <v>0</v>
      </c>
      <c r="BP21" s="215" t="str">
        <f t="shared" si="10"/>
        <v/>
      </c>
      <c r="BQ21" s="215" t="str">
        <f t="shared" si="11"/>
        <v/>
      </c>
      <c r="BR21" s="215" t="str">
        <f t="shared" si="12"/>
        <v/>
      </c>
      <c r="BS21" s="215" t="str">
        <f t="shared" si="13"/>
        <v/>
      </c>
      <c r="BT21" s="215" t="str">
        <f t="shared" si="14"/>
        <v/>
      </c>
      <c r="BU21" s="215" t="str">
        <f t="shared" si="15"/>
        <v/>
      </c>
      <c r="BV21" s="215" t="str">
        <f t="shared" si="16"/>
        <v/>
      </c>
      <c r="BW21" s="215" t="str">
        <f t="shared" si="17"/>
        <v/>
      </c>
      <c r="BX21" s="215" t="str">
        <f t="shared" si="18"/>
        <v/>
      </c>
      <c r="BY21" s="215" t="str">
        <f t="shared" si="19"/>
        <v/>
      </c>
      <c r="BZ21" s="215" t="str">
        <f t="shared" si="20"/>
        <v/>
      </c>
      <c r="CA21" s="215" t="str">
        <f t="shared" si="21"/>
        <v/>
      </c>
      <c r="CB21" s="215" t="str">
        <f t="shared" si="22"/>
        <v/>
      </c>
      <c r="CC21" s="215">
        <f t="shared" si="42"/>
        <v>0</v>
      </c>
    </row>
    <row r="22" spans="1:81" s="215" customFormat="1" ht="23.15" customHeight="1">
      <c r="A22" s="324">
        <v>8</v>
      </c>
      <c r="B22" s="15"/>
      <c r="C22" s="148"/>
      <c r="D22" s="149"/>
      <c r="E22" s="150"/>
      <c r="F22" s="151"/>
      <c r="G22" s="152"/>
      <c r="H22" s="153"/>
      <c r="I22" s="153"/>
      <c r="J22" s="154"/>
      <c r="K22" s="155"/>
      <c r="L22" s="155"/>
      <c r="M22" s="155"/>
      <c r="N22" s="262"/>
      <c r="O22" s="96"/>
      <c r="P22" s="156"/>
      <c r="Q22" s="325" t="str">
        <f t="shared" si="23"/>
        <v/>
      </c>
      <c r="R22" s="326"/>
      <c r="S22" s="327"/>
      <c r="T22" s="327"/>
      <c r="U22" s="327"/>
      <c r="V22" s="297" t="str">
        <f t="shared" si="24"/>
        <v/>
      </c>
      <c r="W22" s="365" t="str">
        <f t="shared" si="3"/>
        <v/>
      </c>
      <c r="X22" s="297" t="str">
        <f t="shared" si="3"/>
        <v/>
      </c>
      <c r="Y22" s="365" t="str">
        <f t="shared" si="3"/>
        <v/>
      </c>
      <c r="Z22" s="297" t="str">
        <f t="shared" si="3"/>
        <v/>
      </c>
      <c r="AA22" s="365" t="str">
        <f t="shared" si="3"/>
        <v/>
      </c>
      <c r="AB22" s="297" t="str">
        <f t="shared" si="3"/>
        <v/>
      </c>
      <c r="AC22" s="365" t="str">
        <f t="shared" si="3"/>
        <v/>
      </c>
      <c r="AD22" s="297" t="str">
        <f t="shared" si="3"/>
        <v/>
      </c>
      <c r="AE22" s="365" t="str">
        <f t="shared" si="3"/>
        <v/>
      </c>
      <c r="AF22" s="297" t="str">
        <f t="shared" si="3"/>
        <v/>
      </c>
      <c r="AG22" s="365" t="str">
        <f t="shared" si="3"/>
        <v/>
      </c>
      <c r="AH22" s="356"/>
      <c r="AI22" s="328" t="str">
        <f t="shared" si="25"/>
        <v/>
      </c>
      <c r="AJ22" s="328" t="str">
        <f t="shared" si="25"/>
        <v/>
      </c>
      <c r="AK22" s="328" t="str">
        <f t="shared" si="25"/>
        <v/>
      </c>
      <c r="AL22" s="328" t="str">
        <f t="shared" si="25"/>
        <v/>
      </c>
      <c r="AM22" s="328" t="str">
        <f t="shared" si="25"/>
        <v/>
      </c>
      <c r="AN22" s="328" t="str">
        <f t="shared" si="25"/>
        <v/>
      </c>
      <c r="AO22" s="328" t="str">
        <f t="shared" si="25"/>
        <v/>
      </c>
      <c r="AP22" s="328" t="str">
        <f t="shared" si="25"/>
        <v/>
      </c>
      <c r="AQ22" s="328" t="str">
        <f t="shared" si="25"/>
        <v/>
      </c>
      <c r="AR22" s="328" t="str">
        <f t="shared" si="25"/>
        <v/>
      </c>
      <c r="AS22" s="328" t="str">
        <f t="shared" si="25"/>
        <v/>
      </c>
      <c r="AT22" s="328" t="str">
        <f t="shared" si="5"/>
        <v/>
      </c>
      <c r="AU22" s="215" t="str">
        <f t="shared" si="6"/>
        <v/>
      </c>
      <c r="AV22" s="291" t="str">
        <f t="shared" si="7"/>
        <v/>
      </c>
      <c r="AW22" s="291" t="str">
        <f t="shared" si="43"/>
        <v/>
      </c>
      <c r="AX22" s="119" t="str">
        <f>IF(AW22="","",IF(AND(H22="無",I22="有")*OR(①基本情報【名簿入力前に必須入力】!$D$4="幼稚園型認定こども園",①基本情報【名簿入力前に必須入力】!$D$4="保育所型認定こども園",①基本情報【名簿入力前に必須入力】!$D$4="地方裁量型認定こども園"),IF(AY22=4,4,5),AW22))</f>
        <v/>
      </c>
      <c r="AY22" s="291" t="str">
        <f t="shared" si="26"/>
        <v/>
      </c>
      <c r="AZ22" s="291" t="str">
        <f t="shared" si="27"/>
        <v/>
      </c>
      <c r="BA22" s="328" t="str">
        <f t="shared" si="28"/>
        <v/>
      </c>
      <c r="BB22" s="328" t="str">
        <f t="shared" si="29"/>
        <v/>
      </c>
      <c r="BC22" s="328" t="str">
        <f t="shared" si="30"/>
        <v/>
      </c>
      <c r="BD22" s="328" t="str">
        <f t="shared" si="31"/>
        <v/>
      </c>
      <c r="BE22" s="328" t="str">
        <f t="shared" si="32"/>
        <v/>
      </c>
      <c r="BF22" s="328" t="str">
        <f t="shared" si="33"/>
        <v/>
      </c>
      <c r="BG22" s="328" t="str">
        <f t="shared" si="34"/>
        <v/>
      </c>
      <c r="BH22" s="328" t="str">
        <f t="shared" si="35"/>
        <v/>
      </c>
      <c r="BI22" s="328" t="str">
        <f t="shared" si="36"/>
        <v/>
      </c>
      <c r="BJ22" s="328" t="str">
        <f t="shared" si="37"/>
        <v/>
      </c>
      <c r="BK22" s="328" t="str">
        <f t="shared" si="38"/>
        <v/>
      </c>
      <c r="BL22" s="328" t="str">
        <f t="shared" si="39"/>
        <v/>
      </c>
      <c r="BM22" s="216">
        <f t="shared" si="9"/>
        <v>0</v>
      </c>
      <c r="BN22" s="216">
        <f t="shared" si="40"/>
        <v>0</v>
      </c>
      <c r="BO22" s="217">
        <f t="shared" si="41"/>
        <v>0</v>
      </c>
      <c r="BP22" s="215" t="str">
        <f t="shared" si="10"/>
        <v/>
      </c>
      <c r="BQ22" s="215" t="str">
        <f t="shared" si="11"/>
        <v/>
      </c>
      <c r="BR22" s="215" t="str">
        <f t="shared" si="12"/>
        <v/>
      </c>
      <c r="BS22" s="215" t="str">
        <f t="shared" si="13"/>
        <v/>
      </c>
      <c r="BT22" s="215" t="str">
        <f t="shared" si="14"/>
        <v/>
      </c>
      <c r="BU22" s="215" t="str">
        <f t="shared" si="15"/>
        <v/>
      </c>
      <c r="BV22" s="215" t="str">
        <f t="shared" si="16"/>
        <v/>
      </c>
      <c r="BW22" s="215" t="str">
        <f t="shared" si="17"/>
        <v/>
      </c>
      <c r="BX22" s="215" t="str">
        <f t="shared" si="18"/>
        <v/>
      </c>
      <c r="BY22" s="215" t="str">
        <f t="shared" si="19"/>
        <v/>
      </c>
      <c r="BZ22" s="215" t="str">
        <f t="shared" si="20"/>
        <v/>
      </c>
      <c r="CA22" s="215" t="str">
        <f t="shared" si="21"/>
        <v/>
      </c>
      <c r="CB22" s="215" t="str">
        <f t="shared" si="22"/>
        <v/>
      </c>
      <c r="CC22" s="215">
        <f t="shared" si="42"/>
        <v>0</v>
      </c>
    </row>
    <row r="23" spans="1:81" s="215" customFormat="1" ht="23.15" customHeight="1">
      <c r="A23" s="324">
        <v>9</v>
      </c>
      <c r="B23" s="15"/>
      <c r="C23" s="148"/>
      <c r="D23" s="149"/>
      <c r="E23" s="150"/>
      <c r="F23" s="151"/>
      <c r="G23" s="152"/>
      <c r="H23" s="153"/>
      <c r="I23" s="153"/>
      <c r="J23" s="154"/>
      <c r="K23" s="155"/>
      <c r="L23" s="155"/>
      <c r="M23" s="155"/>
      <c r="N23" s="262"/>
      <c r="O23" s="96"/>
      <c r="P23" s="156"/>
      <c r="Q23" s="325" t="str">
        <f t="shared" si="23"/>
        <v/>
      </c>
      <c r="R23" s="326"/>
      <c r="S23" s="327"/>
      <c r="T23" s="327"/>
      <c r="U23" s="327"/>
      <c r="V23" s="297" t="str">
        <f t="shared" si="24"/>
        <v/>
      </c>
      <c r="W23" s="365" t="str">
        <f t="shared" si="3"/>
        <v/>
      </c>
      <c r="X23" s="297" t="str">
        <f t="shared" si="3"/>
        <v/>
      </c>
      <c r="Y23" s="365" t="str">
        <f t="shared" si="3"/>
        <v/>
      </c>
      <c r="Z23" s="297" t="str">
        <f t="shared" si="3"/>
        <v/>
      </c>
      <c r="AA23" s="365" t="str">
        <f t="shared" si="3"/>
        <v/>
      </c>
      <c r="AB23" s="297" t="str">
        <f t="shared" si="3"/>
        <v/>
      </c>
      <c r="AC23" s="365" t="str">
        <f t="shared" si="3"/>
        <v/>
      </c>
      <c r="AD23" s="297" t="str">
        <f t="shared" si="3"/>
        <v/>
      </c>
      <c r="AE23" s="365" t="str">
        <f t="shared" si="3"/>
        <v/>
      </c>
      <c r="AF23" s="297" t="str">
        <f t="shared" si="3"/>
        <v/>
      </c>
      <c r="AG23" s="365" t="str">
        <f t="shared" si="3"/>
        <v/>
      </c>
      <c r="AH23" s="356"/>
      <c r="AI23" s="328" t="str">
        <f t="shared" si="25"/>
        <v/>
      </c>
      <c r="AJ23" s="328" t="str">
        <f t="shared" si="25"/>
        <v/>
      </c>
      <c r="AK23" s="328" t="str">
        <f t="shared" si="25"/>
        <v/>
      </c>
      <c r="AL23" s="328" t="str">
        <f t="shared" si="25"/>
        <v/>
      </c>
      <c r="AM23" s="328" t="str">
        <f t="shared" si="25"/>
        <v/>
      </c>
      <c r="AN23" s="328" t="str">
        <f t="shared" si="25"/>
        <v/>
      </c>
      <c r="AO23" s="328" t="str">
        <f t="shared" si="25"/>
        <v/>
      </c>
      <c r="AP23" s="328" t="str">
        <f t="shared" si="25"/>
        <v/>
      </c>
      <c r="AQ23" s="328" t="str">
        <f t="shared" si="25"/>
        <v/>
      </c>
      <c r="AR23" s="328" t="str">
        <f t="shared" si="25"/>
        <v/>
      </c>
      <c r="AS23" s="328" t="str">
        <f t="shared" si="25"/>
        <v/>
      </c>
      <c r="AT23" s="328" t="str">
        <f t="shared" si="5"/>
        <v/>
      </c>
      <c r="AU23" s="215" t="str">
        <f t="shared" si="6"/>
        <v/>
      </c>
      <c r="AV23" s="291" t="str">
        <f t="shared" si="7"/>
        <v/>
      </c>
      <c r="AW23" s="291" t="str">
        <f t="shared" si="43"/>
        <v/>
      </c>
      <c r="AX23" s="119" t="str">
        <f>IF(AW23="","",IF(AND(H23="無",I23="有")*OR(①基本情報【名簿入力前に必須入力】!$D$4="幼稚園型認定こども園",①基本情報【名簿入力前に必須入力】!$D$4="保育所型認定こども園",①基本情報【名簿入力前に必須入力】!$D$4="地方裁量型認定こども園"),IF(AY23=4,4,5),AW23))</f>
        <v/>
      </c>
      <c r="AY23" s="291" t="str">
        <f t="shared" si="26"/>
        <v/>
      </c>
      <c r="AZ23" s="291" t="str">
        <f>IF(AY23=4,AY23,AX23)</f>
        <v/>
      </c>
      <c r="BA23" s="328" t="str">
        <f t="shared" si="28"/>
        <v/>
      </c>
      <c r="BB23" s="328" t="str">
        <f t="shared" si="29"/>
        <v/>
      </c>
      <c r="BC23" s="328" t="str">
        <f t="shared" si="30"/>
        <v/>
      </c>
      <c r="BD23" s="328" t="str">
        <f t="shared" si="31"/>
        <v/>
      </c>
      <c r="BE23" s="328" t="str">
        <f t="shared" si="32"/>
        <v/>
      </c>
      <c r="BF23" s="328" t="str">
        <f t="shared" si="33"/>
        <v/>
      </c>
      <c r="BG23" s="328" t="str">
        <f t="shared" si="34"/>
        <v/>
      </c>
      <c r="BH23" s="328" t="str">
        <f t="shared" si="35"/>
        <v/>
      </c>
      <c r="BI23" s="328" t="str">
        <f t="shared" si="36"/>
        <v/>
      </c>
      <c r="BJ23" s="328" t="str">
        <f t="shared" si="37"/>
        <v/>
      </c>
      <c r="BK23" s="328" t="str">
        <f t="shared" si="38"/>
        <v/>
      </c>
      <c r="BL23" s="328" t="str">
        <f t="shared" si="39"/>
        <v/>
      </c>
      <c r="BM23" s="216">
        <f t="shared" si="9"/>
        <v>0</v>
      </c>
      <c r="BN23" s="216">
        <f t="shared" si="40"/>
        <v>0</v>
      </c>
      <c r="BO23" s="217">
        <f t="shared" si="41"/>
        <v>0</v>
      </c>
      <c r="BP23" s="215" t="str">
        <f t="shared" si="10"/>
        <v/>
      </c>
      <c r="BQ23" s="215" t="str">
        <f t="shared" si="11"/>
        <v/>
      </c>
      <c r="BR23" s="215" t="str">
        <f t="shared" si="12"/>
        <v/>
      </c>
      <c r="BS23" s="215" t="str">
        <f t="shared" si="13"/>
        <v/>
      </c>
      <c r="BT23" s="215" t="str">
        <f t="shared" si="14"/>
        <v/>
      </c>
      <c r="BU23" s="215" t="str">
        <f t="shared" si="15"/>
        <v/>
      </c>
      <c r="BV23" s="215" t="str">
        <f t="shared" si="16"/>
        <v/>
      </c>
      <c r="BW23" s="215" t="str">
        <f t="shared" si="17"/>
        <v/>
      </c>
      <c r="BX23" s="215" t="str">
        <f t="shared" si="18"/>
        <v/>
      </c>
      <c r="BY23" s="215" t="str">
        <f t="shared" si="19"/>
        <v/>
      </c>
      <c r="BZ23" s="215" t="str">
        <f t="shared" si="20"/>
        <v/>
      </c>
      <c r="CA23" s="215" t="str">
        <f t="shared" si="21"/>
        <v/>
      </c>
      <c r="CB23" s="215" t="str">
        <f t="shared" si="22"/>
        <v/>
      </c>
      <c r="CC23" s="215">
        <f t="shared" si="42"/>
        <v>0</v>
      </c>
    </row>
    <row r="24" spans="1:81" s="215" customFormat="1" ht="23.15" customHeight="1">
      <c r="A24" s="324">
        <v>10</v>
      </c>
      <c r="B24" s="15"/>
      <c r="C24" s="148"/>
      <c r="D24" s="149"/>
      <c r="E24" s="150"/>
      <c r="F24" s="151"/>
      <c r="G24" s="152"/>
      <c r="H24" s="153"/>
      <c r="I24" s="153"/>
      <c r="J24" s="154"/>
      <c r="K24" s="155"/>
      <c r="L24" s="155"/>
      <c r="M24" s="155"/>
      <c r="N24" s="262"/>
      <c r="O24" s="96"/>
      <c r="P24" s="156"/>
      <c r="Q24" s="325" t="str">
        <f t="shared" si="23"/>
        <v/>
      </c>
      <c r="R24" s="326"/>
      <c r="S24" s="327"/>
      <c r="T24" s="327"/>
      <c r="U24" s="327"/>
      <c r="V24" s="297" t="str">
        <f t="shared" si="24"/>
        <v/>
      </c>
      <c r="W24" s="365" t="str">
        <f t="shared" si="3"/>
        <v/>
      </c>
      <c r="X24" s="297" t="str">
        <f t="shared" si="3"/>
        <v/>
      </c>
      <c r="Y24" s="365" t="str">
        <f t="shared" si="3"/>
        <v/>
      </c>
      <c r="Z24" s="297" t="str">
        <f t="shared" si="3"/>
        <v/>
      </c>
      <c r="AA24" s="365" t="str">
        <f t="shared" si="3"/>
        <v/>
      </c>
      <c r="AB24" s="297" t="str">
        <f t="shared" si="3"/>
        <v/>
      </c>
      <c r="AC24" s="365" t="str">
        <f t="shared" si="3"/>
        <v/>
      </c>
      <c r="AD24" s="297" t="str">
        <f t="shared" si="3"/>
        <v/>
      </c>
      <c r="AE24" s="365" t="str">
        <f t="shared" si="3"/>
        <v/>
      </c>
      <c r="AF24" s="297" t="str">
        <f t="shared" si="3"/>
        <v/>
      </c>
      <c r="AG24" s="365" t="str">
        <f t="shared" si="3"/>
        <v/>
      </c>
      <c r="AH24" s="356"/>
      <c r="AI24" s="328" t="str">
        <f t="shared" si="25"/>
        <v/>
      </c>
      <c r="AJ24" s="328" t="str">
        <f t="shared" si="25"/>
        <v/>
      </c>
      <c r="AK24" s="328" t="str">
        <f t="shared" si="25"/>
        <v/>
      </c>
      <c r="AL24" s="328" t="str">
        <f t="shared" si="25"/>
        <v/>
      </c>
      <c r="AM24" s="328" t="str">
        <f t="shared" si="25"/>
        <v/>
      </c>
      <c r="AN24" s="328" t="str">
        <f t="shared" si="25"/>
        <v/>
      </c>
      <c r="AO24" s="328" t="str">
        <f t="shared" si="25"/>
        <v/>
      </c>
      <c r="AP24" s="328" t="str">
        <f t="shared" si="25"/>
        <v/>
      </c>
      <c r="AQ24" s="328" t="str">
        <f t="shared" si="25"/>
        <v/>
      </c>
      <c r="AR24" s="328" t="str">
        <f t="shared" si="25"/>
        <v/>
      </c>
      <c r="AS24" s="328" t="str">
        <f t="shared" si="25"/>
        <v/>
      </c>
      <c r="AT24" s="328" t="str">
        <f t="shared" si="5"/>
        <v/>
      </c>
      <c r="AU24" s="215" t="str">
        <f t="shared" si="6"/>
        <v/>
      </c>
      <c r="AV24" s="291" t="str">
        <f t="shared" si="7"/>
        <v/>
      </c>
      <c r="AW24" s="291" t="str">
        <f t="shared" si="43"/>
        <v/>
      </c>
      <c r="AX24" s="119" t="str">
        <f>IF(AW24="","",IF(AND(H24="無",I24="有")*OR(①基本情報【名簿入力前に必須入力】!$D$4="幼稚園型認定こども園",①基本情報【名簿入力前に必須入力】!$D$4="保育所型認定こども園",①基本情報【名簿入力前に必須入力】!$D$4="地方裁量型認定こども園"),IF(AY24=4,4,5),AW24))</f>
        <v/>
      </c>
      <c r="AY24" s="291" t="str">
        <f t="shared" si="26"/>
        <v/>
      </c>
      <c r="AZ24" s="291" t="str">
        <f t="shared" si="27"/>
        <v/>
      </c>
      <c r="BA24" s="328" t="str">
        <f t="shared" si="28"/>
        <v/>
      </c>
      <c r="BB24" s="328" t="str">
        <f t="shared" si="29"/>
        <v/>
      </c>
      <c r="BC24" s="328" t="str">
        <f t="shared" si="30"/>
        <v/>
      </c>
      <c r="BD24" s="328" t="str">
        <f t="shared" si="31"/>
        <v/>
      </c>
      <c r="BE24" s="328" t="str">
        <f t="shared" si="32"/>
        <v/>
      </c>
      <c r="BF24" s="328" t="str">
        <f t="shared" si="33"/>
        <v/>
      </c>
      <c r="BG24" s="328" t="str">
        <f t="shared" si="34"/>
        <v/>
      </c>
      <c r="BH24" s="328" t="str">
        <f t="shared" si="35"/>
        <v/>
      </c>
      <c r="BI24" s="328" t="str">
        <f t="shared" si="36"/>
        <v/>
      </c>
      <c r="BJ24" s="328" t="str">
        <f t="shared" si="37"/>
        <v/>
      </c>
      <c r="BK24" s="328" t="str">
        <f t="shared" si="38"/>
        <v/>
      </c>
      <c r="BL24" s="328" t="str">
        <f t="shared" si="39"/>
        <v/>
      </c>
      <c r="BM24" s="216">
        <f t="shared" si="9"/>
        <v>0</v>
      </c>
      <c r="BN24" s="216">
        <f t="shared" si="40"/>
        <v>0</v>
      </c>
      <c r="BO24" s="217">
        <f t="shared" si="41"/>
        <v>0</v>
      </c>
      <c r="BP24" s="215" t="str">
        <f t="shared" si="10"/>
        <v/>
      </c>
      <c r="BQ24" s="215" t="str">
        <f t="shared" si="11"/>
        <v/>
      </c>
      <c r="BR24" s="215" t="str">
        <f t="shared" si="12"/>
        <v/>
      </c>
      <c r="BS24" s="215" t="str">
        <f t="shared" si="13"/>
        <v/>
      </c>
      <c r="BT24" s="215" t="str">
        <f t="shared" si="14"/>
        <v/>
      </c>
      <c r="BU24" s="215" t="str">
        <f t="shared" si="15"/>
        <v/>
      </c>
      <c r="BV24" s="215" t="str">
        <f t="shared" si="16"/>
        <v/>
      </c>
      <c r="BW24" s="215" t="str">
        <f t="shared" si="17"/>
        <v/>
      </c>
      <c r="BX24" s="215" t="str">
        <f t="shared" si="18"/>
        <v/>
      </c>
      <c r="BY24" s="215" t="str">
        <f t="shared" si="19"/>
        <v/>
      </c>
      <c r="BZ24" s="215" t="str">
        <f t="shared" si="20"/>
        <v/>
      </c>
      <c r="CA24" s="215" t="str">
        <f t="shared" si="21"/>
        <v/>
      </c>
      <c r="CB24" s="215" t="str">
        <f t="shared" si="22"/>
        <v/>
      </c>
      <c r="CC24" s="215">
        <f t="shared" si="42"/>
        <v>0</v>
      </c>
    </row>
    <row r="25" spans="1:81" s="215" customFormat="1" ht="23.15" customHeight="1">
      <c r="A25" s="324">
        <v>11</v>
      </c>
      <c r="B25" s="15"/>
      <c r="C25" s="148"/>
      <c r="D25" s="149"/>
      <c r="E25" s="150"/>
      <c r="F25" s="151"/>
      <c r="G25" s="152"/>
      <c r="H25" s="153"/>
      <c r="I25" s="153"/>
      <c r="J25" s="154"/>
      <c r="K25" s="155"/>
      <c r="L25" s="155"/>
      <c r="M25" s="155"/>
      <c r="N25" s="262"/>
      <c r="O25" s="96"/>
      <c r="P25" s="156"/>
      <c r="Q25" s="325" t="str">
        <f t="shared" si="23"/>
        <v/>
      </c>
      <c r="R25" s="326"/>
      <c r="S25" s="327"/>
      <c r="T25" s="327"/>
      <c r="U25" s="327"/>
      <c r="V25" s="297" t="str">
        <f t="shared" si="24"/>
        <v/>
      </c>
      <c r="W25" s="365" t="str">
        <f t="shared" si="3"/>
        <v/>
      </c>
      <c r="X25" s="297" t="str">
        <f t="shared" si="3"/>
        <v/>
      </c>
      <c r="Y25" s="365" t="str">
        <f t="shared" si="3"/>
        <v/>
      </c>
      <c r="Z25" s="297" t="str">
        <f t="shared" si="3"/>
        <v/>
      </c>
      <c r="AA25" s="365" t="str">
        <f t="shared" si="3"/>
        <v/>
      </c>
      <c r="AB25" s="297" t="str">
        <f t="shared" si="3"/>
        <v/>
      </c>
      <c r="AC25" s="365" t="str">
        <f t="shared" si="3"/>
        <v/>
      </c>
      <c r="AD25" s="297" t="str">
        <f t="shared" si="3"/>
        <v/>
      </c>
      <c r="AE25" s="365" t="str">
        <f t="shared" si="3"/>
        <v/>
      </c>
      <c r="AF25" s="297" t="str">
        <f t="shared" si="3"/>
        <v/>
      </c>
      <c r="AG25" s="365" t="str">
        <f t="shared" si="3"/>
        <v/>
      </c>
      <c r="AH25" s="356"/>
      <c r="AI25" s="328" t="str">
        <f t="shared" si="25"/>
        <v/>
      </c>
      <c r="AJ25" s="328" t="str">
        <f t="shared" si="25"/>
        <v/>
      </c>
      <c r="AK25" s="328" t="str">
        <f t="shared" si="25"/>
        <v/>
      </c>
      <c r="AL25" s="328" t="str">
        <f t="shared" si="25"/>
        <v/>
      </c>
      <c r="AM25" s="328" t="str">
        <f t="shared" si="25"/>
        <v/>
      </c>
      <c r="AN25" s="328" t="str">
        <f t="shared" si="25"/>
        <v/>
      </c>
      <c r="AO25" s="328" t="str">
        <f t="shared" si="25"/>
        <v/>
      </c>
      <c r="AP25" s="328" t="str">
        <f t="shared" si="25"/>
        <v/>
      </c>
      <c r="AQ25" s="328" t="str">
        <f t="shared" si="25"/>
        <v/>
      </c>
      <c r="AR25" s="328" t="str">
        <f t="shared" si="25"/>
        <v/>
      </c>
      <c r="AS25" s="328" t="str">
        <f t="shared" si="25"/>
        <v/>
      </c>
      <c r="AT25" s="328" t="str">
        <f t="shared" si="5"/>
        <v/>
      </c>
      <c r="AU25" s="215" t="str">
        <f t="shared" si="6"/>
        <v/>
      </c>
      <c r="AV25" s="291" t="str">
        <f t="shared" si="7"/>
        <v/>
      </c>
      <c r="AW25" s="291" t="str">
        <f t="shared" si="43"/>
        <v/>
      </c>
      <c r="AX25" s="119" t="str">
        <f>IF(AW25="","",IF(AND(H25="無",I25="有")*OR(①基本情報【名簿入力前に必須入力】!$D$4="幼稚園型認定こども園",①基本情報【名簿入力前に必須入力】!$D$4="保育所型認定こども園",①基本情報【名簿入力前に必須入力】!$D$4="地方裁量型認定こども園"),IF(AY25=4,4,5),AW25))</f>
        <v/>
      </c>
      <c r="AY25" s="291" t="str">
        <f t="shared" si="26"/>
        <v/>
      </c>
      <c r="AZ25" s="291" t="str">
        <f t="shared" si="27"/>
        <v/>
      </c>
      <c r="BA25" s="328" t="str">
        <f t="shared" si="28"/>
        <v/>
      </c>
      <c r="BB25" s="328" t="str">
        <f t="shared" si="29"/>
        <v/>
      </c>
      <c r="BC25" s="328" t="str">
        <f t="shared" si="30"/>
        <v/>
      </c>
      <c r="BD25" s="328" t="str">
        <f t="shared" si="31"/>
        <v/>
      </c>
      <c r="BE25" s="328" t="str">
        <f t="shared" si="32"/>
        <v/>
      </c>
      <c r="BF25" s="328" t="str">
        <f t="shared" si="33"/>
        <v/>
      </c>
      <c r="BG25" s="328" t="str">
        <f t="shared" si="34"/>
        <v/>
      </c>
      <c r="BH25" s="328" t="str">
        <f t="shared" si="35"/>
        <v/>
      </c>
      <c r="BI25" s="328" t="str">
        <f t="shared" si="36"/>
        <v/>
      </c>
      <c r="BJ25" s="328" t="str">
        <f t="shared" si="37"/>
        <v/>
      </c>
      <c r="BK25" s="328" t="str">
        <f t="shared" si="38"/>
        <v/>
      </c>
      <c r="BL25" s="328" t="str">
        <f t="shared" si="39"/>
        <v/>
      </c>
      <c r="BM25" s="216">
        <f t="shared" si="9"/>
        <v>0</v>
      </c>
      <c r="BN25" s="216">
        <f t="shared" si="40"/>
        <v>0</v>
      </c>
      <c r="BO25" s="217">
        <f t="shared" si="41"/>
        <v>0</v>
      </c>
      <c r="BP25" s="215" t="str">
        <f t="shared" si="10"/>
        <v/>
      </c>
      <c r="BQ25" s="215" t="str">
        <f t="shared" si="11"/>
        <v/>
      </c>
      <c r="BR25" s="215" t="str">
        <f t="shared" si="12"/>
        <v/>
      </c>
      <c r="BS25" s="215" t="str">
        <f t="shared" si="13"/>
        <v/>
      </c>
      <c r="BT25" s="215" t="str">
        <f t="shared" si="14"/>
        <v/>
      </c>
      <c r="BU25" s="215" t="str">
        <f t="shared" si="15"/>
        <v/>
      </c>
      <c r="BV25" s="215" t="str">
        <f t="shared" si="16"/>
        <v/>
      </c>
      <c r="BW25" s="215" t="str">
        <f t="shared" si="17"/>
        <v/>
      </c>
      <c r="BX25" s="215" t="str">
        <f t="shared" si="18"/>
        <v/>
      </c>
      <c r="BY25" s="215" t="str">
        <f t="shared" si="19"/>
        <v/>
      </c>
      <c r="BZ25" s="215" t="str">
        <f t="shared" si="20"/>
        <v/>
      </c>
      <c r="CA25" s="215" t="str">
        <f t="shared" si="21"/>
        <v/>
      </c>
      <c r="CB25" s="215" t="str">
        <f t="shared" si="22"/>
        <v/>
      </c>
      <c r="CC25" s="215">
        <f t="shared" si="42"/>
        <v>0</v>
      </c>
    </row>
    <row r="26" spans="1:81" s="215" customFormat="1" ht="23.15" customHeight="1">
      <c r="A26" s="324">
        <v>12</v>
      </c>
      <c r="B26" s="15"/>
      <c r="C26" s="148"/>
      <c r="D26" s="149"/>
      <c r="E26" s="150"/>
      <c r="F26" s="151"/>
      <c r="G26" s="152"/>
      <c r="H26" s="153"/>
      <c r="I26" s="153"/>
      <c r="J26" s="154"/>
      <c r="K26" s="155"/>
      <c r="L26" s="155"/>
      <c r="M26" s="155"/>
      <c r="N26" s="262"/>
      <c r="O26" s="96"/>
      <c r="P26" s="156"/>
      <c r="Q26" s="325" t="str">
        <f t="shared" si="23"/>
        <v/>
      </c>
      <c r="R26" s="326"/>
      <c r="S26" s="327"/>
      <c r="T26" s="327"/>
      <c r="U26" s="327"/>
      <c r="V26" s="297" t="str">
        <f t="shared" si="24"/>
        <v/>
      </c>
      <c r="W26" s="365" t="str">
        <f t="shared" si="3"/>
        <v/>
      </c>
      <c r="X26" s="297" t="str">
        <f t="shared" si="3"/>
        <v/>
      </c>
      <c r="Y26" s="365" t="str">
        <f t="shared" si="3"/>
        <v/>
      </c>
      <c r="Z26" s="297" t="str">
        <f t="shared" si="3"/>
        <v/>
      </c>
      <c r="AA26" s="365" t="str">
        <f t="shared" si="3"/>
        <v/>
      </c>
      <c r="AB26" s="297" t="str">
        <f t="shared" si="3"/>
        <v/>
      </c>
      <c r="AC26" s="365" t="str">
        <f t="shared" si="3"/>
        <v/>
      </c>
      <c r="AD26" s="297" t="str">
        <f t="shared" si="3"/>
        <v/>
      </c>
      <c r="AE26" s="365" t="str">
        <f t="shared" si="3"/>
        <v/>
      </c>
      <c r="AF26" s="297" t="str">
        <f t="shared" si="3"/>
        <v/>
      </c>
      <c r="AG26" s="365" t="str">
        <f t="shared" si="3"/>
        <v/>
      </c>
      <c r="AH26" s="356"/>
      <c r="AI26" s="328" t="str">
        <f t="shared" ref="AI26:AS35" si="44">IF($AZ26="",IF($L26="","",IF(AI$13&gt;=$L26,IF($M26="",$AY26,IF(AI$13&gt;$M26,"",$AY26)),"")),IF(AND(AI$13&gt;=$L26,OR($M26&gt;=AI$13,$M26="")),$AZ26,""))</f>
        <v/>
      </c>
      <c r="AJ26" s="328" t="str">
        <f t="shared" si="44"/>
        <v/>
      </c>
      <c r="AK26" s="328" t="str">
        <f t="shared" si="44"/>
        <v/>
      </c>
      <c r="AL26" s="328" t="str">
        <f t="shared" si="44"/>
        <v/>
      </c>
      <c r="AM26" s="328" t="str">
        <f t="shared" si="44"/>
        <v/>
      </c>
      <c r="AN26" s="328" t="str">
        <f t="shared" si="44"/>
        <v/>
      </c>
      <c r="AO26" s="328" t="str">
        <f t="shared" si="44"/>
        <v/>
      </c>
      <c r="AP26" s="328" t="str">
        <f t="shared" si="44"/>
        <v/>
      </c>
      <c r="AQ26" s="328" t="str">
        <f t="shared" si="44"/>
        <v/>
      </c>
      <c r="AR26" s="328" t="str">
        <f t="shared" si="44"/>
        <v/>
      </c>
      <c r="AS26" s="328" t="str">
        <f t="shared" si="44"/>
        <v/>
      </c>
      <c r="AT26" s="328" t="str">
        <f t="shared" si="5"/>
        <v/>
      </c>
      <c r="AU26" s="215" t="str">
        <f t="shared" si="6"/>
        <v/>
      </c>
      <c r="AV26" s="291" t="str">
        <f t="shared" si="7"/>
        <v/>
      </c>
      <c r="AW26" s="291" t="str">
        <f t="shared" si="43"/>
        <v/>
      </c>
      <c r="AX26" s="119" t="str">
        <f>IF(AW26="","",IF(AND(H26="無",I26="有")*OR(①基本情報【名簿入力前に必須入力】!$D$4="幼稚園型認定こども園",①基本情報【名簿入力前に必須入力】!$D$4="保育所型認定こども園",①基本情報【名簿入力前に必須入力】!$D$4="地方裁量型認定こども園"),IF(AY26=4,4,5),AW26))</f>
        <v/>
      </c>
      <c r="AY26" s="291" t="str">
        <f t="shared" si="26"/>
        <v/>
      </c>
      <c r="AZ26" s="291" t="str">
        <f t="shared" si="27"/>
        <v/>
      </c>
      <c r="BA26" s="328" t="str">
        <f t="shared" si="28"/>
        <v/>
      </c>
      <c r="BB26" s="328" t="str">
        <f t="shared" si="29"/>
        <v/>
      </c>
      <c r="BC26" s="328" t="str">
        <f t="shared" si="30"/>
        <v/>
      </c>
      <c r="BD26" s="328" t="str">
        <f t="shared" si="31"/>
        <v/>
      </c>
      <c r="BE26" s="328" t="str">
        <f t="shared" si="32"/>
        <v/>
      </c>
      <c r="BF26" s="328" t="str">
        <f t="shared" si="33"/>
        <v/>
      </c>
      <c r="BG26" s="328" t="str">
        <f t="shared" si="34"/>
        <v/>
      </c>
      <c r="BH26" s="328" t="str">
        <f t="shared" si="35"/>
        <v/>
      </c>
      <c r="BI26" s="328" t="str">
        <f t="shared" si="36"/>
        <v/>
      </c>
      <c r="BJ26" s="328" t="str">
        <f t="shared" si="37"/>
        <v/>
      </c>
      <c r="BK26" s="328" t="str">
        <f t="shared" si="38"/>
        <v/>
      </c>
      <c r="BL26" s="328" t="str">
        <f t="shared" si="39"/>
        <v/>
      </c>
      <c r="BM26" s="216">
        <f t="shared" si="9"/>
        <v>0</v>
      </c>
      <c r="BN26" s="216">
        <f t="shared" si="40"/>
        <v>0</v>
      </c>
      <c r="BO26" s="217">
        <f t="shared" si="41"/>
        <v>0</v>
      </c>
      <c r="BP26" s="215" t="str">
        <f t="shared" si="10"/>
        <v/>
      </c>
      <c r="BQ26" s="215" t="str">
        <f t="shared" si="11"/>
        <v/>
      </c>
      <c r="BR26" s="215" t="str">
        <f t="shared" si="12"/>
        <v/>
      </c>
      <c r="BS26" s="215" t="str">
        <f t="shared" si="13"/>
        <v/>
      </c>
      <c r="BT26" s="215" t="str">
        <f t="shared" si="14"/>
        <v/>
      </c>
      <c r="BU26" s="215" t="str">
        <f t="shared" si="15"/>
        <v/>
      </c>
      <c r="BV26" s="215" t="str">
        <f t="shared" si="16"/>
        <v/>
      </c>
      <c r="BW26" s="215" t="str">
        <f t="shared" si="17"/>
        <v/>
      </c>
      <c r="BX26" s="215" t="str">
        <f t="shared" si="18"/>
        <v/>
      </c>
      <c r="BY26" s="215" t="str">
        <f t="shared" si="19"/>
        <v/>
      </c>
      <c r="BZ26" s="215" t="str">
        <f t="shared" si="20"/>
        <v/>
      </c>
      <c r="CA26" s="215" t="str">
        <f t="shared" si="21"/>
        <v/>
      </c>
      <c r="CB26" s="215" t="str">
        <f t="shared" si="22"/>
        <v/>
      </c>
      <c r="CC26" s="215">
        <f t="shared" si="42"/>
        <v>0</v>
      </c>
    </row>
    <row r="27" spans="1:81" s="215" customFormat="1" ht="23.15" customHeight="1">
      <c r="A27" s="324">
        <v>13</v>
      </c>
      <c r="B27" s="15"/>
      <c r="C27" s="148"/>
      <c r="D27" s="149"/>
      <c r="E27" s="150"/>
      <c r="F27" s="151"/>
      <c r="G27" s="152"/>
      <c r="H27" s="153"/>
      <c r="I27" s="153"/>
      <c r="J27" s="154"/>
      <c r="K27" s="155"/>
      <c r="L27" s="155"/>
      <c r="M27" s="155"/>
      <c r="N27" s="262"/>
      <c r="O27" s="96"/>
      <c r="P27" s="156"/>
      <c r="Q27" s="325" t="str">
        <f t="shared" si="23"/>
        <v/>
      </c>
      <c r="R27" s="326"/>
      <c r="S27" s="327"/>
      <c r="T27" s="327"/>
      <c r="U27" s="327"/>
      <c r="V27" s="297" t="str">
        <f t="shared" si="24"/>
        <v/>
      </c>
      <c r="W27" s="365" t="str">
        <f t="shared" si="3"/>
        <v/>
      </c>
      <c r="X27" s="297" t="str">
        <f t="shared" si="3"/>
        <v/>
      </c>
      <c r="Y27" s="365" t="str">
        <f t="shared" si="3"/>
        <v/>
      </c>
      <c r="Z27" s="297" t="str">
        <f t="shared" si="3"/>
        <v/>
      </c>
      <c r="AA27" s="365" t="str">
        <f t="shared" si="3"/>
        <v/>
      </c>
      <c r="AB27" s="297" t="str">
        <f t="shared" si="3"/>
        <v/>
      </c>
      <c r="AC27" s="365" t="str">
        <f t="shared" si="3"/>
        <v/>
      </c>
      <c r="AD27" s="297" t="str">
        <f t="shared" si="3"/>
        <v/>
      </c>
      <c r="AE27" s="365" t="str">
        <f t="shared" si="3"/>
        <v/>
      </c>
      <c r="AF27" s="297" t="str">
        <f t="shared" si="3"/>
        <v/>
      </c>
      <c r="AG27" s="365" t="str">
        <f t="shared" si="3"/>
        <v/>
      </c>
      <c r="AH27" s="356"/>
      <c r="AI27" s="328" t="str">
        <f t="shared" si="44"/>
        <v/>
      </c>
      <c r="AJ27" s="328" t="str">
        <f t="shared" si="44"/>
        <v/>
      </c>
      <c r="AK27" s="328" t="str">
        <f t="shared" si="44"/>
        <v/>
      </c>
      <c r="AL27" s="328" t="str">
        <f t="shared" si="44"/>
        <v/>
      </c>
      <c r="AM27" s="328" t="str">
        <f t="shared" si="44"/>
        <v/>
      </c>
      <c r="AN27" s="328" t="str">
        <f t="shared" si="44"/>
        <v/>
      </c>
      <c r="AO27" s="328" t="str">
        <f t="shared" si="44"/>
        <v/>
      </c>
      <c r="AP27" s="328" t="str">
        <f t="shared" si="44"/>
        <v/>
      </c>
      <c r="AQ27" s="328" t="str">
        <f t="shared" si="44"/>
        <v/>
      </c>
      <c r="AR27" s="328" t="str">
        <f t="shared" si="44"/>
        <v/>
      </c>
      <c r="AS27" s="328" t="str">
        <f t="shared" si="44"/>
        <v/>
      </c>
      <c r="AT27" s="328" t="str">
        <f t="shared" si="5"/>
        <v/>
      </c>
      <c r="AU27" s="215" t="str">
        <f t="shared" si="6"/>
        <v/>
      </c>
      <c r="AV27" s="291" t="str">
        <f t="shared" si="7"/>
        <v/>
      </c>
      <c r="AW27" s="291" t="str">
        <f t="shared" si="43"/>
        <v/>
      </c>
      <c r="AX27" s="119" t="str">
        <f>IF(AW27="","",IF(AND(H27="無",I27="有")*OR(①基本情報【名簿入力前に必須入力】!$D$4="幼稚園型認定こども園",①基本情報【名簿入力前に必須入力】!$D$4="保育所型認定こども園",①基本情報【名簿入力前に必須入力】!$D$4="地方裁量型認定こども園"),IF(AY27=4,4,5),AW27))</f>
        <v/>
      </c>
      <c r="AY27" s="291" t="str">
        <f t="shared" si="26"/>
        <v/>
      </c>
      <c r="AZ27" s="291" t="str">
        <f t="shared" si="27"/>
        <v/>
      </c>
      <c r="BA27" s="328" t="str">
        <f t="shared" si="28"/>
        <v/>
      </c>
      <c r="BB27" s="328" t="str">
        <f t="shared" si="29"/>
        <v/>
      </c>
      <c r="BC27" s="328" t="str">
        <f t="shared" si="30"/>
        <v/>
      </c>
      <c r="BD27" s="328" t="str">
        <f t="shared" si="31"/>
        <v/>
      </c>
      <c r="BE27" s="328" t="str">
        <f t="shared" si="32"/>
        <v/>
      </c>
      <c r="BF27" s="328" t="str">
        <f t="shared" si="33"/>
        <v/>
      </c>
      <c r="BG27" s="328" t="str">
        <f t="shared" si="34"/>
        <v/>
      </c>
      <c r="BH27" s="328" t="str">
        <f t="shared" si="35"/>
        <v/>
      </c>
      <c r="BI27" s="328" t="str">
        <f t="shared" si="36"/>
        <v/>
      </c>
      <c r="BJ27" s="328" t="str">
        <f t="shared" si="37"/>
        <v/>
      </c>
      <c r="BK27" s="328" t="str">
        <f t="shared" si="38"/>
        <v/>
      </c>
      <c r="BL27" s="328" t="str">
        <f t="shared" si="39"/>
        <v/>
      </c>
      <c r="BM27" s="216">
        <f t="shared" si="9"/>
        <v>0</v>
      </c>
      <c r="BN27" s="216">
        <f t="shared" si="40"/>
        <v>0</v>
      </c>
      <c r="BO27" s="217">
        <f t="shared" si="41"/>
        <v>0</v>
      </c>
      <c r="BP27" s="215" t="str">
        <f t="shared" si="10"/>
        <v/>
      </c>
      <c r="BQ27" s="215" t="str">
        <f t="shared" si="11"/>
        <v/>
      </c>
      <c r="BR27" s="215" t="str">
        <f t="shared" si="12"/>
        <v/>
      </c>
      <c r="BS27" s="215" t="str">
        <f t="shared" si="13"/>
        <v/>
      </c>
      <c r="BT27" s="215" t="str">
        <f t="shared" si="14"/>
        <v/>
      </c>
      <c r="BU27" s="215" t="str">
        <f t="shared" si="15"/>
        <v/>
      </c>
      <c r="BV27" s="215" t="str">
        <f t="shared" si="16"/>
        <v/>
      </c>
      <c r="BW27" s="215" t="str">
        <f t="shared" si="17"/>
        <v/>
      </c>
      <c r="BX27" s="215" t="str">
        <f t="shared" si="18"/>
        <v/>
      </c>
      <c r="BY27" s="215" t="str">
        <f t="shared" si="19"/>
        <v/>
      </c>
      <c r="BZ27" s="215" t="str">
        <f t="shared" si="20"/>
        <v/>
      </c>
      <c r="CA27" s="215" t="str">
        <f t="shared" si="21"/>
        <v/>
      </c>
      <c r="CB27" s="215" t="str">
        <f t="shared" si="22"/>
        <v/>
      </c>
      <c r="CC27" s="215">
        <f t="shared" si="42"/>
        <v>0</v>
      </c>
    </row>
    <row r="28" spans="1:81" s="215" customFormat="1" ht="23.15" customHeight="1">
      <c r="A28" s="324">
        <v>14</v>
      </c>
      <c r="B28" s="15"/>
      <c r="C28" s="148"/>
      <c r="D28" s="149"/>
      <c r="E28" s="150"/>
      <c r="F28" s="151"/>
      <c r="G28" s="152"/>
      <c r="H28" s="153"/>
      <c r="I28" s="153"/>
      <c r="J28" s="154"/>
      <c r="K28" s="155"/>
      <c r="L28" s="155"/>
      <c r="M28" s="155"/>
      <c r="N28" s="262"/>
      <c r="O28" s="96"/>
      <c r="P28" s="156"/>
      <c r="Q28" s="325" t="str">
        <f t="shared" si="23"/>
        <v/>
      </c>
      <c r="R28" s="326"/>
      <c r="S28" s="327"/>
      <c r="T28" s="327"/>
      <c r="U28" s="327"/>
      <c r="V28" s="297" t="str">
        <f t="shared" si="24"/>
        <v/>
      </c>
      <c r="W28" s="365" t="str">
        <f t="shared" si="3"/>
        <v/>
      </c>
      <c r="X28" s="297" t="str">
        <f t="shared" si="3"/>
        <v/>
      </c>
      <c r="Y28" s="365" t="str">
        <f t="shared" si="3"/>
        <v/>
      </c>
      <c r="Z28" s="297" t="str">
        <f t="shared" si="3"/>
        <v/>
      </c>
      <c r="AA28" s="365" t="str">
        <f t="shared" si="3"/>
        <v/>
      </c>
      <c r="AB28" s="297" t="str">
        <f t="shared" si="3"/>
        <v/>
      </c>
      <c r="AC28" s="365" t="str">
        <f t="shared" si="3"/>
        <v/>
      </c>
      <c r="AD28" s="297" t="str">
        <f t="shared" si="3"/>
        <v/>
      </c>
      <c r="AE28" s="365" t="str">
        <f t="shared" si="3"/>
        <v/>
      </c>
      <c r="AF28" s="297" t="str">
        <f t="shared" si="3"/>
        <v/>
      </c>
      <c r="AG28" s="365" t="str">
        <f t="shared" si="3"/>
        <v/>
      </c>
      <c r="AH28" s="356"/>
      <c r="AI28" s="328" t="str">
        <f t="shared" si="44"/>
        <v/>
      </c>
      <c r="AJ28" s="328" t="str">
        <f t="shared" si="44"/>
        <v/>
      </c>
      <c r="AK28" s="328" t="str">
        <f t="shared" si="44"/>
        <v/>
      </c>
      <c r="AL28" s="328" t="str">
        <f t="shared" si="44"/>
        <v/>
      </c>
      <c r="AM28" s="328" t="str">
        <f t="shared" si="44"/>
        <v/>
      </c>
      <c r="AN28" s="328" t="str">
        <f t="shared" si="44"/>
        <v/>
      </c>
      <c r="AO28" s="328" t="str">
        <f t="shared" si="44"/>
        <v/>
      </c>
      <c r="AP28" s="328" t="str">
        <f t="shared" si="44"/>
        <v/>
      </c>
      <c r="AQ28" s="328" t="str">
        <f t="shared" si="44"/>
        <v/>
      </c>
      <c r="AR28" s="328" t="str">
        <f t="shared" si="44"/>
        <v/>
      </c>
      <c r="AS28" s="328" t="str">
        <f t="shared" si="44"/>
        <v/>
      </c>
      <c r="AT28" s="328" t="str">
        <f t="shared" si="5"/>
        <v/>
      </c>
      <c r="AU28" s="215" t="str">
        <f t="shared" si="6"/>
        <v/>
      </c>
      <c r="AV28" s="291" t="str">
        <f t="shared" si="7"/>
        <v/>
      </c>
      <c r="AW28" s="291" t="str">
        <f t="shared" si="43"/>
        <v/>
      </c>
      <c r="AX28" s="119" t="str">
        <f>IF(AW28="","",IF(AND(H28="無",I28="有")*OR(①基本情報【名簿入力前に必須入力】!$D$4="幼稚園型認定こども園",①基本情報【名簿入力前に必須入力】!$D$4="保育所型認定こども園",①基本情報【名簿入力前に必須入力】!$D$4="地方裁量型認定こども園"),IF(AY28=4,4,5),AW28))</f>
        <v/>
      </c>
      <c r="AY28" s="291" t="str">
        <f t="shared" si="26"/>
        <v/>
      </c>
      <c r="AZ28" s="291" t="str">
        <f t="shared" si="27"/>
        <v/>
      </c>
      <c r="BA28" s="328" t="str">
        <f t="shared" si="28"/>
        <v/>
      </c>
      <c r="BB28" s="328" t="str">
        <f t="shared" si="29"/>
        <v/>
      </c>
      <c r="BC28" s="328" t="str">
        <f t="shared" si="30"/>
        <v/>
      </c>
      <c r="BD28" s="328" t="str">
        <f t="shared" si="31"/>
        <v/>
      </c>
      <c r="BE28" s="328" t="str">
        <f t="shared" si="32"/>
        <v/>
      </c>
      <c r="BF28" s="328" t="str">
        <f t="shared" si="33"/>
        <v/>
      </c>
      <c r="BG28" s="328" t="str">
        <f t="shared" si="34"/>
        <v/>
      </c>
      <c r="BH28" s="328" t="str">
        <f t="shared" si="35"/>
        <v/>
      </c>
      <c r="BI28" s="328" t="str">
        <f t="shared" si="36"/>
        <v/>
      </c>
      <c r="BJ28" s="328" t="str">
        <f t="shared" si="37"/>
        <v/>
      </c>
      <c r="BK28" s="328" t="str">
        <f t="shared" si="38"/>
        <v/>
      </c>
      <c r="BL28" s="328" t="str">
        <f t="shared" si="39"/>
        <v/>
      </c>
      <c r="BM28" s="216">
        <f t="shared" si="9"/>
        <v>0</v>
      </c>
      <c r="BN28" s="216">
        <f t="shared" si="40"/>
        <v>0</v>
      </c>
      <c r="BO28" s="217">
        <f t="shared" si="41"/>
        <v>0</v>
      </c>
      <c r="BP28" s="215" t="str">
        <f t="shared" si="10"/>
        <v/>
      </c>
      <c r="BQ28" s="215" t="str">
        <f t="shared" si="11"/>
        <v/>
      </c>
      <c r="BR28" s="215" t="str">
        <f t="shared" si="12"/>
        <v/>
      </c>
      <c r="BS28" s="215" t="str">
        <f t="shared" si="13"/>
        <v/>
      </c>
      <c r="BT28" s="215" t="str">
        <f t="shared" si="14"/>
        <v/>
      </c>
      <c r="BU28" s="215" t="str">
        <f t="shared" si="15"/>
        <v/>
      </c>
      <c r="BV28" s="215" t="str">
        <f t="shared" si="16"/>
        <v/>
      </c>
      <c r="BW28" s="215" t="str">
        <f t="shared" si="17"/>
        <v/>
      </c>
      <c r="BX28" s="215" t="str">
        <f t="shared" si="18"/>
        <v/>
      </c>
      <c r="BY28" s="215" t="str">
        <f t="shared" si="19"/>
        <v/>
      </c>
      <c r="BZ28" s="215" t="str">
        <f t="shared" si="20"/>
        <v/>
      </c>
      <c r="CA28" s="215" t="str">
        <f t="shared" si="21"/>
        <v/>
      </c>
      <c r="CB28" s="215" t="str">
        <f t="shared" si="22"/>
        <v/>
      </c>
      <c r="CC28" s="215">
        <f t="shared" si="42"/>
        <v>0</v>
      </c>
    </row>
    <row r="29" spans="1:81" s="215" customFormat="1" ht="23.15" customHeight="1">
      <c r="A29" s="324">
        <v>15</v>
      </c>
      <c r="B29" s="15"/>
      <c r="C29" s="148"/>
      <c r="D29" s="149"/>
      <c r="E29" s="150"/>
      <c r="F29" s="151"/>
      <c r="G29" s="152"/>
      <c r="H29" s="153"/>
      <c r="I29" s="153"/>
      <c r="J29" s="154"/>
      <c r="K29" s="155"/>
      <c r="L29" s="155"/>
      <c r="M29" s="155"/>
      <c r="N29" s="262"/>
      <c r="O29" s="96"/>
      <c r="P29" s="156"/>
      <c r="Q29" s="325" t="str">
        <f t="shared" si="23"/>
        <v/>
      </c>
      <c r="R29" s="326"/>
      <c r="S29" s="327"/>
      <c r="T29" s="327"/>
      <c r="U29" s="327"/>
      <c r="V29" s="297" t="str">
        <f t="shared" si="24"/>
        <v/>
      </c>
      <c r="W29" s="365" t="str">
        <f t="shared" si="3"/>
        <v/>
      </c>
      <c r="X29" s="297" t="str">
        <f t="shared" si="3"/>
        <v/>
      </c>
      <c r="Y29" s="365" t="str">
        <f t="shared" si="3"/>
        <v/>
      </c>
      <c r="Z29" s="297" t="str">
        <f t="shared" si="3"/>
        <v/>
      </c>
      <c r="AA29" s="365" t="str">
        <f t="shared" si="3"/>
        <v/>
      </c>
      <c r="AB29" s="297" t="str">
        <f t="shared" si="3"/>
        <v/>
      </c>
      <c r="AC29" s="365" t="str">
        <f t="shared" si="3"/>
        <v/>
      </c>
      <c r="AD29" s="297" t="str">
        <f t="shared" si="3"/>
        <v/>
      </c>
      <c r="AE29" s="365" t="str">
        <f t="shared" si="3"/>
        <v/>
      </c>
      <c r="AF29" s="297" t="str">
        <f t="shared" si="3"/>
        <v/>
      </c>
      <c r="AG29" s="365" t="str">
        <f t="shared" si="3"/>
        <v/>
      </c>
      <c r="AH29" s="356"/>
      <c r="AI29" s="328" t="str">
        <f t="shared" si="44"/>
        <v/>
      </c>
      <c r="AJ29" s="328" t="str">
        <f t="shared" si="44"/>
        <v/>
      </c>
      <c r="AK29" s="328" t="str">
        <f t="shared" si="44"/>
        <v/>
      </c>
      <c r="AL29" s="328" t="str">
        <f t="shared" si="44"/>
        <v/>
      </c>
      <c r="AM29" s="328" t="str">
        <f t="shared" si="44"/>
        <v/>
      </c>
      <c r="AN29" s="328" t="str">
        <f t="shared" si="44"/>
        <v/>
      </c>
      <c r="AO29" s="328" t="str">
        <f t="shared" si="44"/>
        <v/>
      </c>
      <c r="AP29" s="328" t="str">
        <f t="shared" si="44"/>
        <v/>
      </c>
      <c r="AQ29" s="328" t="str">
        <f t="shared" si="44"/>
        <v/>
      </c>
      <c r="AR29" s="328" t="str">
        <f t="shared" si="44"/>
        <v/>
      </c>
      <c r="AS29" s="328" t="str">
        <f t="shared" si="44"/>
        <v/>
      </c>
      <c r="AT29" s="328" t="str">
        <f t="shared" si="5"/>
        <v/>
      </c>
      <c r="AU29" s="215" t="str">
        <f t="shared" si="6"/>
        <v/>
      </c>
      <c r="AV29" s="291" t="str">
        <f t="shared" si="7"/>
        <v/>
      </c>
      <c r="AW29" s="291" t="str">
        <f t="shared" si="43"/>
        <v/>
      </c>
      <c r="AX29" s="119" t="str">
        <f>IF(AW29="","",IF(AND(H29="無",I29="有")*OR(①基本情報【名簿入力前に必須入力】!$D$4="幼稚園型認定こども園",①基本情報【名簿入力前に必須入力】!$D$4="保育所型認定こども園",①基本情報【名簿入力前に必須入力】!$D$4="地方裁量型認定こども園"),IF(AY29=4,4,5),AW29))</f>
        <v/>
      </c>
      <c r="AY29" s="291" t="str">
        <f t="shared" si="26"/>
        <v/>
      </c>
      <c r="AZ29" s="291" t="str">
        <f t="shared" si="27"/>
        <v/>
      </c>
      <c r="BA29" s="328" t="str">
        <f t="shared" si="28"/>
        <v/>
      </c>
      <c r="BB29" s="328" t="str">
        <f t="shared" si="29"/>
        <v/>
      </c>
      <c r="BC29" s="328" t="str">
        <f t="shared" si="30"/>
        <v/>
      </c>
      <c r="BD29" s="328" t="str">
        <f t="shared" si="31"/>
        <v/>
      </c>
      <c r="BE29" s="328" t="str">
        <f t="shared" si="32"/>
        <v/>
      </c>
      <c r="BF29" s="328" t="str">
        <f t="shared" si="33"/>
        <v/>
      </c>
      <c r="BG29" s="328" t="str">
        <f t="shared" si="34"/>
        <v/>
      </c>
      <c r="BH29" s="328" t="str">
        <f t="shared" si="35"/>
        <v/>
      </c>
      <c r="BI29" s="328" t="str">
        <f t="shared" si="36"/>
        <v/>
      </c>
      <c r="BJ29" s="328" t="str">
        <f t="shared" si="37"/>
        <v/>
      </c>
      <c r="BK29" s="328" t="str">
        <f t="shared" si="38"/>
        <v/>
      </c>
      <c r="BL29" s="328" t="str">
        <f t="shared" si="39"/>
        <v/>
      </c>
      <c r="BM29" s="216">
        <f t="shared" si="9"/>
        <v>0</v>
      </c>
      <c r="BN29" s="216">
        <f t="shared" si="40"/>
        <v>0</v>
      </c>
      <c r="BO29" s="217">
        <f t="shared" si="41"/>
        <v>0</v>
      </c>
      <c r="BP29" s="215" t="str">
        <f t="shared" si="10"/>
        <v/>
      </c>
      <c r="BQ29" s="215" t="str">
        <f t="shared" si="11"/>
        <v/>
      </c>
      <c r="BR29" s="215" t="str">
        <f t="shared" si="12"/>
        <v/>
      </c>
      <c r="BS29" s="215" t="str">
        <f t="shared" si="13"/>
        <v/>
      </c>
      <c r="BT29" s="215" t="str">
        <f t="shared" si="14"/>
        <v/>
      </c>
      <c r="BU29" s="215" t="str">
        <f t="shared" si="15"/>
        <v/>
      </c>
      <c r="BV29" s="215" t="str">
        <f t="shared" si="16"/>
        <v/>
      </c>
      <c r="BW29" s="215" t="str">
        <f t="shared" si="17"/>
        <v/>
      </c>
      <c r="BX29" s="215" t="str">
        <f t="shared" si="18"/>
        <v/>
      </c>
      <c r="BY29" s="215" t="str">
        <f t="shared" si="19"/>
        <v/>
      </c>
      <c r="BZ29" s="215" t="str">
        <f t="shared" si="20"/>
        <v/>
      </c>
      <c r="CA29" s="215" t="str">
        <f t="shared" si="21"/>
        <v/>
      </c>
      <c r="CB29" s="215" t="str">
        <f t="shared" si="22"/>
        <v/>
      </c>
      <c r="CC29" s="215">
        <f t="shared" si="42"/>
        <v>0</v>
      </c>
    </row>
    <row r="30" spans="1:81" s="215" customFormat="1" ht="23.15" customHeight="1">
      <c r="A30" s="324">
        <v>16</v>
      </c>
      <c r="B30" s="15"/>
      <c r="C30" s="148"/>
      <c r="D30" s="149"/>
      <c r="E30" s="150"/>
      <c r="F30" s="151"/>
      <c r="G30" s="152"/>
      <c r="H30" s="153"/>
      <c r="I30" s="153"/>
      <c r="J30" s="154"/>
      <c r="K30" s="155"/>
      <c r="L30" s="155"/>
      <c r="M30" s="155"/>
      <c r="N30" s="262"/>
      <c r="O30" s="96"/>
      <c r="P30" s="156"/>
      <c r="Q30" s="325" t="str">
        <f t="shared" si="23"/>
        <v/>
      </c>
      <c r="R30" s="326"/>
      <c r="S30" s="327"/>
      <c r="T30" s="327"/>
      <c r="U30" s="327"/>
      <c r="V30" s="297" t="str">
        <f t="shared" si="24"/>
        <v/>
      </c>
      <c r="W30" s="365" t="str">
        <f t="shared" si="3"/>
        <v/>
      </c>
      <c r="X30" s="297" t="str">
        <f t="shared" si="3"/>
        <v/>
      </c>
      <c r="Y30" s="365" t="str">
        <f t="shared" si="3"/>
        <v/>
      </c>
      <c r="Z30" s="297" t="str">
        <f t="shared" si="3"/>
        <v/>
      </c>
      <c r="AA30" s="365" t="str">
        <f t="shared" si="3"/>
        <v/>
      </c>
      <c r="AB30" s="297" t="str">
        <f t="shared" si="3"/>
        <v/>
      </c>
      <c r="AC30" s="365" t="str">
        <f t="shared" si="3"/>
        <v/>
      </c>
      <c r="AD30" s="297" t="str">
        <f t="shared" si="3"/>
        <v/>
      </c>
      <c r="AE30" s="365" t="str">
        <f t="shared" si="3"/>
        <v/>
      </c>
      <c r="AF30" s="297" t="str">
        <f t="shared" si="3"/>
        <v/>
      </c>
      <c r="AG30" s="365" t="str">
        <f t="shared" si="3"/>
        <v/>
      </c>
      <c r="AH30" s="356"/>
      <c r="AI30" s="328" t="str">
        <f t="shared" si="44"/>
        <v/>
      </c>
      <c r="AJ30" s="328" t="str">
        <f t="shared" si="44"/>
        <v/>
      </c>
      <c r="AK30" s="328" t="str">
        <f t="shared" si="44"/>
        <v/>
      </c>
      <c r="AL30" s="328" t="str">
        <f t="shared" si="44"/>
        <v/>
      </c>
      <c r="AM30" s="328" t="str">
        <f t="shared" si="44"/>
        <v/>
      </c>
      <c r="AN30" s="328" t="str">
        <f t="shared" si="44"/>
        <v/>
      </c>
      <c r="AO30" s="328" t="str">
        <f t="shared" si="44"/>
        <v/>
      </c>
      <c r="AP30" s="328" t="str">
        <f t="shared" si="44"/>
        <v/>
      </c>
      <c r="AQ30" s="328" t="str">
        <f t="shared" si="44"/>
        <v/>
      </c>
      <c r="AR30" s="328" t="str">
        <f t="shared" si="44"/>
        <v/>
      </c>
      <c r="AS30" s="328" t="str">
        <f t="shared" si="44"/>
        <v/>
      </c>
      <c r="AT30" s="328" t="str">
        <f t="shared" si="5"/>
        <v/>
      </c>
      <c r="AU30" s="215" t="str">
        <f t="shared" si="6"/>
        <v/>
      </c>
      <c r="AV30" s="291" t="str">
        <f t="shared" si="7"/>
        <v/>
      </c>
      <c r="AW30" s="291" t="str">
        <f t="shared" si="43"/>
        <v/>
      </c>
      <c r="AX30" s="119" t="str">
        <f>IF(AW30="","",IF(AND(H30="無",I30="有")*OR(①基本情報【名簿入力前に必須入力】!$D$4="幼稚園型認定こども園",①基本情報【名簿入力前に必須入力】!$D$4="保育所型認定こども園",①基本情報【名簿入力前に必須入力】!$D$4="地方裁量型認定こども園"),IF(AY30=4,4,5),AW30))</f>
        <v/>
      </c>
      <c r="AY30" s="291" t="str">
        <f t="shared" si="26"/>
        <v/>
      </c>
      <c r="AZ30" s="291" t="str">
        <f t="shared" si="27"/>
        <v/>
      </c>
      <c r="BA30" s="328" t="str">
        <f t="shared" si="28"/>
        <v/>
      </c>
      <c r="BB30" s="328" t="str">
        <f t="shared" si="29"/>
        <v/>
      </c>
      <c r="BC30" s="328" t="str">
        <f t="shared" si="30"/>
        <v/>
      </c>
      <c r="BD30" s="328" t="str">
        <f t="shared" si="31"/>
        <v/>
      </c>
      <c r="BE30" s="328" t="str">
        <f t="shared" si="32"/>
        <v/>
      </c>
      <c r="BF30" s="328" t="str">
        <f t="shared" si="33"/>
        <v/>
      </c>
      <c r="BG30" s="328" t="str">
        <f t="shared" si="34"/>
        <v/>
      </c>
      <c r="BH30" s="328" t="str">
        <f t="shared" si="35"/>
        <v/>
      </c>
      <c r="BI30" s="328" t="str">
        <f t="shared" si="36"/>
        <v/>
      </c>
      <c r="BJ30" s="328" t="str">
        <f t="shared" si="37"/>
        <v/>
      </c>
      <c r="BK30" s="328" t="str">
        <f t="shared" si="38"/>
        <v/>
      </c>
      <c r="BL30" s="328" t="str">
        <f t="shared" si="39"/>
        <v/>
      </c>
      <c r="BM30" s="216">
        <f t="shared" si="9"/>
        <v>0</v>
      </c>
      <c r="BN30" s="216">
        <f t="shared" si="40"/>
        <v>0</v>
      </c>
      <c r="BO30" s="217">
        <f t="shared" si="41"/>
        <v>0</v>
      </c>
      <c r="BP30" s="215" t="str">
        <f t="shared" si="10"/>
        <v/>
      </c>
      <c r="BQ30" s="215" t="str">
        <f t="shared" si="11"/>
        <v/>
      </c>
      <c r="BR30" s="215" t="str">
        <f t="shared" si="12"/>
        <v/>
      </c>
      <c r="BS30" s="215" t="str">
        <f t="shared" si="13"/>
        <v/>
      </c>
      <c r="BT30" s="215" t="str">
        <f t="shared" si="14"/>
        <v/>
      </c>
      <c r="BU30" s="215" t="str">
        <f t="shared" si="15"/>
        <v/>
      </c>
      <c r="BV30" s="215" t="str">
        <f t="shared" si="16"/>
        <v/>
      </c>
      <c r="BW30" s="215" t="str">
        <f t="shared" si="17"/>
        <v/>
      </c>
      <c r="BX30" s="215" t="str">
        <f t="shared" si="18"/>
        <v/>
      </c>
      <c r="BY30" s="215" t="str">
        <f t="shared" si="19"/>
        <v/>
      </c>
      <c r="BZ30" s="215" t="str">
        <f t="shared" si="20"/>
        <v/>
      </c>
      <c r="CA30" s="215" t="str">
        <f t="shared" si="21"/>
        <v/>
      </c>
      <c r="CB30" s="215" t="str">
        <f t="shared" si="22"/>
        <v/>
      </c>
      <c r="CC30" s="215">
        <f t="shared" si="42"/>
        <v>0</v>
      </c>
    </row>
    <row r="31" spans="1:81" s="215" customFormat="1" ht="23.15" customHeight="1">
      <c r="A31" s="324">
        <v>17</v>
      </c>
      <c r="B31" s="15"/>
      <c r="C31" s="148"/>
      <c r="D31" s="149"/>
      <c r="E31" s="150"/>
      <c r="F31" s="151"/>
      <c r="G31" s="152"/>
      <c r="H31" s="153"/>
      <c r="I31" s="153"/>
      <c r="J31" s="154"/>
      <c r="K31" s="155"/>
      <c r="L31" s="155"/>
      <c r="M31" s="155"/>
      <c r="N31" s="262"/>
      <c r="O31" s="96"/>
      <c r="P31" s="156"/>
      <c r="Q31" s="325" t="str">
        <f t="shared" si="23"/>
        <v/>
      </c>
      <c r="R31" s="326"/>
      <c r="S31" s="327"/>
      <c r="T31" s="327"/>
      <c r="U31" s="327"/>
      <c r="V31" s="297" t="str">
        <f t="shared" si="24"/>
        <v/>
      </c>
      <c r="W31" s="365" t="str">
        <f t="shared" si="24"/>
        <v/>
      </c>
      <c r="X31" s="297" t="str">
        <f t="shared" si="24"/>
        <v/>
      </c>
      <c r="Y31" s="365" t="str">
        <f t="shared" si="24"/>
        <v/>
      </c>
      <c r="Z31" s="297" t="str">
        <f t="shared" si="24"/>
        <v/>
      </c>
      <c r="AA31" s="365" t="str">
        <f t="shared" si="24"/>
        <v/>
      </c>
      <c r="AB31" s="297" t="str">
        <f t="shared" si="24"/>
        <v/>
      </c>
      <c r="AC31" s="365" t="str">
        <f t="shared" si="24"/>
        <v/>
      </c>
      <c r="AD31" s="297" t="str">
        <f t="shared" si="24"/>
        <v/>
      </c>
      <c r="AE31" s="365" t="str">
        <f t="shared" si="24"/>
        <v/>
      </c>
      <c r="AF31" s="297" t="str">
        <f t="shared" si="24"/>
        <v/>
      </c>
      <c r="AG31" s="365" t="str">
        <f t="shared" si="24"/>
        <v/>
      </c>
      <c r="AH31" s="356"/>
      <c r="AI31" s="328" t="str">
        <f t="shared" si="44"/>
        <v/>
      </c>
      <c r="AJ31" s="328" t="str">
        <f t="shared" si="44"/>
        <v/>
      </c>
      <c r="AK31" s="328" t="str">
        <f t="shared" si="44"/>
        <v/>
      </c>
      <c r="AL31" s="328" t="str">
        <f t="shared" si="44"/>
        <v/>
      </c>
      <c r="AM31" s="328" t="str">
        <f t="shared" si="44"/>
        <v/>
      </c>
      <c r="AN31" s="328" t="str">
        <f t="shared" si="44"/>
        <v/>
      </c>
      <c r="AO31" s="328" t="str">
        <f t="shared" si="44"/>
        <v/>
      </c>
      <c r="AP31" s="328" t="str">
        <f t="shared" si="44"/>
        <v/>
      </c>
      <c r="AQ31" s="328" t="str">
        <f t="shared" si="44"/>
        <v/>
      </c>
      <c r="AR31" s="328" t="str">
        <f t="shared" si="44"/>
        <v/>
      </c>
      <c r="AS31" s="328" t="str">
        <f t="shared" si="44"/>
        <v/>
      </c>
      <c r="AT31" s="328" t="str">
        <f t="shared" si="5"/>
        <v/>
      </c>
      <c r="AU31" s="215" t="str">
        <f t="shared" si="6"/>
        <v/>
      </c>
      <c r="AV31" s="291" t="str">
        <f t="shared" si="7"/>
        <v/>
      </c>
      <c r="AW31" s="291" t="str">
        <f t="shared" si="43"/>
        <v/>
      </c>
      <c r="AX31" s="119" t="str">
        <f>IF(AW31="","",IF(AND(H31="無",I31="有")*OR(①基本情報【名簿入力前に必須入力】!$D$4="幼稚園型認定こども園",①基本情報【名簿入力前に必須入力】!$D$4="保育所型認定こども園",①基本情報【名簿入力前に必須入力】!$D$4="地方裁量型認定こども園"),IF(AY31=4,4,5),AW31))</f>
        <v/>
      </c>
      <c r="AY31" s="291" t="str">
        <f t="shared" si="26"/>
        <v/>
      </c>
      <c r="AZ31" s="291" t="str">
        <f t="shared" si="27"/>
        <v/>
      </c>
      <c r="BA31" s="328" t="str">
        <f t="shared" si="28"/>
        <v/>
      </c>
      <c r="BB31" s="328" t="str">
        <f t="shared" si="29"/>
        <v/>
      </c>
      <c r="BC31" s="328" t="str">
        <f t="shared" si="30"/>
        <v/>
      </c>
      <c r="BD31" s="328" t="str">
        <f t="shared" si="31"/>
        <v/>
      </c>
      <c r="BE31" s="328" t="str">
        <f t="shared" si="32"/>
        <v/>
      </c>
      <c r="BF31" s="328" t="str">
        <f t="shared" si="33"/>
        <v/>
      </c>
      <c r="BG31" s="328" t="str">
        <f t="shared" si="34"/>
        <v/>
      </c>
      <c r="BH31" s="328" t="str">
        <f t="shared" si="35"/>
        <v/>
      </c>
      <c r="BI31" s="328" t="str">
        <f t="shared" si="36"/>
        <v/>
      </c>
      <c r="BJ31" s="328" t="str">
        <f t="shared" si="37"/>
        <v/>
      </c>
      <c r="BK31" s="328" t="str">
        <f t="shared" si="38"/>
        <v/>
      </c>
      <c r="BL31" s="328" t="str">
        <f t="shared" si="39"/>
        <v/>
      </c>
      <c r="BM31" s="216">
        <f t="shared" si="9"/>
        <v>0</v>
      </c>
      <c r="BN31" s="216">
        <f t="shared" si="40"/>
        <v>0</v>
      </c>
      <c r="BO31" s="217">
        <f t="shared" si="41"/>
        <v>0</v>
      </c>
      <c r="BP31" s="215" t="str">
        <f t="shared" si="10"/>
        <v/>
      </c>
      <c r="BQ31" s="215" t="str">
        <f t="shared" si="11"/>
        <v/>
      </c>
      <c r="BR31" s="215" t="str">
        <f t="shared" si="12"/>
        <v/>
      </c>
      <c r="BS31" s="215" t="str">
        <f t="shared" si="13"/>
        <v/>
      </c>
      <c r="BT31" s="215" t="str">
        <f t="shared" si="14"/>
        <v/>
      </c>
      <c r="BU31" s="215" t="str">
        <f t="shared" si="15"/>
        <v/>
      </c>
      <c r="BV31" s="215" t="str">
        <f t="shared" si="16"/>
        <v/>
      </c>
      <c r="BW31" s="215" t="str">
        <f t="shared" si="17"/>
        <v/>
      </c>
      <c r="BX31" s="215" t="str">
        <f t="shared" si="18"/>
        <v/>
      </c>
      <c r="BY31" s="215" t="str">
        <f t="shared" si="19"/>
        <v/>
      </c>
      <c r="BZ31" s="215" t="str">
        <f t="shared" si="20"/>
        <v/>
      </c>
      <c r="CA31" s="215" t="str">
        <f t="shared" si="21"/>
        <v/>
      </c>
      <c r="CB31" s="215" t="str">
        <f t="shared" si="22"/>
        <v/>
      </c>
      <c r="CC31" s="215">
        <f t="shared" si="42"/>
        <v>0</v>
      </c>
    </row>
    <row r="32" spans="1:81" s="215" customFormat="1" ht="23.15" customHeight="1">
      <c r="A32" s="324">
        <v>18</v>
      </c>
      <c r="B32" s="15"/>
      <c r="C32" s="148"/>
      <c r="D32" s="149"/>
      <c r="E32" s="150"/>
      <c r="F32" s="151"/>
      <c r="G32" s="152"/>
      <c r="H32" s="153"/>
      <c r="I32" s="153"/>
      <c r="J32" s="154"/>
      <c r="K32" s="155"/>
      <c r="L32" s="155"/>
      <c r="M32" s="155"/>
      <c r="N32" s="262"/>
      <c r="O32" s="96"/>
      <c r="P32" s="156"/>
      <c r="Q32" s="325" t="str">
        <f t="shared" si="23"/>
        <v/>
      </c>
      <c r="R32" s="326"/>
      <c r="S32" s="327"/>
      <c r="T32" s="327"/>
      <c r="U32" s="327"/>
      <c r="V32" s="297" t="str">
        <f t="shared" si="24"/>
        <v/>
      </c>
      <c r="W32" s="365" t="str">
        <f t="shared" si="24"/>
        <v/>
      </c>
      <c r="X32" s="297" t="str">
        <f t="shared" si="24"/>
        <v/>
      </c>
      <c r="Y32" s="365" t="str">
        <f t="shared" si="24"/>
        <v/>
      </c>
      <c r="Z32" s="297" t="str">
        <f t="shared" si="24"/>
        <v/>
      </c>
      <c r="AA32" s="365" t="str">
        <f t="shared" si="24"/>
        <v/>
      </c>
      <c r="AB32" s="297" t="str">
        <f t="shared" si="24"/>
        <v/>
      </c>
      <c r="AC32" s="365" t="str">
        <f t="shared" si="24"/>
        <v/>
      </c>
      <c r="AD32" s="297" t="str">
        <f t="shared" si="24"/>
        <v/>
      </c>
      <c r="AE32" s="365" t="str">
        <f t="shared" si="24"/>
        <v/>
      </c>
      <c r="AF32" s="297" t="str">
        <f t="shared" si="24"/>
        <v/>
      </c>
      <c r="AG32" s="365" t="str">
        <f t="shared" si="24"/>
        <v/>
      </c>
      <c r="AH32" s="356"/>
      <c r="AI32" s="328" t="str">
        <f t="shared" si="44"/>
        <v/>
      </c>
      <c r="AJ32" s="328" t="str">
        <f t="shared" si="44"/>
        <v/>
      </c>
      <c r="AK32" s="328" t="str">
        <f t="shared" si="44"/>
        <v/>
      </c>
      <c r="AL32" s="328" t="str">
        <f t="shared" si="44"/>
        <v/>
      </c>
      <c r="AM32" s="328" t="str">
        <f t="shared" si="44"/>
        <v/>
      </c>
      <c r="AN32" s="328" t="str">
        <f t="shared" si="44"/>
        <v/>
      </c>
      <c r="AO32" s="328" t="str">
        <f t="shared" si="44"/>
        <v/>
      </c>
      <c r="AP32" s="328" t="str">
        <f t="shared" si="44"/>
        <v/>
      </c>
      <c r="AQ32" s="328" t="str">
        <f t="shared" si="44"/>
        <v/>
      </c>
      <c r="AR32" s="328" t="str">
        <f t="shared" si="44"/>
        <v/>
      </c>
      <c r="AS32" s="328" t="str">
        <f t="shared" si="44"/>
        <v/>
      </c>
      <c r="AT32" s="328" t="str">
        <f t="shared" si="5"/>
        <v/>
      </c>
      <c r="AU32" s="215" t="str">
        <f t="shared" si="6"/>
        <v/>
      </c>
      <c r="AV32" s="291" t="str">
        <f t="shared" si="7"/>
        <v/>
      </c>
      <c r="AW32" s="291" t="str">
        <f t="shared" si="43"/>
        <v/>
      </c>
      <c r="AX32" s="119" t="str">
        <f>IF(AW32="","",IF(AND(H32="無",I32="有")*OR(①基本情報【名簿入力前に必須入力】!$D$4="幼稚園型認定こども園",①基本情報【名簿入力前に必須入力】!$D$4="保育所型認定こども園",①基本情報【名簿入力前に必須入力】!$D$4="地方裁量型認定こども園"),IF(AY32=4,4,5),AW32))</f>
        <v/>
      </c>
      <c r="AY32" s="291" t="str">
        <f t="shared" si="26"/>
        <v/>
      </c>
      <c r="AZ32" s="291" t="str">
        <f t="shared" si="27"/>
        <v/>
      </c>
      <c r="BA32" s="328" t="str">
        <f t="shared" si="28"/>
        <v/>
      </c>
      <c r="BB32" s="328" t="str">
        <f t="shared" si="29"/>
        <v/>
      </c>
      <c r="BC32" s="328" t="str">
        <f t="shared" si="30"/>
        <v/>
      </c>
      <c r="BD32" s="328" t="str">
        <f t="shared" si="31"/>
        <v/>
      </c>
      <c r="BE32" s="328" t="str">
        <f t="shared" si="32"/>
        <v/>
      </c>
      <c r="BF32" s="328" t="str">
        <f t="shared" si="33"/>
        <v/>
      </c>
      <c r="BG32" s="328" t="str">
        <f t="shared" si="34"/>
        <v/>
      </c>
      <c r="BH32" s="328" t="str">
        <f t="shared" si="35"/>
        <v/>
      </c>
      <c r="BI32" s="328" t="str">
        <f t="shared" si="36"/>
        <v/>
      </c>
      <c r="BJ32" s="328" t="str">
        <f t="shared" si="37"/>
        <v/>
      </c>
      <c r="BK32" s="328" t="str">
        <f t="shared" si="38"/>
        <v/>
      </c>
      <c r="BL32" s="328" t="str">
        <f t="shared" si="39"/>
        <v/>
      </c>
      <c r="BM32" s="216">
        <f t="shared" si="9"/>
        <v>0</v>
      </c>
      <c r="BN32" s="216">
        <f t="shared" si="40"/>
        <v>0</v>
      </c>
      <c r="BO32" s="217">
        <f t="shared" si="41"/>
        <v>0</v>
      </c>
      <c r="BP32" s="215" t="str">
        <f t="shared" si="10"/>
        <v/>
      </c>
      <c r="BQ32" s="215" t="str">
        <f t="shared" si="11"/>
        <v/>
      </c>
      <c r="BR32" s="215" t="str">
        <f t="shared" si="12"/>
        <v/>
      </c>
      <c r="BS32" s="215" t="str">
        <f t="shared" si="13"/>
        <v/>
      </c>
      <c r="BT32" s="215" t="str">
        <f t="shared" si="14"/>
        <v/>
      </c>
      <c r="BU32" s="215" t="str">
        <f t="shared" si="15"/>
        <v/>
      </c>
      <c r="BV32" s="215" t="str">
        <f t="shared" si="16"/>
        <v/>
      </c>
      <c r="BW32" s="215" t="str">
        <f t="shared" si="17"/>
        <v/>
      </c>
      <c r="BX32" s="215" t="str">
        <f t="shared" si="18"/>
        <v/>
      </c>
      <c r="BY32" s="215" t="str">
        <f t="shared" si="19"/>
        <v/>
      </c>
      <c r="BZ32" s="215" t="str">
        <f t="shared" si="20"/>
        <v/>
      </c>
      <c r="CA32" s="215" t="str">
        <f t="shared" si="21"/>
        <v/>
      </c>
      <c r="CB32" s="215" t="str">
        <f t="shared" si="22"/>
        <v/>
      </c>
      <c r="CC32" s="215">
        <f t="shared" si="42"/>
        <v>0</v>
      </c>
    </row>
    <row r="33" spans="1:81" s="215" customFormat="1" ht="23.15" customHeight="1">
      <c r="A33" s="324">
        <v>19</v>
      </c>
      <c r="B33" s="15"/>
      <c r="C33" s="148"/>
      <c r="D33" s="149"/>
      <c r="E33" s="150"/>
      <c r="F33" s="151"/>
      <c r="G33" s="152"/>
      <c r="H33" s="153"/>
      <c r="I33" s="153"/>
      <c r="J33" s="154"/>
      <c r="K33" s="155"/>
      <c r="L33" s="155"/>
      <c r="M33" s="155"/>
      <c r="N33" s="262"/>
      <c r="O33" s="96"/>
      <c r="P33" s="156"/>
      <c r="Q33" s="325" t="str">
        <f t="shared" si="23"/>
        <v/>
      </c>
      <c r="R33" s="326"/>
      <c r="S33" s="327"/>
      <c r="T33" s="327"/>
      <c r="U33" s="327"/>
      <c r="V33" s="297" t="str">
        <f t="shared" si="24"/>
        <v/>
      </c>
      <c r="W33" s="365" t="str">
        <f t="shared" si="24"/>
        <v/>
      </c>
      <c r="X33" s="297" t="str">
        <f t="shared" si="24"/>
        <v/>
      </c>
      <c r="Y33" s="365" t="str">
        <f t="shared" si="24"/>
        <v/>
      </c>
      <c r="Z33" s="297" t="str">
        <f t="shared" si="24"/>
        <v/>
      </c>
      <c r="AA33" s="365" t="str">
        <f t="shared" si="24"/>
        <v/>
      </c>
      <c r="AB33" s="297" t="str">
        <f t="shared" si="24"/>
        <v/>
      </c>
      <c r="AC33" s="365" t="str">
        <f t="shared" si="24"/>
        <v/>
      </c>
      <c r="AD33" s="297" t="str">
        <f t="shared" si="24"/>
        <v/>
      </c>
      <c r="AE33" s="365" t="str">
        <f t="shared" si="24"/>
        <v/>
      </c>
      <c r="AF33" s="297" t="str">
        <f t="shared" si="24"/>
        <v/>
      </c>
      <c r="AG33" s="365" t="str">
        <f t="shared" si="24"/>
        <v/>
      </c>
      <c r="AH33" s="356"/>
      <c r="AI33" s="328" t="str">
        <f t="shared" si="44"/>
        <v/>
      </c>
      <c r="AJ33" s="328" t="str">
        <f t="shared" si="44"/>
        <v/>
      </c>
      <c r="AK33" s="328" t="str">
        <f t="shared" si="44"/>
        <v/>
      </c>
      <c r="AL33" s="328" t="str">
        <f t="shared" si="44"/>
        <v/>
      </c>
      <c r="AM33" s="328" t="str">
        <f t="shared" si="44"/>
        <v/>
      </c>
      <c r="AN33" s="328" t="str">
        <f t="shared" si="44"/>
        <v/>
      </c>
      <c r="AO33" s="328" t="str">
        <f t="shared" si="44"/>
        <v/>
      </c>
      <c r="AP33" s="328" t="str">
        <f t="shared" si="44"/>
        <v/>
      </c>
      <c r="AQ33" s="328" t="str">
        <f t="shared" si="44"/>
        <v/>
      </c>
      <c r="AR33" s="328" t="str">
        <f t="shared" si="44"/>
        <v/>
      </c>
      <c r="AS33" s="328" t="str">
        <f t="shared" si="44"/>
        <v/>
      </c>
      <c r="AT33" s="328" t="str">
        <f t="shared" si="5"/>
        <v/>
      </c>
      <c r="AU33" s="215" t="str">
        <f t="shared" si="6"/>
        <v/>
      </c>
      <c r="AV33" s="291" t="str">
        <f t="shared" si="7"/>
        <v/>
      </c>
      <c r="AW33" s="291" t="str">
        <f t="shared" si="43"/>
        <v/>
      </c>
      <c r="AX33" s="119" t="str">
        <f>IF(AW33="","",IF(AND(H33="無",I33="有")*OR(①基本情報【名簿入力前に必須入力】!$D$4="幼稚園型認定こども園",①基本情報【名簿入力前に必須入力】!$D$4="保育所型認定こども園",①基本情報【名簿入力前に必須入力】!$D$4="地方裁量型認定こども園"),IF(AY33=4,4,5),AW33))</f>
        <v/>
      </c>
      <c r="AY33" s="291" t="str">
        <f t="shared" si="26"/>
        <v/>
      </c>
      <c r="AZ33" s="291" t="str">
        <f>IF(AY33=4,AY33,AX33)</f>
        <v/>
      </c>
      <c r="BA33" s="328" t="str">
        <f t="shared" si="28"/>
        <v/>
      </c>
      <c r="BB33" s="328" t="str">
        <f t="shared" si="29"/>
        <v/>
      </c>
      <c r="BC33" s="328" t="str">
        <f t="shared" si="30"/>
        <v/>
      </c>
      <c r="BD33" s="328" t="str">
        <f t="shared" si="31"/>
        <v/>
      </c>
      <c r="BE33" s="328" t="str">
        <f t="shared" si="32"/>
        <v/>
      </c>
      <c r="BF33" s="328" t="str">
        <f t="shared" si="33"/>
        <v/>
      </c>
      <c r="BG33" s="328" t="str">
        <f t="shared" si="34"/>
        <v/>
      </c>
      <c r="BH33" s="328" t="str">
        <f t="shared" si="35"/>
        <v/>
      </c>
      <c r="BI33" s="328" t="str">
        <f t="shared" si="36"/>
        <v/>
      </c>
      <c r="BJ33" s="328" t="str">
        <f t="shared" si="37"/>
        <v/>
      </c>
      <c r="BK33" s="328" t="str">
        <f t="shared" si="38"/>
        <v/>
      </c>
      <c r="BL33" s="328" t="str">
        <f t="shared" si="39"/>
        <v/>
      </c>
      <c r="BM33" s="216">
        <f t="shared" si="9"/>
        <v>0</v>
      </c>
      <c r="BN33" s="216">
        <f t="shared" si="40"/>
        <v>0</v>
      </c>
      <c r="BO33" s="217">
        <f t="shared" si="41"/>
        <v>0</v>
      </c>
      <c r="BP33" s="215" t="str">
        <f t="shared" si="10"/>
        <v/>
      </c>
      <c r="BQ33" s="215" t="str">
        <f t="shared" si="11"/>
        <v/>
      </c>
      <c r="BR33" s="215" t="str">
        <f t="shared" si="12"/>
        <v/>
      </c>
      <c r="BS33" s="215" t="str">
        <f t="shared" si="13"/>
        <v/>
      </c>
      <c r="BT33" s="215" t="str">
        <f t="shared" si="14"/>
        <v/>
      </c>
      <c r="BU33" s="215" t="str">
        <f t="shared" si="15"/>
        <v/>
      </c>
      <c r="BV33" s="215" t="str">
        <f t="shared" si="16"/>
        <v/>
      </c>
      <c r="BW33" s="215" t="str">
        <f t="shared" si="17"/>
        <v/>
      </c>
      <c r="BX33" s="215" t="str">
        <f t="shared" si="18"/>
        <v/>
      </c>
      <c r="BY33" s="215" t="str">
        <f t="shared" si="19"/>
        <v/>
      </c>
      <c r="BZ33" s="215" t="str">
        <f t="shared" si="20"/>
        <v/>
      </c>
      <c r="CA33" s="215" t="str">
        <f t="shared" si="21"/>
        <v/>
      </c>
      <c r="CB33" s="215" t="str">
        <f t="shared" si="22"/>
        <v/>
      </c>
      <c r="CC33" s="215">
        <f t="shared" si="42"/>
        <v>0</v>
      </c>
    </row>
    <row r="34" spans="1:81" s="215" customFormat="1" ht="23.15" customHeight="1">
      <c r="A34" s="324">
        <v>20</v>
      </c>
      <c r="B34" s="15"/>
      <c r="C34" s="148"/>
      <c r="D34" s="149"/>
      <c r="E34" s="150"/>
      <c r="F34" s="151"/>
      <c r="G34" s="152"/>
      <c r="H34" s="153"/>
      <c r="I34" s="153"/>
      <c r="J34" s="154"/>
      <c r="K34" s="155"/>
      <c r="L34" s="155"/>
      <c r="M34" s="155"/>
      <c r="N34" s="262"/>
      <c r="O34" s="96"/>
      <c r="P34" s="156"/>
      <c r="Q34" s="325" t="str">
        <f t="shared" si="23"/>
        <v/>
      </c>
      <c r="R34" s="326"/>
      <c r="S34" s="327"/>
      <c r="T34" s="327"/>
      <c r="U34" s="327"/>
      <c r="V34" s="297" t="str">
        <f t="shared" si="24"/>
        <v/>
      </c>
      <c r="W34" s="365" t="str">
        <f t="shared" si="24"/>
        <v/>
      </c>
      <c r="X34" s="297" t="str">
        <f t="shared" si="24"/>
        <v/>
      </c>
      <c r="Y34" s="365" t="str">
        <f t="shared" si="24"/>
        <v/>
      </c>
      <c r="Z34" s="297" t="str">
        <f t="shared" si="24"/>
        <v/>
      </c>
      <c r="AA34" s="365" t="str">
        <f t="shared" si="24"/>
        <v/>
      </c>
      <c r="AB34" s="297" t="str">
        <f t="shared" si="24"/>
        <v/>
      </c>
      <c r="AC34" s="365" t="str">
        <f t="shared" si="24"/>
        <v/>
      </c>
      <c r="AD34" s="297" t="str">
        <f t="shared" si="24"/>
        <v/>
      </c>
      <c r="AE34" s="365" t="str">
        <f t="shared" si="24"/>
        <v/>
      </c>
      <c r="AF34" s="297" t="str">
        <f t="shared" si="24"/>
        <v/>
      </c>
      <c r="AG34" s="365" t="str">
        <f t="shared" si="24"/>
        <v/>
      </c>
      <c r="AH34" s="356"/>
      <c r="AI34" s="328" t="str">
        <f t="shared" si="44"/>
        <v/>
      </c>
      <c r="AJ34" s="328" t="str">
        <f t="shared" si="44"/>
        <v/>
      </c>
      <c r="AK34" s="328" t="str">
        <f t="shared" si="44"/>
        <v/>
      </c>
      <c r="AL34" s="328" t="str">
        <f t="shared" si="44"/>
        <v/>
      </c>
      <c r="AM34" s="328" t="str">
        <f t="shared" si="44"/>
        <v/>
      </c>
      <c r="AN34" s="328" t="str">
        <f t="shared" si="44"/>
        <v/>
      </c>
      <c r="AO34" s="328" t="str">
        <f t="shared" si="44"/>
        <v/>
      </c>
      <c r="AP34" s="328" t="str">
        <f t="shared" si="44"/>
        <v/>
      </c>
      <c r="AQ34" s="328" t="str">
        <f t="shared" si="44"/>
        <v/>
      </c>
      <c r="AR34" s="328" t="str">
        <f t="shared" si="44"/>
        <v/>
      </c>
      <c r="AS34" s="328" t="str">
        <f t="shared" si="44"/>
        <v/>
      </c>
      <c r="AT34" s="328" t="str">
        <f t="shared" si="5"/>
        <v/>
      </c>
      <c r="AU34" s="215" t="str">
        <f t="shared" si="6"/>
        <v/>
      </c>
      <c r="AV34" s="291" t="str">
        <f t="shared" si="7"/>
        <v/>
      </c>
      <c r="AW34" s="291" t="str">
        <f t="shared" si="43"/>
        <v/>
      </c>
      <c r="AX34" s="119" t="str">
        <f>IF(AW34="","",IF(AND(H34="無",I34="有")*OR(①基本情報【名簿入力前に必須入力】!$D$4="幼稚園型認定こども園",①基本情報【名簿入力前に必須入力】!$D$4="保育所型認定こども園",①基本情報【名簿入力前に必須入力】!$D$4="地方裁量型認定こども園"),IF(AY34=4,4,5),AW34))</f>
        <v/>
      </c>
      <c r="AY34" s="291" t="str">
        <f t="shared" si="26"/>
        <v/>
      </c>
      <c r="AZ34" s="291" t="str">
        <f t="shared" ref="AZ34:AZ89" si="45">IF(AY34=4,AY34,AX34)</f>
        <v/>
      </c>
      <c r="BA34" s="328" t="str">
        <f t="shared" si="28"/>
        <v/>
      </c>
      <c r="BB34" s="328" t="str">
        <f t="shared" si="29"/>
        <v/>
      </c>
      <c r="BC34" s="328" t="str">
        <f t="shared" si="30"/>
        <v/>
      </c>
      <c r="BD34" s="328" t="str">
        <f t="shared" si="31"/>
        <v/>
      </c>
      <c r="BE34" s="328" t="str">
        <f t="shared" si="32"/>
        <v/>
      </c>
      <c r="BF34" s="328" t="str">
        <f t="shared" si="33"/>
        <v/>
      </c>
      <c r="BG34" s="328" t="str">
        <f t="shared" si="34"/>
        <v/>
      </c>
      <c r="BH34" s="328" t="str">
        <f t="shared" si="35"/>
        <v/>
      </c>
      <c r="BI34" s="328" t="str">
        <f t="shared" si="36"/>
        <v/>
      </c>
      <c r="BJ34" s="328" t="str">
        <f t="shared" si="37"/>
        <v/>
      </c>
      <c r="BK34" s="328" t="str">
        <f t="shared" si="38"/>
        <v/>
      </c>
      <c r="BL34" s="328" t="str">
        <f t="shared" si="39"/>
        <v/>
      </c>
      <c r="BM34" s="216">
        <f t="shared" si="9"/>
        <v>0</v>
      </c>
      <c r="BN34" s="216">
        <f t="shared" si="40"/>
        <v>0</v>
      </c>
      <c r="BO34" s="217">
        <f t="shared" si="41"/>
        <v>0</v>
      </c>
      <c r="BP34" s="215" t="str">
        <f t="shared" si="10"/>
        <v/>
      </c>
      <c r="BQ34" s="215" t="str">
        <f t="shared" si="11"/>
        <v/>
      </c>
      <c r="BR34" s="215" t="str">
        <f t="shared" si="12"/>
        <v/>
      </c>
      <c r="BS34" s="215" t="str">
        <f t="shared" si="13"/>
        <v/>
      </c>
      <c r="BT34" s="215" t="str">
        <f t="shared" si="14"/>
        <v/>
      </c>
      <c r="BU34" s="215" t="str">
        <f t="shared" si="15"/>
        <v/>
      </c>
      <c r="BV34" s="215" t="str">
        <f t="shared" si="16"/>
        <v/>
      </c>
      <c r="BW34" s="215" t="str">
        <f t="shared" si="17"/>
        <v/>
      </c>
      <c r="BX34" s="215" t="str">
        <f t="shared" si="18"/>
        <v/>
      </c>
      <c r="BY34" s="215" t="str">
        <f t="shared" si="19"/>
        <v/>
      </c>
      <c r="BZ34" s="215" t="str">
        <f t="shared" si="20"/>
        <v/>
      </c>
      <c r="CA34" s="215" t="str">
        <f t="shared" si="21"/>
        <v/>
      </c>
      <c r="CB34" s="215" t="str">
        <f t="shared" si="22"/>
        <v/>
      </c>
      <c r="CC34" s="215">
        <f t="shared" si="42"/>
        <v>0</v>
      </c>
    </row>
    <row r="35" spans="1:81" s="215" customFormat="1" ht="23.15" customHeight="1">
      <c r="A35" s="324">
        <v>21</v>
      </c>
      <c r="B35" s="15"/>
      <c r="C35" s="148"/>
      <c r="D35" s="149"/>
      <c r="E35" s="150"/>
      <c r="F35" s="151"/>
      <c r="G35" s="152"/>
      <c r="H35" s="153"/>
      <c r="I35" s="153"/>
      <c r="J35" s="154"/>
      <c r="K35" s="155"/>
      <c r="L35" s="155"/>
      <c r="M35" s="155"/>
      <c r="N35" s="262"/>
      <c r="O35" s="96"/>
      <c r="P35" s="156"/>
      <c r="Q35" s="325" t="str">
        <f t="shared" si="23"/>
        <v/>
      </c>
      <c r="R35" s="326"/>
      <c r="S35" s="327"/>
      <c r="T35" s="327"/>
      <c r="U35" s="327"/>
      <c r="V35" s="297" t="str">
        <f t="shared" si="24"/>
        <v/>
      </c>
      <c r="W35" s="365" t="str">
        <f t="shared" si="24"/>
        <v/>
      </c>
      <c r="X35" s="297" t="str">
        <f t="shared" si="24"/>
        <v/>
      </c>
      <c r="Y35" s="365" t="str">
        <f t="shared" si="24"/>
        <v/>
      </c>
      <c r="Z35" s="297" t="str">
        <f t="shared" si="24"/>
        <v/>
      </c>
      <c r="AA35" s="365" t="str">
        <f t="shared" si="24"/>
        <v/>
      </c>
      <c r="AB35" s="297" t="str">
        <f t="shared" si="24"/>
        <v/>
      </c>
      <c r="AC35" s="365" t="str">
        <f t="shared" si="24"/>
        <v/>
      </c>
      <c r="AD35" s="297" t="str">
        <f t="shared" si="24"/>
        <v/>
      </c>
      <c r="AE35" s="365" t="str">
        <f t="shared" si="24"/>
        <v/>
      </c>
      <c r="AF35" s="297" t="str">
        <f t="shared" si="24"/>
        <v/>
      </c>
      <c r="AG35" s="365" t="str">
        <f t="shared" si="24"/>
        <v/>
      </c>
      <c r="AH35" s="356"/>
      <c r="AI35" s="328" t="str">
        <f t="shared" si="44"/>
        <v/>
      </c>
      <c r="AJ35" s="328" t="str">
        <f t="shared" si="44"/>
        <v/>
      </c>
      <c r="AK35" s="328" t="str">
        <f t="shared" si="44"/>
        <v/>
      </c>
      <c r="AL35" s="328" t="str">
        <f t="shared" si="44"/>
        <v/>
      </c>
      <c r="AM35" s="328" t="str">
        <f t="shared" si="44"/>
        <v/>
      </c>
      <c r="AN35" s="328" t="str">
        <f t="shared" si="44"/>
        <v/>
      </c>
      <c r="AO35" s="328" t="str">
        <f t="shared" si="44"/>
        <v/>
      </c>
      <c r="AP35" s="328" t="str">
        <f t="shared" si="44"/>
        <v/>
      </c>
      <c r="AQ35" s="328" t="str">
        <f t="shared" si="44"/>
        <v/>
      </c>
      <c r="AR35" s="328" t="str">
        <f t="shared" si="44"/>
        <v/>
      </c>
      <c r="AS35" s="328" t="str">
        <f t="shared" si="44"/>
        <v/>
      </c>
      <c r="AT35" s="328" t="str">
        <f t="shared" si="5"/>
        <v/>
      </c>
      <c r="AU35" s="215" t="str">
        <f t="shared" si="6"/>
        <v/>
      </c>
      <c r="AV35" s="291" t="str">
        <f t="shared" si="7"/>
        <v/>
      </c>
      <c r="AW35" s="291" t="str">
        <f t="shared" si="43"/>
        <v/>
      </c>
      <c r="AX35" s="119" t="str">
        <f>IF(AW35="","",IF(AND(H35="無",I35="有")*OR(①基本情報【名簿入力前に必須入力】!$D$4="幼稚園型認定こども園",①基本情報【名簿入力前に必須入力】!$D$4="保育所型認定こども園",①基本情報【名簿入力前に必須入力】!$D$4="地方裁量型認定こども園"),IF(AY35=4,4,5),AW35))</f>
        <v/>
      </c>
      <c r="AY35" s="291" t="str">
        <f t="shared" si="26"/>
        <v/>
      </c>
      <c r="AZ35" s="291" t="str">
        <f t="shared" si="45"/>
        <v/>
      </c>
      <c r="BA35" s="328" t="str">
        <f t="shared" si="28"/>
        <v/>
      </c>
      <c r="BB35" s="328" t="str">
        <f t="shared" si="29"/>
        <v/>
      </c>
      <c r="BC35" s="328" t="str">
        <f t="shared" si="30"/>
        <v/>
      </c>
      <c r="BD35" s="328" t="str">
        <f t="shared" si="31"/>
        <v/>
      </c>
      <c r="BE35" s="328" t="str">
        <f t="shared" si="32"/>
        <v/>
      </c>
      <c r="BF35" s="328" t="str">
        <f t="shared" si="33"/>
        <v/>
      </c>
      <c r="BG35" s="328" t="str">
        <f t="shared" si="34"/>
        <v/>
      </c>
      <c r="BH35" s="328" t="str">
        <f t="shared" si="35"/>
        <v/>
      </c>
      <c r="BI35" s="328" t="str">
        <f t="shared" si="36"/>
        <v/>
      </c>
      <c r="BJ35" s="328" t="str">
        <f t="shared" si="37"/>
        <v/>
      </c>
      <c r="BK35" s="328" t="str">
        <f t="shared" si="38"/>
        <v/>
      </c>
      <c r="BL35" s="328" t="str">
        <f t="shared" si="39"/>
        <v/>
      </c>
      <c r="BM35" s="216">
        <f t="shared" si="9"/>
        <v>0</v>
      </c>
      <c r="BN35" s="216">
        <f t="shared" si="40"/>
        <v>0</v>
      </c>
      <c r="BO35" s="217">
        <f t="shared" si="41"/>
        <v>0</v>
      </c>
      <c r="BP35" s="215" t="str">
        <f t="shared" si="10"/>
        <v/>
      </c>
      <c r="BQ35" s="215" t="str">
        <f t="shared" si="11"/>
        <v/>
      </c>
      <c r="BR35" s="215" t="str">
        <f t="shared" si="12"/>
        <v/>
      </c>
      <c r="BS35" s="215" t="str">
        <f t="shared" si="13"/>
        <v/>
      </c>
      <c r="BT35" s="215" t="str">
        <f t="shared" si="14"/>
        <v/>
      </c>
      <c r="BU35" s="215" t="str">
        <f t="shared" si="15"/>
        <v/>
      </c>
      <c r="BV35" s="215" t="str">
        <f t="shared" si="16"/>
        <v/>
      </c>
      <c r="BW35" s="215" t="str">
        <f t="shared" si="17"/>
        <v/>
      </c>
      <c r="BX35" s="215" t="str">
        <f t="shared" si="18"/>
        <v/>
      </c>
      <c r="BY35" s="215" t="str">
        <f t="shared" si="19"/>
        <v/>
      </c>
      <c r="BZ35" s="215" t="str">
        <f t="shared" si="20"/>
        <v/>
      </c>
      <c r="CA35" s="215" t="str">
        <f t="shared" si="21"/>
        <v/>
      </c>
      <c r="CB35" s="215" t="str">
        <f t="shared" si="22"/>
        <v/>
      </c>
      <c r="CC35" s="215">
        <f t="shared" si="42"/>
        <v>0</v>
      </c>
    </row>
    <row r="36" spans="1:81" s="215" customFormat="1" ht="23.15" customHeight="1">
      <c r="A36" s="324">
        <v>22</v>
      </c>
      <c r="B36" s="15"/>
      <c r="C36" s="148"/>
      <c r="D36" s="149"/>
      <c r="E36" s="150"/>
      <c r="F36" s="151"/>
      <c r="G36" s="152"/>
      <c r="H36" s="153"/>
      <c r="I36" s="153"/>
      <c r="J36" s="154"/>
      <c r="K36" s="155"/>
      <c r="L36" s="155"/>
      <c r="M36" s="155"/>
      <c r="N36" s="262"/>
      <c r="O36" s="96"/>
      <c r="P36" s="156"/>
      <c r="Q36" s="325" t="str">
        <f t="shared" si="23"/>
        <v/>
      </c>
      <c r="R36" s="326"/>
      <c r="S36" s="327"/>
      <c r="T36" s="327"/>
      <c r="U36" s="327"/>
      <c r="V36" s="297" t="str">
        <f t="shared" si="24"/>
        <v/>
      </c>
      <c r="W36" s="365" t="str">
        <f t="shared" si="24"/>
        <v/>
      </c>
      <c r="X36" s="297" t="str">
        <f t="shared" si="24"/>
        <v/>
      </c>
      <c r="Y36" s="365" t="str">
        <f t="shared" si="24"/>
        <v/>
      </c>
      <c r="Z36" s="297" t="str">
        <f t="shared" si="24"/>
        <v/>
      </c>
      <c r="AA36" s="365" t="str">
        <f t="shared" si="24"/>
        <v/>
      </c>
      <c r="AB36" s="297" t="str">
        <f t="shared" si="24"/>
        <v/>
      </c>
      <c r="AC36" s="365" t="str">
        <f t="shared" si="24"/>
        <v/>
      </c>
      <c r="AD36" s="297" t="str">
        <f t="shared" si="24"/>
        <v/>
      </c>
      <c r="AE36" s="365" t="str">
        <f t="shared" si="24"/>
        <v/>
      </c>
      <c r="AF36" s="297" t="str">
        <f t="shared" si="24"/>
        <v/>
      </c>
      <c r="AG36" s="365" t="str">
        <f t="shared" si="24"/>
        <v/>
      </c>
      <c r="AH36" s="356"/>
      <c r="AI36" s="328" t="str">
        <f t="shared" ref="AI36:AS45" si="46">IF($AZ36="",IF($L36="","",IF(AI$13&gt;=$L36,IF($M36="",$AY36,IF(AI$13&gt;$M36,"",$AY36)),"")),IF(AND(AI$13&gt;=$L36,OR($M36&gt;=AI$13,$M36="")),$AZ36,""))</f>
        <v/>
      </c>
      <c r="AJ36" s="328" t="str">
        <f t="shared" si="46"/>
        <v/>
      </c>
      <c r="AK36" s="328" t="str">
        <f t="shared" si="46"/>
        <v/>
      </c>
      <c r="AL36" s="328" t="str">
        <f t="shared" si="46"/>
        <v/>
      </c>
      <c r="AM36" s="328" t="str">
        <f t="shared" si="46"/>
        <v/>
      </c>
      <c r="AN36" s="328" t="str">
        <f t="shared" si="46"/>
        <v/>
      </c>
      <c r="AO36" s="328" t="str">
        <f t="shared" si="46"/>
        <v/>
      </c>
      <c r="AP36" s="328" t="str">
        <f t="shared" si="46"/>
        <v/>
      </c>
      <c r="AQ36" s="328" t="str">
        <f t="shared" si="46"/>
        <v/>
      </c>
      <c r="AR36" s="328" t="str">
        <f t="shared" si="46"/>
        <v/>
      </c>
      <c r="AS36" s="328" t="str">
        <f t="shared" si="46"/>
        <v/>
      </c>
      <c r="AT36" s="328" t="str">
        <f t="shared" si="5"/>
        <v/>
      </c>
      <c r="AU36" s="215" t="str">
        <f t="shared" si="6"/>
        <v/>
      </c>
      <c r="AV36" s="291" t="str">
        <f t="shared" si="7"/>
        <v/>
      </c>
      <c r="AW36" s="291" t="str">
        <f t="shared" si="43"/>
        <v/>
      </c>
      <c r="AX36" s="119" t="str">
        <f>IF(AW36="","",IF(AND(H36="無",I36="有")*OR(①基本情報【名簿入力前に必須入力】!$D$4="幼稚園型認定こども園",①基本情報【名簿入力前に必須入力】!$D$4="保育所型認定こども園",①基本情報【名簿入力前に必須入力】!$D$4="地方裁量型認定こども園"),IF(AY36=4,4,5),AW36))</f>
        <v/>
      </c>
      <c r="AY36" s="291" t="str">
        <f t="shared" si="26"/>
        <v/>
      </c>
      <c r="AZ36" s="291" t="str">
        <f t="shared" si="45"/>
        <v/>
      </c>
      <c r="BA36" s="328" t="str">
        <f t="shared" si="28"/>
        <v/>
      </c>
      <c r="BB36" s="328" t="str">
        <f t="shared" si="29"/>
        <v/>
      </c>
      <c r="BC36" s="328" t="str">
        <f t="shared" si="30"/>
        <v/>
      </c>
      <c r="BD36" s="328" t="str">
        <f t="shared" si="31"/>
        <v/>
      </c>
      <c r="BE36" s="328" t="str">
        <f t="shared" si="32"/>
        <v/>
      </c>
      <c r="BF36" s="328" t="str">
        <f t="shared" si="33"/>
        <v/>
      </c>
      <c r="BG36" s="328" t="str">
        <f t="shared" si="34"/>
        <v/>
      </c>
      <c r="BH36" s="328" t="str">
        <f t="shared" si="35"/>
        <v/>
      </c>
      <c r="BI36" s="328" t="str">
        <f t="shared" si="36"/>
        <v/>
      </c>
      <c r="BJ36" s="328" t="str">
        <f t="shared" si="37"/>
        <v/>
      </c>
      <c r="BK36" s="328" t="str">
        <f t="shared" si="38"/>
        <v/>
      </c>
      <c r="BL36" s="328" t="str">
        <f t="shared" si="39"/>
        <v/>
      </c>
      <c r="BM36" s="216">
        <f t="shared" si="9"/>
        <v>0</v>
      </c>
      <c r="BN36" s="216">
        <f t="shared" si="40"/>
        <v>0</v>
      </c>
      <c r="BO36" s="217">
        <f t="shared" si="41"/>
        <v>0</v>
      </c>
      <c r="BP36" s="215" t="str">
        <f t="shared" si="10"/>
        <v/>
      </c>
      <c r="BQ36" s="215" t="str">
        <f t="shared" si="11"/>
        <v/>
      </c>
      <c r="BR36" s="215" t="str">
        <f t="shared" si="12"/>
        <v/>
      </c>
      <c r="BS36" s="215" t="str">
        <f t="shared" si="13"/>
        <v/>
      </c>
      <c r="BT36" s="215" t="str">
        <f t="shared" si="14"/>
        <v/>
      </c>
      <c r="BU36" s="215" t="str">
        <f t="shared" si="15"/>
        <v/>
      </c>
      <c r="BV36" s="215" t="str">
        <f t="shared" si="16"/>
        <v/>
      </c>
      <c r="BW36" s="215" t="str">
        <f t="shared" si="17"/>
        <v/>
      </c>
      <c r="BX36" s="215" t="str">
        <f t="shared" si="18"/>
        <v/>
      </c>
      <c r="BY36" s="215" t="str">
        <f t="shared" si="19"/>
        <v/>
      </c>
      <c r="BZ36" s="215" t="str">
        <f t="shared" si="20"/>
        <v/>
      </c>
      <c r="CA36" s="215" t="str">
        <f t="shared" si="21"/>
        <v/>
      </c>
      <c r="CB36" s="215" t="str">
        <f t="shared" si="22"/>
        <v/>
      </c>
      <c r="CC36" s="215">
        <f t="shared" si="42"/>
        <v>0</v>
      </c>
    </row>
    <row r="37" spans="1:81" s="215" customFormat="1" ht="23.15" customHeight="1">
      <c r="A37" s="324">
        <v>23</v>
      </c>
      <c r="B37" s="15"/>
      <c r="C37" s="148"/>
      <c r="D37" s="149"/>
      <c r="E37" s="150"/>
      <c r="F37" s="151"/>
      <c r="G37" s="152"/>
      <c r="H37" s="153"/>
      <c r="I37" s="153"/>
      <c r="J37" s="154"/>
      <c r="K37" s="155"/>
      <c r="L37" s="155"/>
      <c r="M37" s="155"/>
      <c r="N37" s="262"/>
      <c r="O37" s="96"/>
      <c r="P37" s="156"/>
      <c r="Q37" s="325" t="str">
        <f t="shared" si="23"/>
        <v/>
      </c>
      <c r="R37" s="326"/>
      <c r="S37" s="327"/>
      <c r="T37" s="327"/>
      <c r="U37" s="327"/>
      <c r="V37" s="297" t="str">
        <f t="shared" si="24"/>
        <v/>
      </c>
      <c r="W37" s="365" t="str">
        <f t="shared" si="24"/>
        <v/>
      </c>
      <c r="X37" s="297" t="str">
        <f t="shared" si="24"/>
        <v/>
      </c>
      <c r="Y37" s="365" t="str">
        <f t="shared" si="24"/>
        <v/>
      </c>
      <c r="Z37" s="297" t="str">
        <f t="shared" si="24"/>
        <v/>
      </c>
      <c r="AA37" s="365" t="str">
        <f t="shared" si="24"/>
        <v/>
      </c>
      <c r="AB37" s="297" t="str">
        <f t="shared" si="24"/>
        <v/>
      </c>
      <c r="AC37" s="365" t="str">
        <f t="shared" si="24"/>
        <v/>
      </c>
      <c r="AD37" s="297" t="str">
        <f t="shared" si="24"/>
        <v/>
      </c>
      <c r="AE37" s="365" t="str">
        <f t="shared" si="24"/>
        <v/>
      </c>
      <c r="AF37" s="297" t="str">
        <f t="shared" si="24"/>
        <v/>
      </c>
      <c r="AG37" s="365" t="str">
        <f t="shared" si="24"/>
        <v/>
      </c>
      <c r="AH37" s="356"/>
      <c r="AI37" s="328" t="str">
        <f t="shared" si="46"/>
        <v/>
      </c>
      <c r="AJ37" s="328" t="str">
        <f t="shared" si="46"/>
        <v/>
      </c>
      <c r="AK37" s="328" t="str">
        <f t="shared" si="46"/>
        <v/>
      </c>
      <c r="AL37" s="328" t="str">
        <f t="shared" si="46"/>
        <v/>
      </c>
      <c r="AM37" s="328" t="str">
        <f t="shared" si="46"/>
        <v/>
      </c>
      <c r="AN37" s="328" t="str">
        <f t="shared" si="46"/>
        <v/>
      </c>
      <c r="AO37" s="328" t="str">
        <f t="shared" si="46"/>
        <v/>
      </c>
      <c r="AP37" s="328" t="str">
        <f t="shared" si="46"/>
        <v/>
      </c>
      <c r="AQ37" s="328" t="str">
        <f t="shared" si="46"/>
        <v/>
      </c>
      <c r="AR37" s="328" t="str">
        <f t="shared" si="46"/>
        <v/>
      </c>
      <c r="AS37" s="328" t="str">
        <f t="shared" si="46"/>
        <v/>
      </c>
      <c r="AT37" s="328" t="str">
        <f t="shared" si="5"/>
        <v/>
      </c>
      <c r="AU37" s="215" t="str">
        <f>IF(OR(H37="有",I37="有"),IF(OR(B37="園長",B37="施設長",B37="保育教諭等",B37="副園長",B37="教頭",B37="主幹保育教諭等",B37="指導保育教諭等"),1,IF(OR(B37="保育教諭等
（常勤的非常勤）",B37="保育教諭等
（短時間）"),2,0)),IF(AND(H37="無",I37="無"),IF(OR(B37="要件緩和対象",B37="保健師
（みなし保育教諭）",B37="看護師
（みなし保育教諭）",B37="准看護師
（みなし保育教諭）"),3,""),""))</f>
        <v/>
      </c>
      <c r="AV37" s="291" t="str">
        <f t="shared" si="7"/>
        <v/>
      </c>
      <c r="AW37" s="291" t="str">
        <f>IF(AND(AU37=1,AV37=1),1,IF(AND(AU37=2,AV37=2),2,IF(AND(AU37=3,AV37=1),3,IF(AND(AU37=3,AV37=2),3,IF(AND(AU37=1,AV37=2),1,"")))))</f>
        <v/>
      </c>
      <c r="AX37" s="119" t="str">
        <f>IF(AW37="","",IF(AND(H37="無",I37="有")*OR(①基本情報【名簿入力前に必須入力】!$D$4="幼稚園型認定こども園",①基本情報【名簿入力前に必須入力】!$D$4="保育所型認定こども園",①基本情報【名簿入力前に必須入力】!$D$4="地方裁量型認定こども園"),IF(AY37=4,4,5),AW37))</f>
        <v/>
      </c>
      <c r="AY37" s="291" t="str">
        <f t="shared" si="26"/>
        <v/>
      </c>
      <c r="AZ37" s="291" t="str">
        <f t="shared" si="45"/>
        <v/>
      </c>
      <c r="BA37" s="328" t="str">
        <f t="shared" si="28"/>
        <v/>
      </c>
      <c r="BB37" s="328" t="str">
        <f t="shared" si="29"/>
        <v/>
      </c>
      <c r="BC37" s="328" t="str">
        <f t="shared" si="30"/>
        <v/>
      </c>
      <c r="BD37" s="328" t="str">
        <f t="shared" si="31"/>
        <v/>
      </c>
      <c r="BE37" s="328" t="str">
        <f t="shared" si="32"/>
        <v/>
      </c>
      <c r="BF37" s="328" t="str">
        <f t="shared" si="33"/>
        <v/>
      </c>
      <c r="BG37" s="328" t="str">
        <f t="shared" si="34"/>
        <v/>
      </c>
      <c r="BH37" s="328" t="str">
        <f t="shared" si="35"/>
        <v/>
      </c>
      <c r="BI37" s="328" t="str">
        <f t="shared" si="36"/>
        <v/>
      </c>
      <c r="BJ37" s="328" t="str">
        <f t="shared" si="37"/>
        <v/>
      </c>
      <c r="BK37" s="328" t="str">
        <f t="shared" si="38"/>
        <v/>
      </c>
      <c r="BL37" s="328" t="str">
        <f t="shared" si="39"/>
        <v/>
      </c>
      <c r="BM37" s="216">
        <f t="shared" si="9"/>
        <v>0</v>
      </c>
      <c r="BN37" s="216">
        <f t="shared" si="40"/>
        <v>0</v>
      </c>
      <c r="BO37" s="217">
        <f t="shared" si="41"/>
        <v>0</v>
      </c>
      <c r="BP37" s="215" t="str">
        <f t="shared" si="10"/>
        <v/>
      </c>
      <c r="BQ37" s="215" t="str">
        <f t="shared" si="11"/>
        <v/>
      </c>
      <c r="BR37" s="215" t="str">
        <f t="shared" si="12"/>
        <v/>
      </c>
      <c r="BS37" s="215" t="str">
        <f t="shared" si="13"/>
        <v/>
      </c>
      <c r="BT37" s="215" t="str">
        <f t="shared" si="14"/>
        <v/>
      </c>
      <c r="BU37" s="215" t="str">
        <f t="shared" si="15"/>
        <v/>
      </c>
      <c r="BV37" s="215" t="str">
        <f t="shared" si="16"/>
        <v/>
      </c>
      <c r="BW37" s="215" t="str">
        <f t="shared" si="17"/>
        <v/>
      </c>
      <c r="BX37" s="215" t="str">
        <f t="shared" si="18"/>
        <v/>
      </c>
      <c r="BY37" s="215" t="str">
        <f t="shared" si="19"/>
        <v/>
      </c>
      <c r="BZ37" s="215" t="str">
        <f t="shared" si="20"/>
        <v/>
      </c>
      <c r="CA37" s="215" t="str">
        <f t="shared" si="21"/>
        <v/>
      </c>
      <c r="CB37" s="215" t="str">
        <f t="shared" si="22"/>
        <v/>
      </c>
      <c r="CC37" s="215">
        <f t="shared" si="42"/>
        <v>0</v>
      </c>
    </row>
    <row r="38" spans="1:81" s="215" customFormat="1" ht="23.15" customHeight="1">
      <c r="A38" s="324">
        <v>24</v>
      </c>
      <c r="B38" s="15"/>
      <c r="C38" s="148"/>
      <c r="D38" s="149"/>
      <c r="E38" s="150"/>
      <c r="F38" s="151"/>
      <c r="G38" s="152"/>
      <c r="H38" s="153"/>
      <c r="I38" s="153"/>
      <c r="J38" s="154"/>
      <c r="K38" s="155"/>
      <c r="L38" s="155"/>
      <c r="M38" s="155"/>
      <c r="N38" s="262"/>
      <c r="O38" s="96"/>
      <c r="P38" s="156"/>
      <c r="Q38" s="325" t="str">
        <f t="shared" si="23"/>
        <v/>
      </c>
      <c r="R38" s="326"/>
      <c r="S38" s="327"/>
      <c r="T38" s="327"/>
      <c r="U38" s="327"/>
      <c r="V38" s="297" t="str">
        <f t="shared" si="24"/>
        <v/>
      </c>
      <c r="W38" s="365" t="str">
        <f t="shared" si="24"/>
        <v/>
      </c>
      <c r="X38" s="297" t="str">
        <f t="shared" si="24"/>
        <v/>
      </c>
      <c r="Y38" s="365" t="str">
        <f t="shared" si="24"/>
        <v/>
      </c>
      <c r="Z38" s="297" t="str">
        <f t="shared" si="24"/>
        <v/>
      </c>
      <c r="AA38" s="365" t="str">
        <f t="shared" si="24"/>
        <v/>
      </c>
      <c r="AB38" s="297" t="str">
        <f t="shared" si="24"/>
        <v/>
      </c>
      <c r="AC38" s="365" t="str">
        <f t="shared" si="24"/>
        <v/>
      </c>
      <c r="AD38" s="297" t="str">
        <f t="shared" si="24"/>
        <v/>
      </c>
      <c r="AE38" s="365" t="str">
        <f t="shared" si="24"/>
        <v/>
      </c>
      <c r="AF38" s="297" t="str">
        <f t="shared" si="24"/>
        <v/>
      </c>
      <c r="AG38" s="365" t="str">
        <f t="shared" si="24"/>
        <v/>
      </c>
      <c r="AH38" s="356"/>
      <c r="AI38" s="328" t="str">
        <f t="shared" si="46"/>
        <v/>
      </c>
      <c r="AJ38" s="328" t="str">
        <f t="shared" si="46"/>
        <v/>
      </c>
      <c r="AK38" s="328" t="str">
        <f t="shared" si="46"/>
        <v/>
      </c>
      <c r="AL38" s="328" t="str">
        <f t="shared" si="46"/>
        <v/>
      </c>
      <c r="AM38" s="328" t="str">
        <f t="shared" si="46"/>
        <v/>
      </c>
      <c r="AN38" s="328" t="str">
        <f t="shared" si="46"/>
        <v/>
      </c>
      <c r="AO38" s="328" t="str">
        <f t="shared" si="46"/>
        <v/>
      </c>
      <c r="AP38" s="328" t="str">
        <f t="shared" si="46"/>
        <v/>
      </c>
      <c r="AQ38" s="328" t="str">
        <f t="shared" si="46"/>
        <v/>
      </c>
      <c r="AR38" s="328" t="str">
        <f t="shared" si="46"/>
        <v/>
      </c>
      <c r="AS38" s="328" t="str">
        <f t="shared" si="46"/>
        <v/>
      </c>
      <c r="AT38" s="328" t="str">
        <f t="shared" si="5"/>
        <v/>
      </c>
      <c r="AU38" s="215" t="str">
        <f t="shared" si="6"/>
        <v/>
      </c>
      <c r="AV38" s="291" t="str">
        <f t="shared" si="7"/>
        <v/>
      </c>
      <c r="AW38" s="291" t="str">
        <f t="shared" si="43"/>
        <v/>
      </c>
      <c r="AX38" s="119" t="str">
        <f>IF(AW38="","",IF(AND(H38="無",I38="有")*OR(①基本情報【名簿入力前に必須入力】!$D$4="幼稚園型認定こども園",①基本情報【名簿入力前に必須入力】!$D$4="保育所型認定こども園",①基本情報【名簿入力前に必須入力】!$D$4="地方裁量型認定こども園"),IF(AY38=4,4,5),AW38))</f>
        <v/>
      </c>
      <c r="AY38" s="291" t="str">
        <f t="shared" si="26"/>
        <v/>
      </c>
      <c r="AZ38" s="291" t="str">
        <f t="shared" si="45"/>
        <v/>
      </c>
      <c r="BA38" s="328" t="str">
        <f t="shared" si="28"/>
        <v/>
      </c>
      <c r="BB38" s="328" t="str">
        <f t="shared" si="29"/>
        <v/>
      </c>
      <c r="BC38" s="328" t="str">
        <f t="shared" si="30"/>
        <v/>
      </c>
      <c r="BD38" s="328" t="str">
        <f t="shared" si="31"/>
        <v/>
      </c>
      <c r="BE38" s="328" t="str">
        <f t="shared" si="32"/>
        <v/>
      </c>
      <c r="BF38" s="328" t="str">
        <f t="shared" si="33"/>
        <v/>
      </c>
      <c r="BG38" s="328" t="str">
        <f t="shared" si="34"/>
        <v/>
      </c>
      <c r="BH38" s="328" t="str">
        <f t="shared" si="35"/>
        <v/>
      </c>
      <c r="BI38" s="328" t="str">
        <f t="shared" si="36"/>
        <v/>
      </c>
      <c r="BJ38" s="328" t="str">
        <f t="shared" si="37"/>
        <v/>
      </c>
      <c r="BK38" s="328" t="str">
        <f t="shared" si="38"/>
        <v/>
      </c>
      <c r="BL38" s="328" t="str">
        <f t="shared" si="39"/>
        <v/>
      </c>
      <c r="BM38" s="216">
        <f t="shared" si="9"/>
        <v>0</v>
      </c>
      <c r="BN38" s="216">
        <f t="shared" si="40"/>
        <v>0</v>
      </c>
      <c r="BO38" s="217">
        <f t="shared" si="41"/>
        <v>0</v>
      </c>
      <c r="BP38" s="215" t="str">
        <f t="shared" si="10"/>
        <v/>
      </c>
      <c r="BQ38" s="215" t="str">
        <f t="shared" si="11"/>
        <v/>
      </c>
      <c r="BR38" s="215" t="str">
        <f t="shared" si="12"/>
        <v/>
      </c>
      <c r="BS38" s="215" t="str">
        <f t="shared" si="13"/>
        <v/>
      </c>
      <c r="BT38" s="215" t="str">
        <f t="shared" si="14"/>
        <v/>
      </c>
      <c r="BU38" s="215" t="str">
        <f t="shared" si="15"/>
        <v/>
      </c>
      <c r="BV38" s="215" t="str">
        <f t="shared" si="16"/>
        <v/>
      </c>
      <c r="BW38" s="215" t="str">
        <f t="shared" si="17"/>
        <v/>
      </c>
      <c r="BX38" s="215" t="str">
        <f t="shared" si="18"/>
        <v/>
      </c>
      <c r="BY38" s="215" t="str">
        <f t="shared" si="19"/>
        <v/>
      </c>
      <c r="BZ38" s="215" t="str">
        <f t="shared" si="20"/>
        <v/>
      </c>
      <c r="CA38" s="215" t="str">
        <f t="shared" si="21"/>
        <v/>
      </c>
      <c r="CB38" s="215" t="str">
        <f t="shared" si="22"/>
        <v/>
      </c>
      <c r="CC38" s="215">
        <f t="shared" si="42"/>
        <v>0</v>
      </c>
    </row>
    <row r="39" spans="1:81" s="215" customFormat="1" ht="23.15" customHeight="1">
      <c r="A39" s="324">
        <v>25</v>
      </c>
      <c r="B39" s="15"/>
      <c r="C39" s="148"/>
      <c r="D39" s="149"/>
      <c r="E39" s="150"/>
      <c r="F39" s="151"/>
      <c r="G39" s="152"/>
      <c r="H39" s="153"/>
      <c r="I39" s="153"/>
      <c r="J39" s="154"/>
      <c r="K39" s="155"/>
      <c r="L39" s="155"/>
      <c r="M39" s="155"/>
      <c r="N39" s="262"/>
      <c r="O39" s="96"/>
      <c r="P39" s="156"/>
      <c r="Q39" s="325" t="str">
        <f t="shared" si="23"/>
        <v/>
      </c>
      <c r="R39" s="326"/>
      <c r="S39" s="327"/>
      <c r="T39" s="327"/>
      <c r="U39" s="327"/>
      <c r="V39" s="297" t="str">
        <f t="shared" si="24"/>
        <v/>
      </c>
      <c r="W39" s="365" t="str">
        <f t="shared" si="24"/>
        <v/>
      </c>
      <c r="X39" s="297" t="str">
        <f t="shared" si="24"/>
        <v/>
      </c>
      <c r="Y39" s="365" t="str">
        <f t="shared" si="24"/>
        <v/>
      </c>
      <c r="Z39" s="297" t="str">
        <f t="shared" si="24"/>
        <v/>
      </c>
      <c r="AA39" s="365" t="str">
        <f t="shared" si="24"/>
        <v/>
      </c>
      <c r="AB39" s="297" t="str">
        <f t="shared" si="24"/>
        <v/>
      </c>
      <c r="AC39" s="365" t="str">
        <f t="shared" si="24"/>
        <v/>
      </c>
      <c r="AD39" s="297" t="str">
        <f t="shared" si="24"/>
        <v/>
      </c>
      <c r="AE39" s="365" t="str">
        <f t="shared" si="24"/>
        <v/>
      </c>
      <c r="AF39" s="297" t="str">
        <f t="shared" si="24"/>
        <v/>
      </c>
      <c r="AG39" s="365" t="str">
        <f t="shared" si="24"/>
        <v/>
      </c>
      <c r="AH39" s="356"/>
      <c r="AI39" s="328" t="str">
        <f t="shared" si="46"/>
        <v/>
      </c>
      <c r="AJ39" s="328" t="str">
        <f t="shared" si="46"/>
        <v/>
      </c>
      <c r="AK39" s="328" t="str">
        <f t="shared" si="46"/>
        <v/>
      </c>
      <c r="AL39" s="328" t="str">
        <f t="shared" si="46"/>
        <v/>
      </c>
      <c r="AM39" s="328" t="str">
        <f t="shared" si="46"/>
        <v/>
      </c>
      <c r="AN39" s="328" t="str">
        <f t="shared" si="46"/>
        <v/>
      </c>
      <c r="AO39" s="328" t="str">
        <f t="shared" si="46"/>
        <v/>
      </c>
      <c r="AP39" s="328" t="str">
        <f t="shared" si="46"/>
        <v/>
      </c>
      <c r="AQ39" s="328" t="str">
        <f t="shared" si="46"/>
        <v/>
      </c>
      <c r="AR39" s="328" t="str">
        <f t="shared" si="46"/>
        <v/>
      </c>
      <c r="AS39" s="328" t="str">
        <f t="shared" si="46"/>
        <v/>
      </c>
      <c r="AT39" s="328" t="str">
        <f t="shared" si="5"/>
        <v/>
      </c>
      <c r="AU39" s="215" t="str">
        <f t="shared" si="6"/>
        <v/>
      </c>
      <c r="AV39" s="291" t="str">
        <f t="shared" si="7"/>
        <v/>
      </c>
      <c r="AW39" s="291" t="str">
        <f t="shared" si="43"/>
        <v/>
      </c>
      <c r="AX39" s="119" t="str">
        <f>IF(AW39="","",IF(AND(H39="無",I39="有")*OR(①基本情報【名簿入力前に必須入力】!$D$4="幼稚園型認定こども園",①基本情報【名簿入力前に必須入力】!$D$4="保育所型認定こども園",①基本情報【名簿入力前に必須入力】!$D$4="地方裁量型認定こども園"),IF(AY39=4,4,5),AW39))</f>
        <v/>
      </c>
      <c r="AY39" s="291" t="str">
        <f t="shared" si="26"/>
        <v/>
      </c>
      <c r="AZ39" s="291" t="str">
        <f t="shared" si="45"/>
        <v/>
      </c>
      <c r="BA39" s="328" t="str">
        <f t="shared" si="28"/>
        <v/>
      </c>
      <c r="BB39" s="328" t="str">
        <f t="shared" si="29"/>
        <v/>
      </c>
      <c r="BC39" s="328" t="str">
        <f t="shared" si="30"/>
        <v/>
      </c>
      <c r="BD39" s="328" t="str">
        <f t="shared" si="31"/>
        <v/>
      </c>
      <c r="BE39" s="328" t="str">
        <f t="shared" si="32"/>
        <v/>
      </c>
      <c r="BF39" s="328" t="str">
        <f t="shared" si="33"/>
        <v/>
      </c>
      <c r="BG39" s="328" t="str">
        <f t="shared" si="34"/>
        <v/>
      </c>
      <c r="BH39" s="328" t="str">
        <f t="shared" si="35"/>
        <v/>
      </c>
      <c r="BI39" s="328" t="str">
        <f t="shared" si="36"/>
        <v/>
      </c>
      <c r="BJ39" s="328" t="str">
        <f t="shared" si="37"/>
        <v/>
      </c>
      <c r="BK39" s="328" t="str">
        <f t="shared" si="38"/>
        <v/>
      </c>
      <c r="BL39" s="328" t="str">
        <f t="shared" si="39"/>
        <v/>
      </c>
      <c r="BM39" s="216">
        <f t="shared" si="9"/>
        <v>0</v>
      </c>
      <c r="BN39" s="216">
        <f t="shared" si="40"/>
        <v>0</v>
      </c>
      <c r="BO39" s="217">
        <f t="shared" si="41"/>
        <v>0</v>
      </c>
      <c r="BP39" s="215" t="str">
        <f t="shared" si="10"/>
        <v/>
      </c>
      <c r="BQ39" s="215" t="str">
        <f t="shared" si="11"/>
        <v/>
      </c>
      <c r="BR39" s="215" t="str">
        <f t="shared" si="12"/>
        <v/>
      </c>
      <c r="BS39" s="215" t="str">
        <f t="shared" si="13"/>
        <v/>
      </c>
      <c r="BT39" s="215" t="str">
        <f t="shared" si="14"/>
        <v/>
      </c>
      <c r="BU39" s="215" t="str">
        <f t="shared" si="15"/>
        <v/>
      </c>
      <c r="BV39" s="215" t="str">
        <f t="shared" si="16"/>
        <v/>
      </c>
      <c r="BW39" s="215" t="str">
        <f t="shared" si="17"/>
        <v/>
      </c>
      <c r="BX39" s="215" t="str">
        <f t="shared" si="18"/>
        <v/>
      </c>
      <c r="BY39" s="215" t="str">
        <f t="shared" si="19"/>
        <v/>
      </c>
      <c r="BZ39" s="215" t="str">
        <f t="shared" si="20"/>
        <v/>
      </c>
      <c r="CA39" s="215" t="str">
        <f t="shared" si="21"/>
        <v/>
      </c>
      <c r="CB39" s="215" t="str">
        <f t="shared" si="22"/>
        <v/>
      </c>
      <c r="CC39" s="215">
        <f t="shared" si="42"/>
        <v>0</v>
      </c>
    </row>
    <row r="40" spans="1:81" s="215" customFormat="1" ht="23.15" customHeight="1">
      <c r="A40" s="324">
        <v>26</v>
      </c>
      <c r="B40" s="15"/>
      <c r="C40" s="148"/>
      <c r="D40" s="149"/>
      <c r="E40" s="150"/>
      <c r="F40" s="151"/>
      <c r="G40" s="152"/>
      <c r="H40" s="153"/>
      <c r="I40" s="153"/>
      <c r="J40" s="154"/>
      <c r="K40" s="155"/>
      <c r="L40" s="155"/>
      <c r="M40" s="155"/>
      <c r="N40" s="262"/>
      <c r="O40" s="97"/>
      <c r="P40" s="156"/>
      <c r="Q40" s="325" t="str">
        <f t="shared" si="23"/>
        <v/>
      </c>
      <c r="R40" s="326"/>
      <c r="S40" s="327"/>
      <c r="T40" s="327"/>
      <c r="U40" s="327"/>
      <c r="V40" s="297" t="str">
        <f t="shared" si="24"/>
        <v/>
      </c>
      <c r="W40" s="365" t="str">
        <f t="shared" si="24"/>
        <v/>
      </c>
      <c r="X40" s="297" t="str">
        <f t="shared" si="24"/>
        <v/>
      </c>
      <c r="Y40" s="365" t="str">
        <f t="shared" si="24"/>
        <v/>
      </c>
      <c r="Z40" s="297" t="str">
        <f t="shared" si="24"/>
        <v/>
      </c>
      <c r="AA40" s="365" t="str">
        <f t="shared" si="24"/>
        <v/>
      </c>
      <c r="AB40" s="297" t="str">
        <f t="shared" si="24"/>
        <v/>
      </c>
      <c r="AC40" s="365" t="str">
        <f t="shared" si="24"/>
        <v/>
      </c>
      <c r="AD40" s="297" t="str">
        <f t="shared" si="24"/>
        <v/>
      </c>
      <c r="AE40" s="365" t="str">
        <f t="shared" si="24"/>
        <v/>
      </c>
      <c r="AF40" s="297" t="str">
        <f t="shared" si="24"/>
        <v/>
      </c>
      <c r="AG40" s="365" t="str">
        <f t="shared" si="24"/>
        <v/>
      </c>
      <c r="AH40" s="356"/>
      <c r="AI40" s="328" t="str">
        <f t="shared" si="46"/>
        <v/>
      </c>
      <c r="AJ40" s="328" t="str">
        <f t="shared" si="46"/>
        <v/>
      </c>
      <c r="AK40" s="328" t="str">
        <f t="shared" si="46"/>
        <v/>
      </c>
      <c r="AL40" s="328" t="str">
        <f t="shared" si="46"/>
        <v/>
      </c>
      <c r="AM40" s="328" t="str">
        <f t="shared" si="46"/>
        <v/>
      </c>
      <c r="AN40" s="328" t="str">
        <f t="shared" si="46"/>
        <v/>
      </c>
      <c r="AO40" s="328" t="str">
        <f t="shared" si="46"/>
        <v/>
      </c>
      <c r="AP40" s="328" t="str">
        <f t="shared" si="46"/>
        <v/>
      </c>
      <c r="AQ40" s="328" t="str">
        <f t="shared" si="46"/>
        <v/>
      </c>
      <c r="AR40" s="328" t="str">
        <f t="shared" si="46"/>
        <v/>
      </c>
      <c r="AS40" s="328" t="str">
        <f t="shared" si="46"/>
        <v/>
      </c>
      <c r="AT40" s="328" t="str">
        <f t="shared" si="5"/>
        <v/>
      </c>
      <c r="AU40" s="215" t="str">
        <f t="shared" si="6"/>
        <v/>
      </c>
      <c r="AV40" s="291" t="str">
        <f t="shared" si="7"/>
        <v/>
      </c>
      <c r="AW40" s="291" t="str">
        <f t="shared" si="43"/>
        <v/>
      </c>
      <c r="AX40" s="119" t="str">
        <f>IF(AW40="","",IF(AND(H40="無",I40="有")*OR(①基本情報【名簿入力前に必須入力】!$D$4="幼稚園型認定こども園",①基本情報【名簿入力前に必須入力】!$D$4="保育所型認定こども園",①基本情報【名簿入力前に必須入力】!$D$4="地方裁量型認定こども園"),IF(AY40=4,4,5),AW40))</f>
        <v/>
      </c>
      <c r="AY40" s="291" t="str">
        <f t="shared" si="26"/>
        <v/>
      </c>
      <c r="AZ40" s="291" t="str">
        <f t="shared" si="45"/>
        <v/>
      </c>
      <c r="BA40" s="328" t="str">
        <f t="shared" si="28"/>
        <v/>
      </c>
      <c r="BB40" s="328" t="str">
        <f t="shared" si="29"/>
        <v/>
      </c>
      <c r="BC40" s="328" t="str">
        <f t="shared" si="30"/>
        <v/>
      </c>
      <c r="BD40" s="328" t="str">
        <f t="shared" si="31"/>
        <v/>
      </c>
      <c r="BE40" s="328" t="str">
        <f t="shared" si="32"/>
        <v/>
      </c>
      <c r="BF40" s="328" t="str">
        <f t="shared" si="33"/>
        <v/>
      </c>
      <c r="BG40" s="328" t="str">
        <f t="shared" si="34"/>
        <v/>
      </c>
      <c r="BH40" s="328" t="str">
        <f t="shared" si="35"/>
        <v/>
      </c>
      <c r="BI40" s="328" t="str">
        <f t="shared" si="36"/>
        <v/>
      </c>
      <c r="BJ40" s="328" t="str">
        <f t="shared" si="37"/>
        <v/>
      </c>
      <c r="BK40" s="328" t="str">
        <f t="shared" si="38"/>
        <v/>
      </c>
      <c r="BL40" s="328" t="str">
        <f t="shared" si="39"/>
        <v/>
      </c>
      <c r="BM40" s="216">
        <f t="shared" si="9"/>
        <v>0</v>
      </c>
      <c r="BN40" s="216">
        <f t="shared" si="40"/>
        <v>0</v>
      </c>
      <c r="BO40" s="217">
        <f t="shared" si="41"/>
        <v>0</v>
      </c>
      <c r="BP40" s="215" t="str">
        <f t="shared" si="10"/>
        <v/>
      </c>
      <c r="BQ40" s="215" t="str">
        <f t="shared" si="11"/>
        <v/>
      </c>
      <c r="BR40" s="215" t="str">
        <f t="shared" si="12"/>
        <v/>
      </c>
      <c r="BS40" s="215" t="str">
        <f t="shared" si="13"/>
        <v/>
      </c>
      <c r="BT40" s="215" t="str">
        <f t="shared" si="14"/>
        <v/>
      </c>
      <c r="BU40" s="215" t="str">
        <f t="shared" si="15"/>
        <v/>
      </c>
      <c r="BV40" s="215" t="str">
        <f t="shared" si="16"/>
        <v/>
      </c>
      <c r="BW40" s="215" t="str">
        <f t="shared" si="17"/>
        <v/>
      </c>
      <c r="BX40" s="215" t="str">
        <f t="shared" si="18"/>
        <v/>
      </c>
      <c r="BY40" s="215" t="str">
        <f t="shared" si="19"/>
        <v/>
      </c>
      <c r="BZ40" s="215" t="str">
        <f t="shared" si="20"/>
        <v/>
      </c>
      <c r="CA40" s="215" t="str">
        <f t="shared" si="21"/>
        <v/>
      </c>
      <c r="CB40" s="215" t="str">
        <f t="shared" si="22"/>
        <v/>
      </c>
      <c r="CC40" s="215">
        <f t="shared" si="42"/>
        <v>0</v>
      </c>
    </row>
    <row r="41" spans="1:81" s="215" customFormat="1" ht="23.15" customHeight="1">
      <c r="A41" s="324">
        <v>27</v>
      </c>
      <c r="B41" s="15"/>
      <c r="C41" s="148"/>
      <c r="D41" s="149"/>
      <c r="E41" s="150"/>
      <c r="F41" s="151"/>
      <c r="G41" s="152"/>
      <c r="H41" s="153"/>
      <c r="I41" s="153"/>
      <c r="J41" s="154"/>
      <c r="K41" s="155"/>
      <c r="L41" s="155"/>
      <c r="M41" s="155"/>
      <c r="N41" s="262"/>
      <c r="O41" s="96"/>
      <c r="P41" s="156"/>
      <c r="Q41" s="325" t="str">
        <f t="shared" si="23"/>
        <v/>
      </c>
      <c r="R41" s="326"/>
      <c r="S41" s="327"/>
      <c r="T41" s="327"/>
      <c r="U41" s="327"/>
      <c r="V41" s="297" t="str">
        <f t="shared" si="24"/>
        <v/>
      </c>
      <c r="W41" s="365" t="str">
        <f t="shared" si="24"/>
        <v/>
      </c>
      <c r="X41" s="297" t="str">
        <f t="shared" si="24"/>
        <v/>
      </c>
      <c r="Y41" s="365" t="str">
        <f t="shared" si="24"/>
        <v/>
      </c>
      <c r="Z41" s="297" t="str">
        <f t="shared" si="24"/>
        <v/>
      </c>
      <c r="AA41" s="365" t="str">
        <f t="shared" si="24"/>
        <v/>
      </c>
      <c r="AB41" s="297" t="str">
        <f t="shared" si="24"/>
        <v/>
      </c>
      <c r="AC41" s="365" t="str">
        <f t="shared" si="24"/>
        <v/>
      </c>
      <c r="AD41" s="297" t="str">
        <f t="shared" si="24"/>
        <v/>
      </c>
      <c r="AE41" s="365" t="str">
        <f t="shared" si="24"/>
        <v/>
      </c>
      <c r="AF41" s="297" t="str">
        <f t="shared" si="24"/>
        <v/>
      </c>
      <c r="AG41" s="365" t="str">
        <f t="shared" si="24"/>
        <v/>
      </c>
      <c r="AH41" s="356"/>
      <c r="AI41" s="328" t="str">
        <f t="shared" si="46"/>
        <v/>
      </c>
      <c r="AJ41" s="328" t="str">
        <f t="shared" si="46"/>
        <v/>
      </c>
      <c r="AK41" s="328" t="str">
        <f t="shared" si="46"/>
        <v/>
      </c>
      <c r="AL41" s="328" t="str">
        <f t="shared" si="46"/>
        <v/>
      </c>
      <c r="AM41" s="328" t="str">
        <f t="shared" si="46"/>
        <v/>
      </c>
      <c r="AN41" s="328" t="str">
        <f t="shared" si="46"/>
        <v/>
      </c>
      <c r="AO41" s="328" t="str">
        <f t="shared" si="46"/>
        <v/>
      </c>
      <c r="AP41" s="328" t="str">
        <f t="shared" si="46"/>
        <v/>
      </c>
      <c r="AQ41" s="328" t="str">
        <f t="shared" si="46"/>
        <v/>
      </c>
      <c r="AR41" s="328" t="str">
        <f t="shared" si="46"/>
        <v/>
      </c>
      <c r="AS41" s="328" t="str">
        <f t="shared" si="46"/>
        <v/>
      </c>
      <c r="AT41" s="328" t="str">
        <f t="shared" si="5"/>
        <v/>
      </c>
      <c r="AU41" s="215" t="str">
        <f t="shared" si="6"/>
        <v/>
      </c>
      <c r="AV41" s="291" t="str">
        <f t="shared" si="7"/>
        <v/>
      </c>
      <c r="AW41" s="291" t="str">
        <f t="shared" si="43"/>
        <v/>
      </c>
      <c r="AX41" s="119" t="str">
        <f>IF(AW41="","",IF(AND(H41="無",I41="有")*OR(①基本情報【名簿入力前に必須入力】!$D$4="幼稚園型認定こども園",①基本情報【名簿入力前に必須入力】!$D$4="保育所型認定こども園",①基本情報【名簿入力前に必須入力】!$D$4="地方裁量型認定こども園"),IF(AY41=4,4,5),AW41))</f>
        <v/>
      </c>
      <c r="AY41" s="291" t="str">
        <f t="shared" si="26"/>
        <v/>
      </c>
      <c r="AZ41" s="291" t="str">
        <f t="shared" si="45"/>
        <v/>
      </c>
      <c r="BA41" s="328" t="str">
        <f t="shared" si="28"/>
        <v/>
      </c>
      <c r="BB41" s="328" t="str">
        <f t="shared" si="29"/>
        <v/>
      </c>
      <c r="BC41" s="328" t="str">
        <f t="shared" si="30"/>
        <v/>
      </c>
      <c r="BD41" s="328" t="str">
        <f t="shared" si="31"/>
        <v/>
      </c>
      <c r="BE41" s="328" t="str">
        <f t="shared" si="32"/>
        <v/>
      </c>
      <c r="BF41" s="328" t="str">
        <f t="shared" si="33"/>
        <v/>
      </c>
      <c r="BG41" s="328" t="str">
        <f t="shared" si="34"/>
        <v/>
      </c>
      <c r="BH41" s="328" t="str">
        <f t="shared" si="35"/>
        <v/>
      </c>
      <c r="BI41" s="328" t="str">
        <f t="shared" si="36"/>
        <v/>
      </c>
      <c r="BJ41" s="328" t="str">
        <f t="shared" si="37"/>
        <v/>
      </c>
      <c r="BK41" s="328" t="str">
        <f t="shared" si="38"/>
        <v/>
      </c>
      <c r="BL41" s="328" t="str">
        <f t="shared" si="39"/>
        <v/>
      </c>
      <c r="BM41" s="216">
        <f t="shared" si="9"/>
        <v>0</v>
      </c>
      <c r="BN41" s="216">
        <f t="shared" si="40"/>
        <v>0</v>
      </c>
      <c r="BO41" s="217">
        <f t="shared" si="41"/>
        <v>0</v>
      </c>
      <c r="BP41" s="215" t="str">
        <f t="shared" si="10"/>
        <v/>
      </c>
      <c r="BQ41" s="215" t="str">
        <f t="shared" si="11"/>
        <v/>
      </c>
      <c r="BR41" s="215" t="str">
        <f t="shared" si="12"/>
        <v/>
      </c>
      <c r="BS41" s="215" t="str">
        <f t="shared" si="13"/>
        <v/>
      </c>
      <c r="BT41" s="215" t="str">
        <f t="shared" si="14"/>
        <v/>
      </c>
      <c r="BU41" s="215" t="str">
        <f t="shared" si="15"/>
        <v/>
      </c>
      <c r="BV41" s="215" t="str">
        <f t="shared" si="16"/>
        <v/>
      </c>
      <c r="BW41" s="215" t="str">
        <f t="shared" si="17"/>
        <v/>
      </c>
      <c r="BX41" s="215" t="str">
        <f t="shared" si="18"/>
        <v/>
      </c>
      <c r="BY41" s="215" t="str">
        <f t="shared" si="19"/>
        <v/>
      </c>
      <c r="BZ41" s="215" t="str">
        <f t="shared" si="20"/>
        <v/>
      </c>
      <c r="CA41" s="215" t="str">
        <f t="shared" si="21"/>
        <v/>
      </c>
      <c r="CB41" s="215" t="str">
        <f t="shared" si="22"/>
        <v/>
      </c>
      <c r="CC41" s="215">
        <f t="shared" si="42"/>
        <v>0</v>
      </c>
    </row>
    <row r="42" spans="1:81" s="215" customFormat="1" ht="23.15" customHeight="1">
      <c r="A42" s="324">
        <v>28</v>
      </c>
      <c r="B42" s="15"/>
      <c r="C42" s="148"/>
      <c r="D42" s="149"/>
      <c r="E42" s="150"/>
      <c r="F42" s="151"/>
      <c r="G42" s="152"/>
      <c r="H42" s="153"/>
      <c r="I42" s="153"/>
      <c r="J42" s="154"/>
      <c r="K42" s="155"/>
      <c r="L42" s="155"/>
      <c r="M42" s="155"/>
      <c r="N42" s="262"/>
      <c r="O42" s="96"/>
      <c r="P42" s="156"/>
      <c r="Q42" s="325" t="str">
        <f t="shared" si="23"/>
        <v/>
      </c>
      <c r="R42" s="326"/>
      <c r="S42" s="327"/>
      <c r="T42" s="327"/>
      <c r="U42" s="327"/>
      <c r="V42" s="297" t="str">
        <f t="shared" si="24"/>
        <v/>
      </c>
      <c r="W42" s="365" t="str">
        <f t="shared" si="24"/>
        <v/>
      </c>
      <c r="X42" s="297" t="str">
        <f t="shared" si="24"/>
        <v/>
      </c>
      <c r="Y42" s="365" t="str">
        <f t="shared" si="24"/>
        <v/>
      </c>
      <c r="Z42" s="297" t="str">
        <f t="shared" si="24"/>
        <v/>
      </c>
      <c r="AA42" s="365" t="str">
        <f t="shared" si="24"/>
        <v/>
      </c>
      <c r="AB42" s="297" t="str">
        <f t="shared" si="24"/>
        <v/>
      </c>
      <c r="AC42" s="365" t="str">
        <f t="shared" si="24"/>
        <v/>
      </c>
      <c r="AD42" s="297" t="str">
        <f t="shared" si="24"/>
        <v/>
      </c>
      <c r="AE42" s="365" t="str">
        <f t="shared" si="24"/>
        <v/>
      </c>
      <c r="AF42" s="297" t="str">
        <f t="shared" si="24"/>
        <v/>
      </c>
      <c r="AG42" s="365" t="str">
        <f t="shared" si="24"/>
        <v/>
      </c>
      <c r="AH42" s="356"/>
      <c r="AI42" s="328" t="str">
        <f t="shared" si="46"/>
        <v/>
      </c>
      <c r="AJ42" s="328" t="str">
        <f t="shared" si="46"/>
        <v/>
      </c>
      <c r="AK42" s="328" t="str">
        <f t="shared" si="46"/>
        <v/>
      </c>
      <c r="AL42" s="328" t="str">
        <f t="shared" si="46"/>
        <v/>
      </c>
      <c r="AM42" s="328" t="str">
        <f t="shared" si="46"/>
        <v/>
      </c>
      <c r="AN42" s="328" t="str">
        <f t="shared" si="46"/>
        <v/>
      </c>
      <c r="AO42" s="328" t="str">
        <f t="shared" si="46"/>
        <v/>
      </c>
      <c r="AP42" s="328" t="str">
        <f t="shared" si="46"/>
        <v/>
      </c>
      <c r="AQ42" s="328" t="str">
        <f t="shared" si="46"/>
        <v/>
      </c>
      <c r="AR42" s="328" t="str">
        <f t="shared" si="46"/>
        <v/>
      </c>
      <c r="AS42" s="328" t="str">
        <f t="shared" si="46"/>
        <v/>
      </c>
      <c r="AT42" s="328" t="str">
        <f t="shared" si="5"/>
        <v/>
      </c>
      <c r="AU42" s="215" t="str">
        <f t="shared" si="6"/>
        <v/>
      </c>
      <c r="AV42" s="291" t="str">
        <f t="shared" si="7"/>
        <v/>
      </c>
      <c r="AW42" s="291" t="str">
        <f t="shared" si="43"/>
        <v/>
      </c>
      <c r="AX42" s="119" t="str">
        <f>IF(AW42="","",IF(AND(H42="無",I42="有")*OR(①基本情報【名簿入力前に必須入力】!$D$4="幼稚園型認定こども園",①基本情報【名簿入力前に必須入力】!$D$4="保育所型認定こども園",①基本情報【名簿入力前に必須入力】!$D$4="地方裁量型認定こども園"),IF(AY42=4,4,5),AW42))</f>
        <v/>
      </c>
      <c r="AY42" s="291" t="str">
        <f t="shared" si="26"/>
        <v/>
      </c>
      <c r="AZ42" s="291" t="str">
        <f t="shared" si="45"/>
        <v/>
      </c>
      <c r="BA42" s="328" t="str">
        <f t="shared" si="28"/>
        <v/>
      </c>
      <c r="BB42" s="328" t="str">
        <f t="shared" si="29"/>
        <v/>
      </c>
      <c r="BC42" s="328" t="str">
        <f t="shared" si="30"/>
        <v/>
      </c>
      <c r="BD42" s="328" t="str">
        <f t="shared" si="31"/>
        <v/>
      </c>
      <c r="BE42" s="328" t="str">
        <f t="shared" si="32"/>
        <v/>
      </c>
      <c r="BF42" s="328" t="str">
        <f t="shared" si="33"/>
        <v/>
      </c>
      <c r="BG42" s="328" t="str">
        <f t="shared" si="34"/>
        <v/>
      </c>
      <c r="BH42" s="328" t="str">
        <f t="shared" si="35"/>
        <v/>
      </c>
      <c r="BI42" s="328" t="str">
        <f t="shared" si="36"/>
        <v/>
      </c>
      <c r="BJ42" s="328" t="str">
        <f t="shared" si="37"/>
        <v/>
      </c>
      <c r="BK42" s="328" t="str">
        <f t="shared" si="38"/>
        <v/>
      </c>
      <c r="BL42" s="328" t="str">
        <f t="shared" si="39"/>
        <v/>
      </c>
      <c r="BM42" s="216">
        <f t="shared" si="9"/>
        <v>0</v>
      </c>
      <c r="BN42" s="216">
        <f t="shared" si="40"/>
        <v>0</v>
      </c>
      <c r="BO42" s="217">
        <f t="shared" si="41"/>
        <v>0</v>
      </c>
      <c r="BP42" s="215" t="str">
        <f t="shared" si="10"/>
        <v/>
      </c>
      <c r="BQ42" s="215" t="str">
        <f t="shared" si="11"/>
        <v/>
      </c>
      <c r="BR42" s="215" t="str">
        <f t="shared" si="12"/>
        <v/>
      </c>
      <c r="BS42" s="215" t="str">
        <f t="shared" si="13"/>
        <v/>
      </c>
      <c r="BT42" s="215" t="str">
        <f t="shared" si="14"/>
        <v/>
      </c>
      <c r="BU42" s="215" t="str">
        <f t="shared" si="15"/>
        <v/>
      </c>
      <c r="BV42" s="215" t="str">
        <f t="shared" si="16"/>
        <v/>
      </c>
      <c r="BW42" s="215" t="str">
        <f t="shared" si="17"/>
        <v/>
      </c>
      <c r="BX42" s="215" t="str">
        <f t="shared" si="18"/>
        <v/>
      </c>
      <c r="BY42" s="215" t="str">
        <f t="shared" si="19"/>
        <v/>
      </c>
      <c r="BZ42" s="215" t="str">
        <f t="shared" si="20"/>
        <v/>
      </c>
      <c r="CA42" s="215" t="str">
        <f t="shared" si="21"/>
        <v/>
      </c>
      <c r="CB42" s="215" t="str">
        <f t="shared" si="22"/>
        <v/>
      </c>
      <c r="CC42" s="215">
        <f t="shared" si="42"/>
        <v>0</v>
      </c>
    </row>
    <row r="43" spans="1:81" s="215" customFormat="1" ht="23.15" customHeight="1">
      <c r="A43" s="324">
        <v>29</v>
      </c>
      <c r="B43" s="15"/>
      <c r="C43" s="148"/>
      <c r="D43" s="149"/>
      <c r="E43" s="150"/>
      <c r="F43" s="151"/>
      <c r="G43" s="152"/>
      <c r="H43" s="153"/>
      <c r="I43" s="153"/>
      <c r="J43" s="154"/>
      <c r="K43" s="155"/>
      <c r="L43" s="155"/>
      <c r="M43" s="155"/>
      <c r="N43" s="262"/>
      <c r="O43" s="96"/>
      <c r="P43" s="156"/>
      <c r="Q43" s="325" t="str">
        <f t="shared" si="23"/>
        <v/>
      </c>
      <c r="R43" s="326"/>
      <c r="S43" s="327"/>
      <c r="T43" s="327"/>
      <c r="U43" s="327"/>
      <c r="V43" s="297" t="str">
        <f t="shared" si="24"/>
        <v/>
      </c>
      <c r="W43" s="365" t="str">
        <f t="shared" si="24"/>
        <v/>
      </c>
      <c r="X43" s="297" t="str">
        <f t="shared" si="24"/>
        <v/>
      </c>
      <c r="Y43" s="365" t="str">
        <f t="shared" si="24"/>
        <v/>
      </c>
      <c r="Z43" s="297" t="str">
        <f t="shared" si="24"/>
        <v/>
      </c>
      <c r="AA43" s="365" t="str">
        <f t="shared" si="24"/>
        <v/>
      </c>
      <c r="AB43" s="297" t="str">
        <f t="shared" si="24"/>
        <v/>
      </c>
      <c r="AC43" s="365" t="str">
        <f t="shared" si="24"/>
        <v/>
      </c>
      <c r="AD43" s="297" t="str">
        <f t="shared" si="24"/>
        <v/>
      </c>
      <c r="AE43" s="365" t="str">
        <f t="shared" si="24"/>
        <v/>
      </c>
      <c r="AF43" s="297" t="str">
        <f t="shared" si="24"/>
        <v/>
      </c>
      <c r="AG43" s="365" t="str">
        <f t="shared" si="24"/>
        <v/>
      </c>
      <c r="AH43" s="356"/>
      <c r="AI43" s="328" t="str">
        <f t="shared" si="46"/>
        <v/>
      </c>
      <c r="AJ43" s="328" t="str">
        <f t="shared" si="46"/>
        <v/>
      </c>
      <c r="AK43" s="328" t="str">
        <f t="shared" si="46"/>
        <v/>
      </c>
      <c r="AL43" s="328" t="str">
        <f t="shared" si="46"/>
        <v/>
      </c>
      <c r="AM43" s="328" t="str">
        <f t="shared" si="46"/>
        <v/>
      </c>
      <c r="AN43" s="328" t="str">
        <f t="shared" si="46"/>
        <v/>
      </c>
      <c r="AO43" s="328" t="str">
        <f t="shared" si="46"/>
        <v/>
      </c>
      <c r="AP43" s="328" t="str">
        <f t="shared" si="46"/>
        <v/>
      </c>
      <c r="AQ43" s="328" t="str">
        <f t="shared" si="46"/>
        <v/>
      </c>
      <c r="AR43" s="328" t="str">
        <f t="shared" si="46"/>
        <v/>
      </c>
      <c r="AS43" s="328" t="str">
        <f t="shared" si="46"/>
        <v/>
      </c>
      <c r="AT43" s="328" t="str">
        <f t="shared" si="5"/>
        <v/>
      </c>
      <c r="AU43" s="215" t="str">
        <f t="shared" si="6"/>
        <v/>
      </c>
      <c r="AV43" s="291" t="str">
        <f t="shared" si="7"/>
        <v/>
      </c>
      <c r="AW43" s="291" t="str">
        <f t="shared" si="43"/>
        <v/>
      </c>
      <c r="AX43" s="119" t="str">
        <f>IF(AW43="","",IF(AND(H43="無",I43="有")*OR(①基本情報【名簿入力前に必須入力】!$D$4="幼稚園型認定こども園",①基本情報【名簿入力前に必須入力】!$D$4="保育所型認定こども園",①基本情報【名簿入力前に必須入力】!$D$4="地方裁量型認定こども園"),IF(AY43=4,4,5),AW43))</f>
        <v/>
      </c>
      <c r="AY43" s="291" t="str">
        <f t="shared" si="26"/>
        <v/>
      </c>
      <c r="AZ43" s="291" t="str">
        <f t="shared" si="45"/>
        <v/>
      </c>
      <c r="BA43" s="328" t="str">
        <f t="shared" si="28"/>
        <v/>
      </c>
      <c r="BB43" s="328" t="str">
        <f t="shared" si="29"/>
        <v/>
      </c>
      <c r="BC43" s="328" t="str">
        <f t="shared" si="30"/>
        <v/>
      </c>
      <c r="BD43" s="328" t="str">
        <f t="shared" si="31"/>
        <v/>
      </c>
      <c r="BE43" s="328" t="str">
        <f t="shared" si="32"/>
        <v/>
      </c>
      <c r="BF43" s="328" t="str">
        <f t="shared" si="33"/>
        <v/>
      </c>
      <c r="BG43" s="328" t="str">
        <f t="shared" si="34"/>
        <v/>
      </c>
      <c r="BH43" s="328" t="str">
        <f t="shared" si="35"/>
        <v/>
      </c>
      <c r="BI43" s="328" t="str">
        <f t="shared" si="36"/>
        <v/>
      </c>
      <c r="BJ43" s="328" t="str">
        <f t="shared" si="37"/>
        <v/>
      </c>
      <c r="BK43" s="328" t="str">
        <f t="shared" si="38"/>
        <v/>
      </c>
      <c r="BL43" s="328" t="str">
        <f t="shared" si="39"/>
        <v/>
      </c>
      <c r="BM43" s="216">
        <f t="shared" si="9"/>
        <v>0</v>
      </c>
      <c r="BN43" s="216">
        <f t="shared" si="40"/>
        <v>0</v>
      </c>
      <c r="BO43" s="217">
        <f t="shared" si="41"/>
        <v>0</v>
      </c>
      <c r="BP43" s="215" t="str">
        <f t="shared" si="10"/>
        <v/>
      </c>
      <c r="BQ43" s="215" t="str">
        <f t="shared" si="11"/>
        <v/>
      </c>
      <c r="BR43" s="215" t="str">
        <f t="shared" si="12"/>
        <v/>
      </c>
      <c r="BS43" s="215" t="str">
        <f t="shared" si="13"/>
        <v/>
      </c>
      <c r="BT43" s="215" t="str">
        <f t="shared" si="14"/>
        <v/>
      </c>
      <c r="BU43" s="215" t="str">
        <f t="shared" si="15"/>
        <v/>
      </c>
      <c r="BV43" s="215" t="str">
        <f t="shared" si="16"/>
        <v/>
      </c>
      <c r="BW43" s="215" t="str">
        <f t="shared" si="17"/>
        <v/>
      </c>
      <c r="BX43" s="215" t="str">
        <f t="shared" si="18"/>
        <v/>
      </c>
      <c r="BY43" s="215" t="str">
        <f t="shared" si="19"/>
        <v/>
      </c>
      <c r="BZ43" s="215" t="str">
        <f t="shared" si="20"/>
        <v/>
      </c>
      <c r="CA43" s="215" t="str">
        <f t="shared" si="21"/>
        <v/>
      </c>
      <c r="CB43" s="215" t="str">
        <f t="shared" si="22"/>
        <v/>
      </c>
      <c r="CC43" s="215">
        <f t="shared" si="42"/>
        <v>0</v>
      </c>
    </row>
    <row r="44" spans="1:81" s="215" customFormat="1" ht="23.15" customHeight="1">
      <c r="A44" s="324">
        <v>30</v>
      </c>
      <c r="B44" s="15"/>
      <c r="C44" s="148"/>
      <c r="D44" s="149"/>
      <c r="E44" s="150"/>
      <c r="F44" s="151"/>
      <c r="G44" s="152"/>
      <c r="H44" s="153"/>
      <c r="I44" s="153"/>
      <c r="J44" s="154"/>
      <c r="K44" s="155"/>
      <c r="L44" s="155"/>
      <c r="M44" s="155"/>
      <c r="N44" s="262"/>
      <c r="O44" s="96"/>
      <c r="P44" s="156"/>
      <c r="Q44" s="325" t="str">
        <f t="shared" si="23"/>
        <v/>
      </c>
      <c r="R44" s="326"/>
      <c r="S44" s="327"/>
      <c r="T44" s="327"/>
      <c r="U44" s="327"/>
      <c r="V44" s="297" t="str">
        <f t="shared" si="24"/>
        <v/>
      </c>
      <c r="W44" s="365" t="str">
        <f t="shared" si="24"/>
        <v/>
      </c>
      <c r="X44" s="297" t="str">
        <f t="shared" si="24"/>
        <v/>
      </c>
      <c r="Y44" s="365" t="str">
        <f t="shared" si="24"/>
        <v/>
      </c>
      <c r="Z44" s="297" t="str">
        <f t="shared" si="24"/>
        <v/>
      </c>
      <c r="AA44" s="365" t="str">
        <f t="shared" si="24"/>
        <v/>
      </c>
      <c r="AB44" s="297" t="str">
        <f t="shared" si="24"/>
        <v/>
      </c>
      <c r="AC44" s="365" t="str">
        <f t="shared" si="24"/>
        <v/>
      </c>
      <c r="AD44" s="297" t="str">
        <f t="shared" si="24"/>
        <v/>
      </c>
      <c r="AE44" s="365" t="str">
        <f t="shared" si="24"/>
        <v/>
      </c>
      <c r="AF44" s="297" t="str">
        <f t="shared" si="24"/>
        <v/>
      </c>
      <c r="AG44" s="365" t="str">
        <f t="shared" si="24"/>
        <v/>
      </c>
      <c r="AH44" s="356"/>
      <c r="AI44" s="328" t="str">
        <f t="shared" si="46"/>
        <v/>
      </c>
      <c r="AJ44" s="328" t="str">
        <f t="shared" si="46"/>
        <v/>
      </c>
      <c r="AK44" s="328" t="str">
        <f t="shared" si="46"/>
        <v/>
      </c>
      <c r="AL44" s="328" t="str">
        <f t="shared" si="46"/>
        <v/>
      </c>
      <c r="AM44" s="328" t="str">
        <f t="shared" si="46"/>
        <v/>
      </c>
      <c r="AN44" s="328" t="str">
        <f t="shared" si="46"/>
        <v/>
      </c>
      <c r="AO44" s="328" t="str">
        <f t="shared" si="46"/>
        <v/>
      </c>
      <c r="AP44" s="328" t="str">
        <f t="shared" si="46"/>
        <v/>
      </c>
      <c r="AQ44" s="328" t="str">
        <f t="shared" si="46"/>
        <v/>
      </c>
      <c r="AR44" s="328" t="str">
        <f t="shared" si="46"/>
        <v/>
      </c>
      <c r="AS44" s="328" t="str">
        <f t="shared" si="46"/>
        <v/>
      </c>
      <c r="AT44" s="328" t="str">
        <f t="shared" si="5"/>
        <v/>
      </c>
      <c r="AU44" s="215" t="str">
        <f t="shared" si="6"/>
        <v/>
      </c>
      <c r="AV44" s="291" t="str">
        <f t="shared" si="7"/>
        <v/>
      </c>
      <c r="AW44" s="291" t="str">
        <f t="shared" si="43"/>
        <v/>
      </c>
      <c r="AX44" s="119" t="str">
        <f>IF(AW44="","",IF(AND(H44="無",I44="有")*OR(①基本情報【名簿入力前に必須入力】!$D$4="幼稚園型認定こども園",①基本情報【名簿入力前に必須入力】!$D$4="保育所型認定こども園",①基本情報【名簿入力前に必須入力】!$D$4="地方裁量型認定こども園"),IF(AY44=4,4,5),AW44))</f>
        <v/>
      </c>
      <c r="AY44" s="291" t="str">
        <f t="shared" si="26"/>
        <v/>
      </c>
      <c r="AZ44" s="291" t="str">
        <f t="shared" si="45"/>
        <v/>
      </c>
      <c r="BA44" s="328" t="str">
        <f t="shared" si="28"/>
        <v/>
      </c>
      <c r="BB44" s="328" t="str">
        <f t="shared" si="29"/>
        <v/>
      </c>
      <c r="BC44" s="328" t="str">
        <f t="shared" si="30"/>
        <v/>
      </c>
      <c r="BD44" s="328" t="str">
        <f t="shared" si="31"/>
        <v/>
      </c>
      <c r="BE44" s="328" t="str">
        <f t="shared" si="32"/>
        <v/>
      </c>
      <c r="BF44" s="328" t="str">
        <f t="shared" si="33"/>
        <v/>
      </c>
      <c r="BG44" s="328" t="str">
        <f t="shared" si="34"/>
        <v/>
      </c>
      <c r="BH44" s="328" t="str">
        <f t="shared" si="35"/>
        <v/>
      </c>
      <c r="BI44" s="328" t="str">
        <f t="shared" si="36"/>
        <v/>
      </c>
      <c r="BJ44" s="328" t="str">
        <f t="shared" si="37"/>
        <v/>
      </c>
      <c r="BK44" s="328" t="str">
        <f t="shared" si="38"/>
        <v/>
      </c>
      <c r="BL44" s="328" t="str">
        <f t="shared" si="39"/>
        <v/>
      </c>
      <c r="BM44" s="216">
        <f t="shared" si="9"/>
        <v>0</v>
      </c>
      <c r="BN44" s="216">
        <f t="shared" si="40"/>
        <v>0</v>
      </c>
      <c r="BO44" s="217">
        <f t="shared" si="41"/>
        <v>0</v>
      </c>
      <c r="BP44" s="215" t="str">
        <f t="shared" si="10"/>
        <v/>
      </c>
      <c r="BQ44" s="215" t="str">
        <f t="shared" si="11"/>
        <v/>
      </c>
      <c r="BR44" s="215" t="str">
        <f t="shared" si="12"/>
        <v/>
      </c>
      <c r="BS44" s="215" t="str">
        <f t="shared" si="13"/>
        <v/>
      </c>
      <c r="BT44" s="215" t="str">
        <f t="shared" si="14"/>
        <v/>
      </c>
      <c r="BU44" s="215" t="str">
        <f t="shared" si="15"/>
        <v/>
      </c>
      <c r="BV44" s="215" t="str">
        <f t="shared" si="16"/>
        <v/>
      </c>
      <c r="BW44" s="215" t="str">
        <f t="shared" si="17"/>
        <v/>
      </c>
      <c r="BX44" s="215" t="str">
        <f t="shared" si="18"/>
        <v/>
      </c>
      <c r="BY44" s="215" t="str">
        <f t="shared" si="19"/>
        <v/>
      </c>
      <c r="BZ44" s="215" t="str">
        <f t="shared" si="20"/>
        <v/>
      </c>
      <c r="CA44" s="215" t="str">
        <f t="shared" si="21"/>
        <v/>
      </c>
      <c r="CB44" s="215" t="str">
        <f t="shared" si="22"/>
        <v/>
      </c>
      <c r="CC44" s="215">
        <f t="shared" si="42"/>
        <v>0</v>
      </c>
    </row>
    <row r="45" spans="1:81" s="215" customFormat="1" ht="23.15" customHeight="1">
      <c r="A45" s="324">
        <v>31</v>
      </c>
      <c r="B45" s="15"/>
      <c r="C45" s="148"/>
      <c r="D45" s="149"/>
      <c r="E45" s="150"/>
      <c r="F45" s="151"/>
      <c r="G45" s="152"/>
      <c r="H45" s="153"/>
      <c r="I45" s="153"/>
      <c r="J45" s="154"/>
      <c r="K45" s="155"/>
      <c r="L45" s="155"/>
      <c r="M45" s="155"/>
      <c r="N45" s="262"/>
      <c r="O45" s="96"/>
      <c r="P45" s="156"/>
      <c r="Q45" s="325" t="str">
        <f t="shared" si="23"/>
        <v/>
      </c>
      <c r="R45" s="326"/>
      <c r="S45" s="327"/>
      <c r="T45" s="327"/>
      <c r="U45" s="327"/>
      <c r="V45" s="297" t="str">
        <f t="shared" si="24"/>
        <v/>
      </c>
      <c r="W45" s="365" t="str">
        <f t="shared" si="24"/>
        <v/>
      </c>
      <c r="X45" s="297" t="str">
        <f t="shared" si="24"/>
        <v/>
      </c>
      <c r="Y45" s="365" t="str">
        <f t="shared" si="24"/>
        <v/>
      </c>
      <c r="Z45" s="297" t="str">
        <f t="shared" si="24"/>
        <v/>
      </c>
      <c r="AA45" s="365" t="str">
        <f t="shared" si="24"/>
        <v/>
      </c>
      <c r="AB45" s="297" t="str">
        <f t="shared" si="24"/>
        <v/>
      </c>
      <c r="AC45" s="365" t="str">
        <f t="shared" si="24"/>
        <v/>
      </c>
      <c r="AD45" s="297" t="str">
        <f t="shared" si="24"/>
        <v/>
      </c>
      <c r="AE45" s="365" t="str">
        <f t="shared" si="24"/>
        <v/>
      </c>
      <c r="AF45" s="297" t="str">
        <f t="shared" si="24"/>
        <v/>
      </c>
      <c r="AG45" s="365" t="str">
        <f t="shared" si="24"/>
        <v/>
      </c>
      <c r="AH45" s="356"/>
      <c r="AI45" s="328" t="str">
        <f t="shared" si="46"/>
        <v/>
      </c>
      <c r="AJ45" s="328" t="str">
        <f t="shared" si="46"/>
        <v/>
      </c>
      <c r="AK45" s="328" t="str">
        <f t="shared" si="46"/>
        <v/>
      </c>
      <c r="AL45" s="328" t="str">
        <f t="shared" si="46"/>
        <v/>
      </c>
      <c r="AM45" s="328" t="str">
        <f t="shared" si="46"/>
        <v/>
      </c>
      <c r="AN45" s="328" t="str">
        <f t="shared" si="46"/>
        <v/>
      </c>
      <c r="AO45" s="328" t="str">
        <f t="shared" si="46"/>
        <v/>
      </c>
      <c r="AP45" s="328" t="str">
        <f t="shared" si="46"/>
        <v/>
      </c>
      <c r="AQ45" s="328" t="str">
        <f t="shared" si="46"/>
        <v/>
      </c>
      <c r="AR45" s="328" t="str">
        <f t="shared" si="46"/>
        <v/>
      </c>
      <c r="AS45" s="328" t="str">
        <f t="shared" si="46"/>
        <v/>
      </c>
      <c r="AT45" s="328" t="str">
        <f t="shared" si="5"/>
        <v/>
      </c>
      <c r="AU45" s="215" t="str">
        <f t="shared" si="6"/>
        <v/>
      </c>
      <c r="AV45" s="291" t="str">
        <f t="shared" si="7"/>
        <v/>
      </c>
      <c r="AW45" s="291" t="str">
        <f t="shared" si="43"/>
        <v/>
      </c>
      <c r="AX45" s="119" t="str">
        <f>IF(AW45="","",IF(AND(H45="無",I45="有")*OR(①基本情報【名簿入力前に必須入力】!$D$4="幼稚園型認定こども園",①基本情報【名簿入力前に必須入力】!$D$4="保育所型認定こども園",①基本情報【名簿入力前に必須入力】!$D$4="地方裁量型認定こども園"),IF(AY45=4,4,5),AW45))</f>
        <v/>
      </c>
      <c r="AY45" s="291" t="str">
        <f t="shared" si="26"/>
        <v/>
      </c>
      <c r="AZ45" s="291" t="str">
        <f t="shared" si="45"/>
        <v/>
      </c>
      <c r="BA45" s="328" t="str">
        <f t="shared" si="28"/>
        <v/>
      </c>
      <c r="BB45" s="328" t="str">
        <f t="shared" si="29"/>
        <v/>
      </c>
      <c r="BC45" s="328" t="str">
        <f t="shared" si="30"/>
        <v/>
      </c>
      <c r="BD45" s="328" t="str">
        <f t="shared" si="31"/>
        <v/>
      </c>
      <c r="BE45" s="328" t="str">
        <f t="shared" si="32"/>
        <v/>
      </c>
      <c r="BF45" s="328" t="str">
        <f t="shared" si="33"/>
        <v/>
      </c>
      <c r="BG45" s="328" t="str">
        <f t="shared" si="34"/>
        <v/>
      </c>
      <c r="BH45" s="328" t="str">
        <f t="shared" si="35"/>
        <v/>
      </c>
      <c r="BI45" s="328" t="str">
        <f t="shared" si="36"/>
        <v/>
      </c>
      <c r="BJ45" s="328" t="str">
        <f t="shared" si="37"/>
        <v/>
      </c>
      <c r="BK45" s="328" t="str">
        <f t="shared" si="38"/>
        <v/>
      </c>
      <c r="BL45" s="328" t="str">
        <f t="shared" si="39"/>
        <v/>
      </c>
      <c r="BM45" s="216">
        <f t="shared" si="9"/>
        <v>0</v>
      </c>
      <c r="BN45" s="216">
        <f t="shared" si="40"/>
        <v>0</v>
      </c>
      <c r="BO45" s="217">
        <f t="shared" si="41"/>
        <v>0</v>
      </c>
      <c r="BP45" s="215" t="str">
        <f t="shared" si="10"/>
        <v/>
      </c>
      <c r="BQ45" s="215" t="str">
        <f t="shared" si="11"/>
        <v/>
      </c>
      <c r="BR45" s="215" t="str">
        <f t="shared" si="12"/>
        <v/>
      </c>
      <c r="BS45" s="215" t="str">
        <f t="shared" si="13"/>
        <v/>
      </c>
      <c r="BT45" s="215" t="str">
        <f t="shared" si="14"/>
        <v/>
      </c>
      <c r="BU45" s="215" t="str">
        <f t="shared" si="15"/>
        <v/>
      </c>
      <c r="BV45" s="215" t="str">
        <f t="shared" si="16"/>
        <v/>
      </c>
      <c r="BW45" s="215" t="str">
        <f t="shared" si="17"/>
        <v/>
      </c>
      <c r="BX45" s="215" t="str">
        <f t="shared" si="18"/>
        <v/>
      </c>
      <c r="BY45" s="215" t="str">
        <f t="shared" si="19"/>
        <v/>
      </c>
      <c r="BZ45" s="215" t="str">
        <f t="shared" si="20"/>
        <v/>
      </c>
      <c r="CA45" s="215" t="str">
        <f t="shared" si="21"/>
        <v/>
      </c>
      <c r="CB45" s="215" t="str">
        <f t="shared" si="22"/>
        <v/>
      </c>
      <c r="CC45" s="215">
        <f t="shared" si="42"/>
        <v>0</v>
      </c>
    </row>
    <row r="46" spans="1:81" s="215" customFormat="1" ht="23.15" customHeight="1">
      <c r="A46" s="324">
        <v>32</v>
      </c>
      <c r="B46" s="15"/>
      <c r="C46" s="148"/>
      <c r="D46" s="149"/>
      <c r="E46" s="150"/>
      <c r="F46" s="151"/>
      <c r="G46" s="152"/>
      <c r="H46" s="153"/>
      <c r="I46" s="153"/>
      <c r="J46" s="154"/>
      <c r="K46" s="155"/>
      <c r="L46" s="155"/>
      <c r="M46" s="155"/>
      <c r="N46" s="262"/>
      <c r="O46" s="96"/>
      <c r="P46" s="156"/>
      <c r="Q46" s="325" t="str">
        <f t="shared" si="23"/>
        <v/>
      </c>
      <c r="R46" s="326"/>
      <c r="S46" s="327"/>
      <c r="T46" s="327"/>
      <c r="U46" s="327"/>
      <c r="V46" s="297" t="str">
        <f t="shared" si="24"/>
        <v/>
      </c>
      <c r="W46" s="365" t="str">
        <f t="shared" si="24"/>
        <v/>
      </c>
      <c r="X46" s="297" t="str">
        <f t="shared" si="24"/>
        <v/>
      </c>
      <c r="Y46" s="365" t="str">
        <f t="shared" si="24"/>
        <v/>
      </c>
      <c r="Z46" s="297" t="str">
        <f t="shared" si="24"/>
        <v/>
      </c>
      <c r="AA46" s="365" t="str">
        <f t="shared" si="24"/>
        <v/>
      </c>
      <c r="AB46" s="297" t="str">
        <f t="shared" si="24"/>
        <v/>
      </c>
      <c r="AC46" s="365" t="str">
        <f t="shared" si="24"/>
        <v/>
      </c>
      <c r="AD46" s="297" t="str">
        <f t="shared" si="24"/>
        <v/>
      </c>
      <c r="AE46" s="365" t="str">
        <f t="shared" si="24"/>
        <v/>
      </c>
      <c r="AF46" s="297" t="str">
        <f t="shared" si="24"/>
        <v/>
      </c>
      <c r="AG46" s="365" t="str">
        <f t="shared" si="24"/>
        <v/>
      </c>
      <c r="AH46" s="356"/>
      <c r="AI46" s="328" t="str">
        <f t="shared" ref="AI46:AS55" si="47">IF($AZ46="",IF($L46="","",IF(AI$13&gt;=$L46,IF($M46="",$AY46,IF(AI$13&gt;$M46,"",$AY46)),"")),IF(AND(AI$13&gt;=$L46,OR($M46&gt;=AI$13,$M46="")),$AZ46,""))</f>
        <v/>
      </c>
      <c r="AJ46" s="328" t="str">
        <f t="shared" si="47"/>
        <v/>
      </c>
      <c r="AK46" s="328" t="str">
        <f t="shared" si="47"/>
        <v/>
      </c>
      <c r="AL46" s="328" t="str">
        <f t="shared" si="47"/>
        <v/>
      </c>
      <c r="AM46" s="328" t="str">
        <f t="shared" si="47"/>
        <v/>
      </c>
      <c r="AN46" s="328" t="str">
        <f t="shared" si="47"/>
        <v/>
      </c>
      <c r="AO46" s="328" t="str">
        <f t="shared" si="47"/>
        <v/>
      </c>
      <c r="AP46" s="328" t="str">
        <f t="shared" si="47"/>
        <v/>
      </c>
      <c r="AQ46" s="328" t="str">
        <f t="shared" si="47"/>
        <v/>
      </c>
      <c r="AR46" s="328" t="str">
        <f t="shared" si="47"/>
        <v/>
      </c>
      <c r="AS46" s="328" t="str">
        <f t="shared" si="47"/>
        <v/>
      </c>
      <c r="AT46" s="328" t="str">
        <f t="shared" si="5"/>
        <v/>
      </c>
      <c r="AU46" s="215" t="str">
        <f t="shared" si="6"/>
        <v/>
      </c>
      <c r="AV46" s="291" t="str">
        <f t="shared" si="7"/>
        <v/>
      </c>
      <c r="AW46" s="291" t="str">
        <f t="shared" si="43"/>
        <v/>
      </c>
      <c r="AX46" s="119" t="str">
        <f>IF(AW46="","",IF(AND(H46="無",I46="有")*OR(①基本情報【名簿入力前に必須入力】!$D$4="幼稚園型認定こども園",①基本情報【名簿入力前に必須入力】!$D$4="保育所型認定こども園",①基本情報【名簿入力前に必須入力】!$D$4="地方裁量型認定こども園"),IF(AY46=4,4,5),AW46))</f>
        <v/>
      </c>
      <c r="AY46" s="291" t="str">
        <f t="shared" si="26"/>
        <v/>
      </c>
      <c r="AZ46" s="291" t="str">
        <f t="shared" si="45"/>
        <v/>
      </c>
      <c r="BA46" s="328" t="str">
        <f t="shared" si="28"/>
        <v/>
      </c>
      <c r="BB46" s="328" t="str">
        <f t="shared" si="29"/>
        <v/>
      </c>
      <c r="BC46" s="328" t="str">
        <f t="shared" si="30"/>
        <v/>
      </c>
      <c r="BD46" s="328" t="str">
        <f t="shared" si="31"/>
        <v/>
      </c>
      <c r="BE46" s="328" t="str">
        <f t="shared" si="32"/>
        <v/>
      </c>
      <c r="BF46" s="328" t="str">
        <f t="shared" si="33"/>
        <v/>
      </c>
      <c r="BG46" s="328" t="str">
        <f t="shared" si="34"/>
        <v/>
      </c>
      <c r="BH46" s="328" t="str">
        <f t="shared" si="35"/>
        <v/>
      </c>
      <c r="BI46" s="328" t="str">
        <f t="shared" si="36"/>
        <v/>
      </c>
      <c r="BJ46" s="328" t="str">
        <f t="shared" si="37"/>
        <v/>
      </c>
      <c r="BK46" s="328" t="str">
        <f t="shared" si="38"/>
        <v/>
      </c>
      <c r="BL46" s="328" t="str">
        <f t="shared" si="39"/>
        <v/>
      </c>
      <c r="BM46" s="216">
        <f t="shared" si="9"/>
        <v>0</v>
      </c>
      <c r="BN46" s="216">
        <f t="shared" si="40"/>
        <v>0</v>
      </c>
      <c r="BO46" s="217">
        <f t="shared" si="41"/>
        <v>0</v>
      </c>
      <c r="BP46" s="215" t="str">
        <f t="shared" si="10"/>
        <v/>
      </c>
      <c r="BQ46" s="215" t="str">
        <f t="shared" si="11"/>
        <v/>
      </c>
      <c r="BR46" s="215" t="str">
        <f t="shared" si="12"/>
        <v/>
      </c>
      <c r="BS46" s="215" t="str">
        <f t="shared" si="13"/>
        <v/>
      </c>
      <c r="BT46" s="215" t="str">
        <f t="shared" si="14"/>
        <v/>
      </c>
      <c r="BU46" s="215" t="str">
        <f t="shared" si="15"/>
        <v/>
      </c>
      <c r="BV46" s="215" t="str">
        <f t="shared" si="16"/>
        <v/>
      </c>
      <c r="BW46" s="215" t="str">
        <f t="shared" si="17"/>
        <v/>
      </c>
      <c r="BX46" s="215" t="str">
        <f t="shared" si="18"/>
        <v/>
      </c>
      <c r="BY46" s="215" t="str">
        <f t="shared" si="19"/>
        <v/>
      </c>
      <c r="BZ46" s="215" t="str">
        <f t="shared" si="20"/>
        <v/>
      </c>
      <c r="CA46" s="215" t="str">
        <f t="shared" si="21"/>
        <v/>
      </c>
      <c r="CB46" s="215" t="str">
        <f t="shared" si="22"/>
        <v/>
      </c>
      <c r="CC46" s="215">
        <f t="shared" si="42"/>
        <v>0</v>
      </c>
    </row>
    <row r="47" spans="1:81" s="215" customFormat="1" ht="23.15" customHeight="1">
      <c r="A47" s="324">
        <v>33</v>
      </c>
      <c r="B47" s="15"/>
      <c r="C47" s="148"/>
      <c r="D47" s="149"/>
      <c r="E47" s="150"/>
      <c r="F47" s="151"/>
      <c r="G47" s="152"/>
      <c r="H47" s="153"/>
      <c r="I47" s="153"/>
      <c r="J47" s="154"/>
      <c r="K47" s="155"/>
      <c r="L47" s="155"/>
      <c r="M47" s="155"/>
      <c r="N47" s="262"/>
      <c r="O47" s="96"/>
      <c r="P47" s="156"/>
      <c r="Q47" s="325" t="str">
        <f t="shared" si="23"/>
        <v/>
      </c>
      <c r="R47" s="326"/>
      <c r="S47" s="327"/>
      <c r="T47" s="327"/>
      <c r="U47" s="327"/>
      <c r="V47" s="297" t="str">
        <f t="shared" si="24"/>
        <v/>
      </c>
      <c r="W47" s="365" t="str">
        <f t="shared" si="24"/>
        <v/>
      </c>
      <c r="X47" s="297" t="str">
        <f t="shared" si="24"/>
        <v/>
      </c>
      <c r="Y47" s="365" t="str">
        <f t="shared" si="24"/>
        <v/>
      </c>
      <c r="Z47" s="297" t="str">
        <f t="shared" si="24"/>
        <v/>
      </c>
      <c r="AA47" s="365" t="str">
        <f t="shared" si="24"/>
        <v/>
      </c>
      <c r="AB47" s="297" t="str">
        <f t="shared" si="24"/>
        <v/>
      </c>
      <c r="AC47" s="365" t="str">
        <f t="shared" si="24"/>
        <v/>
      </c>
      <c r="AD47" s="297" t="str">
        <f t="shared" si="24"/>
        <v/>
      </c>
      <c r="AE47" s="365" t="str">
        <f t="shared" si="24"/>
        <v/>
      </c>
      <c r="AF47" s="297" t="str">
        <f t="shared" si="24"/>
        <v/>
      </c>
      <c r="AG47" s="365" t="str">
        <f t="shared" si="24"/>
        <v/>
      </c>
      <c r="AH47" s="356"/>
      <c r="AI47" s="328" t="str">
        <f t="shared" si="47"/>
        <v/>
      </c>
      <c r="AJ47" s="328" t="str">
        <f t="shared" si="47"/>
        <v/>
      </c>
      <c r="AK47" s="328" t="str">
        <f t="shared" si="47"/>
        <v/>
      </c>
      <c r="AL47" s="328" t="str">
        <f t="shared" si="47"/>
        <v/>
      </c>
      <c r="AM47" s="328" t="str">
        <f t="shared" si="47"/>
        <v/>
      </c>
      <c r="AN47" s="328" t="str">
        <f t="shared" si="47"/>
        <v/>
      </c>
      <c r="AO47" s="328" t="str">
        <f t="shared" si="47"/>
        <v/>
      </c>
      <c r="AP47" s="328" t="str">
        <f t="shared" si="47"/>
        <v/>
      </c>
      <c r="AQ47" s="328" t="str">
        <f t="shared" si="47"/>
        <v/>
      </c>
      <c r="AR47" s="328" t="str">
        <f t="shared" si="47"/>
        <v/>
      </c>
      <c r="AS47" s="328" t="str">
        <f t="shared" si="47"/>
        <v/>
      </c>
      <c r="AT47" s="328" t="str">
        <f t="shared" si="5"/>
        <v/>
      </c>
      <c r="AU47" s="215" t="str">
        <f t="shared" si="6"/>
        <v/>
      </c>
      <c r="AV47" s="291" t="str">
        <f t="shared" si="7"/>
        <v/>
      </c>
      <c r="AW47" s="291" t="str">
        <f t="shared" si="43"/>
        <v/>
      </c>
      <c r="AX47" s="119" t="str">
        <f>IF(AW47="","",IF(AND(H47="無",I47="有")*OR(①基本情報【名簿入力前に必須入力】!$D$4="幼稚園型認定こども園",①基本情報【名簿入力前に必須入力】!$D$4="保育所型認定こども園",①基本情報【名簿入力前に必須入力】!$D$4="地方裁量型認定こども園"),IF(AY47=4,4,5),AW47))</f>
        <v/>
      </c>
      <c r="AY47" s="291" t="str">
        <f t="shared" si="26"/>
        <v/>
      </c>
      <c r="AZ47" s="291" t="str">
        <f t="shared" si="45"/>
        <v/>
      </c>
      <c r="BA47" s="328" t="str">
        <f t="shared" si="28"/>
        <v/>
      </c>
      <c r="BB47" s="328" t="str">
        <f t="shared" si="29"/>
        <v/>
      </c>
      <c r="BC47" s="328" t="str">
        <f t="shared" si="30"/>
        <v/>
      </c>
      <c r="BD47" s="328" t="str">
        <f t="shared" si="31"/>
        <v/>
      </c>
      <c r="BE47" s="328" t="str">
        <f t="shared" si="32"/>
        <v/>
      </c>
      <c r="BF47" s="328" t="str">
        <f t="shared" si="33"/>
        <v/>
      </c>
      <c r="BG47" s="328" t="str">
        <f t="shared" si="34"/>
        <v/>
      </c>
      <c r="BH47" s="328" t="str">
        <f t="shared" si="35"/>
        <v/>
      </c>
      <c r="BI47" s="328" t="str">
        <f t="shared" si="36"/>
        <v/>
      </c>
      <c r="BJ47" s="328" t="str">
        <f t="shared" si="37"/>
        <v/>
      </c>
      <c r="BK47" s="328" t="str">
        <f t="shared" si="38"/>
        <v/>
      </c>
      <c r="BL47" s="328" t="str">
        <f t="shared" si="39"/>
        <v/>
      </c>
      <c r="BM47" s="216">
        <f t="shared" ref="BM47:BM78" si="48">COUNT(BA47:BL47)</f>
        <v>0</v>
      </c>
      <c r="BN47" s="216">
        <f t="shared" si="40"/>
        <v>0</v>
      </c>
      <c r="BO47" s="217">
        <f t="shared" si="41"/>
        <v>0</v>
      </c>
      <c r="BP47" s="215" t="str">
        <f t="shared" ref="BP47:BP78" si="49">IF(E47="","",E47)</f>
        <v/>
      </c>
      <c r="BQ47" s="215" t="str">
        <f t="shared" ref="BQ47:BQ78" si="50">IF(BA47="","","○")</f>
        <v/>
      </c>
      <c r="BR47" s="215" t="str">
        <f t="shared" ref="BR47:BR78" si="51">IF(BB47="","","○")</f>
        <v/>
      </c>
      <c r="BS47" s="215" t="str">
        <f t="shared" ref="BS47:BS78" si="52">IF(BC47="","","○")</f>
        <v/>
      </c>
      <c r="BT47" s="215" t="str">
        <f t="shared" ref="BT47:BT78" si="53">IF(BD47="","","○")</f>
        <v/>
      </c>
      <c r="BU47" s="215" t="str">
        <f t="shared" ref="BU47:BU78" si="54">IF(BE47="","","○")</f>
        <v/>
      </c>
      <c r="BV47" s="215" t="str">
        <f t="shared" ref="BV47:BV78" si="55">IF(BF47="","","○")</f>
        <v/>
      </c>
      <c r="BW47" s="215" t="str">
        <f t="shared" ref="BW47:BW78" si="56">IF(BG47="","","○")</f>
        <v/>
      </c>
      <c r="BX47" s="215" t="str">
        <f t="shared" ref="BX47:BX78" si="57">IF(BH47="","","○")</f>
        <v/>
      </c>
      <c r="BY47" s="215" t="str">
        <f t="shared" ref="BY47:BY78" si="58">IF(BI47="","","○")</f>
        <v/>
      </c>
      <c r="BZ47" s="215" t="str">
        <f t="shared" ref="BZ47:BZ78" si="59">IF(BJ47="","","○")</f>
        <v/>
      </c>
      <c r="CA47" s="215" t="str">
        <f t="shared" ref="CA47:CA78" si="60">IF(BK47="","","○")</f>
        <v/>
      </c>
      <c r="CB47" s="215" t="str">
        <f t="shared" ref="CB47:CB78" si="61">IF(BL47="","","○")</f>
        <v/>
      </c>
      <c r="CC47" s="215">
        <f t="shared" si="42"/>
        <v>0</v>
      </c>
    </row>
    <row r="48" spans="1:81" s="215" customFormat="1" ht="23.15" customHeight="1">
      <c r="A48" s="324">
        <v>34</v>
      </c>
      <c r="B48" s="15"/>
      <c r="C48" s="148"/>
      <c r="D48" s="149"/>
      <c r="E48" s="150"/>
      <c r="F48" s="151"/>
      <c r="G48" s="152"/>
      <c r="H48" s="153"/>
      <c r="I48" s="153"/>
      <c r="J48" s="154"/>
      <c r="K48" s="155"/>
      <c r="L48" s="155"/>
      <c r="M48" s="155"/>
      <c r="N48" s="262"/>
      <c r="O48" s="96"/>
      <c r="P48" s="156"/>
      <c r="Q48" s="325" t="str">
        <f t="shared" si="23"/>
        <v/>
      </c>
      <c r="R48" s="326"/>
      <c r="S48" s="327"/>
      <c r="T48" s="327"/>
      <c r="U48" s="327"/>
      <c r="V48" s="297" t="str">
        <f t="shared" ref="V48:AG69" si="62">IF(AND($Q48="○",V$13&gt;=$L48,OR($M48&gt;=V$13,$M48="")),"●","")</f>
        <v/>
      </c>
      <c r="W48" s="365" t="str">
        <f t="shared" si="62"/>
        <v/>
      </c>
      <c r="X48" s="297" t="str">
        <f t="shared" si="62"/>
        <v/>
      </c>
      <c r="Y48" s="365" t="str">
        <f t="shared" si="62"/>
        <v/>
      </c>
      <c r="Z48" s="297" t="str">
        <f t="shared" si="62"/>
        <v/>
      </c>
      <c r="AA48" s="365" t="str">
        <f t="shared" si="62"/>
        <v/>
      </c>
      <c r="AB48" s="297" t="str">
        <f t="shared" si="62"/>
        <v/>
      </c>
      <c r="AC48" s="365" t="str">
        <f t="shared" si="62"/>
        <v/>
      </c>
      <c r="AD48" s="297" t="str">
        <f t="shared" si="62"/>
        <v/>
      </c>
      <c r="AE48" s="365" t="str">
        <f t="shared" si="62"/>
        <v/>
      </c>
      <c r="AF48" s="297" t="str">
        <f t="shared" si="62"/>
        <v/>
      </c>
      <c r="AG48" s="365" t="str">
        <f t="shared" si="62"/>
        <v/>
      </c>
      <c r="AH48" s="356"/>
      <c r="AI48" s="328" t="str">
        <f t="shared" si="47"/>
        <v/>
      </c>
      <c r="AJ48" s="328" t="str">
        <f t="shared" si="47"/>
        <v/>
      </c>
      <c r="AK48" s="328" t="str">
        <f t="shared" si="47"/>
        <v/>
      </c>
      <c r="AL48" s="328" t="str">
        <f t="shared" si="47"/>
        <v/>
      </c>
      <c r="AM48" s="328" t="str">
        <f t="shared" si="47"/>
        <v/>
      </c>
      <c r="AN48" s="328" t="str">
        <f t="shared" si="47"/>
        <v/>
      </c>
      <c r="AO48" s="328" t="str">
        <f t="shared" si="47"/>
        <v/>
      </c>
      <c r="AP48" s="328" t="str">
        <f t="shared" si="47"/>
        <v/>
      </c>
      <c r="AQ48" s="328" t="str">
        <f t="shared" si="47"/>
        <v/>
      </c>
      <c r="AR48" s="328" t="str">
        <f t="shared" si="47"/>
        <v/>
      </c>
      <c r="AS48" s="328" t="str">
        <f t="shared" si="47"/>
        <v/>
      </c>
      <c r="AT48" s="328" t="str">
        <f t="shared" si="5"/>
        <v/>
      </c>
      <c r="AU48" s="215" t="str">
        <f t="shared" si="6"/>
        <v/>
      </c>
      <c r="AV48" s="291" t="str">
        <f t="shared" si="7"/>
        <v/>
      </c>
      <c r="AW48" s="291" t="str">
        <f t="shared" si="43"/>
        <v/>
      </c>
      <c r="AX48" s="119" t="str">
        <f>IF(AW48="","",IF(AND(H48="無",I48="有")*OR(①基本情報【名簿入力前に必須入力】!$D$4="幼稚園型認定こども園",①基本情報【名簿入力前に必須入力】!$D$4="保育所型認定こども園",①基本情報【名簿入力前に必須入力】!$D$4="地方裁量型認定こども園"),IF(AY48=4,4,5),AW48))</f>
        <v/>
      </c>
      <c r="AY48" s="291" t="str">
        <f t="shared" si="26"/>
        <v/>
      </c>
      <c r="AZ48" s="291" t="str">
        <f t="shared" si="45"/>
        <v/>
      </c>
      <c r="BA48" s="328" t="str">
        <f t="shared" si="28"/>
        <v/>
      </c>
      <c r="BB48" s="328" t="str">
        <f t="shared" si="29"/>
        <v/>
      </c>
      <c r="BC48" s="328" t="str">
        <f t="shared" si="30"/>
        <v/>
      </c>
      <c r="BD48" s="328" t="str">
        <f t="shared" si="31"/>
        <v/>
      </c>
      <c r="BE48" s="328" t="str">
        <f t="shared" si="32"/>
        <v/>
      </c>
      <c r="BF48" s="328" t="str">
        <f t="shared" si="33"/>
        <v/>
      </c>
      <c r="BG48" s="328" t="str">
        <f t="shared" si="34"/>
        <v/>
      </c>
      <c r="BH48" s="328" t="str">
        <f t="shared" si="35"/>
        <v/>
      </c>
      <c r="BI48" s="328" t="str">
        <f t="shared" si="36"/>
        <v/>
      </c>
      <c r="BJ48" s="328" t="str">
        <f t="shared" si="37"/>
        <v/>
      </c>
      <c r="BK48" s="328" t="str">
        <f t="shared" si="38"/>
        <v/>
      </c>
      <c r="BL48" s="328" t="str">
        <f t="shared" si="39"/>
        <v/>
      </c>
      <c r="BM48" s="216">
        <f t="shared" si="48"/>
        <v>0</v>
      </c>
      <c r="BN48" s="216">
        <f t="shared" si="40"/>
        <v>0</v>
      </c>
      <c r="BO48" s="217">
        <f t="shared" si="41"/>
        <v>0</v>
      </c>
      <c r="BP48" s="215" t="str">
        <f t="shared" si="49"/>
        <v/>
      </c>
      <c r="BQ48" s="215" t="str">
        <f t="shared" si="50"/>
        <v/>
      </c>
      <c r="BR48" s="215" t="str">
        <f t="shared" si="51"/>
        <v/>
      </c>
      <c r="BS48" s="215" t="str">
        <f t="shared" si="52"/>
        <v/>
      </c>
      <c r="BT48" s="215" t="str">
        <f t="shared" si="53"/>
        <v/>
      </c>
      <c r="BU48" s="215" t="str">
        <f t="shared" si="54"/>
        <v/>
      </c>
      <c r="BV48" s="215" t="str">
        <f t="shared" si="55"/>
        <v/>
      </c>
      <c r="BW48" s="215" t="str">
        <f t="shared" si="56"/>
        <v/>
      </c>
      <c r="BX48" s="215" t="str">
        <f t="shared" si="57"/>
        <v/>
      </c>
      <c r="BY48" s="215" t="str">
        <f t="shared" si="58"/>
        <v/>
      </c>
      <c r="BZ48" s="215" t="str">
        <f t="shared" si="59"/>
        <v/>
      </c>
      <c r="CA48" s="215" t="str">
        <f t="shared" si="60"/>
        <v/>
      </c>
      <c r="CB48" s="215" t="str">
        <f t="shared" si="61"/>
        <v/>
      </c>
      <c r="CC48" s="215">
        <f t="shared" si="42"/>
        <v>0</v>
      </c>
    </row>
    <row r="49" spans="1:81" s="215" customFormat="1" ht="23.15" customHeight="1">
      <c r="A49" s="324">
        <v>35</v>
      </c>
      <c r="B49" s="15"/>
      <c r="C49" s="148"/>
      <c r="D49" s="149"/>
      <c r="E49" s="150"/>
      <c r="F49" s="151"/>
      <c r="G49" s="152"/>
      <c r="H49" s="153"/>
      <c r="I49" s="153"/>
      <c r="J49" s="154"/>
      <c r="K49" s="155"/>
      <c r="L49" s="155"/>
      <c r="M49" s="155"/>
      <c r="N49" s="262"/>
      <c r="O49" s="96"/>
      <c r="P49" s="156"/>
      <c r="Q49" s="325" t="str">
        <f t="shared" si="23"/>
        <v/>
      </c>
      <c r="R49" s="326"/>
      <c r="S49" s="327"/>
      <c r="T49" s="327"/>
      <c r="U49" s="327"/>
      <c r="V49" s="297" t="str">
        <f t="shared" si="62"/>
        <v/>
      </c>
      <c r="W49" s="365" t="str">
        <f t="shared" si="62"/>
        <v/>
      </c>
      <c r="X49" s="297" t="str">
        <f t="shared" si="62"/>
        <v/>
      </c>
      <c r="Y49" s="365" t="str">
        <f t="shared" si="62"/>
        <v/>
      </c>
      <c r="Z49" s="297" t="str">
        <f t="shared" si="62"/>
        <v/>
      </c>
      <c r="AA49" s="365" t="str">
        <f t="shared" si="62"/>
        <v/>
      </c>
      <c r="AB49" s="297" t="str">
        <f t="shared" si="62"/>
        <v/>
      </c>
      <c r="AC49" s="365" t="str">
        <f t="shared" si="62"/>
        <v/>
      </c>
      <c r="AD49" s="297" t="str">
        <f t="shared" si="62"/>
        <v/>
      </c>
      <c r="AE49" s="365" t="str">
        <f t="shared" si="62"/>
        <v/>
      </c>
      <c r="AF49" s="297" t="str">
        <f t="shared" si="62"/>
        <v/>
      </c>
      <c r="AG49" s="365" t="str">
        <f t="shared" si="62"/>
        <v/>
      </c>
      <c r="AH49" s="356"/>
      <c r="AI49" s="328" t="str">
        <f t="shared" si="47"/>
        <v/>
      </c>
      <c r="AJ49" s="328" t="str">
        <f t="shared" si="47"/>
        <v/>
      </c>
      <c r="AK49" s="328" t="str">
        <f t="shared" si="47"/>
        <v/>
      </c>
      <c r="AL49" s="328" t="str">
        <f t="shared" si="47"/>
        <v/>
      </c>
      <c r="AM49" s="328" t="str">
        <f t="shared" si="47"/>
        <v/>
      </c>
      <c r="AN49" s="328" t="str">
        <f t="shared" si="47"/>
        <v/>
      </c>
      <c r="AO49" s="328" t="str">
        <f t="shared" si="47"/>
        <v/>
      </c>
      <c r="AP49" s="328" t="str">
        <f t="shared" si="47"/>
        <v/>
      </c>
      <c r="AQ49" s="328" t="str">
        <f t="shared" si="47"/>
        <v/>
      </c>
      <c r="AR49" s="328" t="str">
        <f t="shared" si="47"/>
        <v/>
      </c>
      <c r="AS49" s="328" t="str">
        <f t="shared" si="47"/>
        <v/>
      </c>
      <c r="AT49" s="328" t="str">
        <f t="shared" si="5"/>
        <v/>
      </c>
      <c r="AU49" s="215" t="str">
        <f t="shared" si="6"/>
        <v/>
      </c>
      <c r="AV49" s="291" t="str">
        <f t="shared" si="7"/>
        <v/>
      </c>
      <c r="AW49" s="291" t="str">
        <f t="shared" si="43"/>
        <v/>
      </c>
      <c r="AX49" s="119" t="str">
        <f>IF(AW49="","",IF(AND(H49="無",I49="有")*OR(①基本情報【名簿入力前に必須入力】!$D$4="幼稚園型認定こども園",①基本情報【名簿入力前に必須入力】!$D$4="保育所型認定こども園",①基本情報【名簿入力前に必須入力】!$D$4="地方裁量型認定こども園"),IF(AY49=4,4,5),AW49))</f>
        <v/>
      </c>
      <c r="AY49" s="291" t="str">
        <f t="shared" si="26"/>
        <v/>
      </c>
      <c r="AZ49" s="291" t="str">
        <f t="shared" si="45"/>
        <v/>
      </c>
      <c r="BA49" s="328" t="str">
        <f t="shared" si="28"/>
        <v/>
      </c>
      <c r="BB49" s="328" t="str">
        <f t="shared" si="29"/>
        <v/>
      </c>
      <c r="BC49" s="328" t="str">
        <f t="shared" si="30"/>
        <v/>
      </c>
      <c r="BD49" s="328" t="str">
        <f t="shared" si="31"/>
        <v/>
      </c>
      <c r="BE49" s="328" t="str">
        <f t="shared" si="32"/>
        <v/>
      </c>
      <c r="BF49" s="328" t="str">
        <f t="shared" si="33"/>
        <v/>
      </c>
      <c r="BG49" s="328" t="str">
        <f t="shared" si="34"/>
        <v/>
      </c>
      <c r="BH49" s="328" t="str">
        <f t="shared" si="35"/>
        <v/>
      </c>
      <c r="BI49" s="328" t="str">
        <f t="shared" si="36"/>
        <v/>
      </c>
      <c r="BJ49" s="328" t="str">
        <f t="shared" si="37"/>
        <v/>
      </c>
      <c r="BK49" s="328" t="str">
        <f t="shared" si="38"/>
        <v/>
      </c>
      <c r="BL49" s="328" t="str">
        <f t="shared" si="39"/>
        <v/>
      </c>
      <c r="BM49" s="216">
        <f t="shared" si="48"/>
        <v>0</v>
      </c>
      <c r="BN49" s="216">
        <f t="shared" si="40"/>
        <v>0</v>
      </c>
      <c r="BO49" s="217">
        <f t="shared" si="41"/>
        <v>0</v>
      </c>
      <c r="BP49" s="215" t="str">
        <f t="shared" si="49"/>
        <v/>
      </c>
      <c r="BQ49" s="215" t="str">
        <f t="shared" si="50"/>
        <v/>
      </c>
      <c r="BR49" s="215" t="str">
        <f t="shared" si="51"/>
        <v/>
      </c>
      <c r="BS49" s="215" t="str">
        <f t="shared" si="52"/>
        <v/>
      </c>
      <c r="BT49" s="215" t="str">
        <f t="shared" si="53"/>
        <v/>
      </c>
      <c r="BU49" s="215" t="str">
        <f t="shared" si="54"/>
        <v/>
      </c>
      <c r="BV49" s="215" t="str">
        <f t="shared" si="55"/>
        <v/>
      </c>
      <c r="BW49" s="215" t="str">
        <f t="shared" si="56"/>
        <v/>
      </c>
      <c r="BX49" s="215" t="str">
        <f t="shared" si="57"/>
        <v/>
      </c>
      <c r="BY49" s="215" t="str">
        <f t="shared" si="58"/>
        <v/>
      </c>
      <c r="BZ49" s="215" t="str">
        <f t="shared" si="59"/>
        <v/>
      </c>
      <c r="CA49" s="215" t="str">
        <f t="shared" si="60"/>
        <v/>
      </c>
      <c r="CB49" s="215" t="str">
        <f t="shared" si="61"/>
        <v/>
      </c>
      <c r="CC49" s="215">
        <f t="shared" si="42"/>
        <v>0</v>
      </c>
    </row>
    <row r="50" spans="1:81" s="215" customFormat="1" ht="23.15" customHeight="1">
      <c r="A50" s="324">
        <v>36</v>
      </c>
      <c r="B50" s="15"/>
      <c r="C50" s="148"/>
      <c r="D50" s="149"/>
      <c r="E50" s="150"/>
      <c r="F50" s="151"/>
      <c r="G50" s="152"/>
      <c r="H50" s="153"/>
      <c r="I50" s="153"/>
      <c r="J50" s="154"/>
      <c r="K50" s="155"/>
      <c r="L50" s="155"/>
      <c r="M50" s="155"/>
      <c r="N50" s="262"/>
      <c r="O50" s="96"/>
      <c r="P50" s="156"/>
      <c r="Q50" s="325" t="str">
        <f t="shared" si="23"/>
        <v/>
      </c>
      <c r="R50" s="326"/>
      <c r="S50" s="327"/>
      <c r="T50" s="327"/>
      <c r="U50" s="327"/>
      <c r="V50" s="297" t="str">
        <f t="shared" si="62"/>
        <v/>
      </c>
      <c r="W50" s="365" t="str">
        <f t="shared" si="62"/>
        <v/>
      </c>
      <c r="X50" s="297" t="str">
        <f t="shared" si="62"/>
        <v/>
      </c>
      <c r="Y50" s="365" t="str">
        <f t="shared" si="62"/>
        <v/>
      </c>
      <c r="Z50" s="297" t="str">
        <f t="shared" si="62"/>
        <v/>
      </c>
      <c r="AA50" s="365" t="str">
        <f t="shared" si="62"/>
        <v/>
      </c>
      <c r="AB50" s="297" t="str">
        <f t="shared" si="62"/>
        <v/>
      </c>
      <c r="AC50" s="365" t="str">
        <f t="shared" si="62"/>
        <v/>
      </c>
      <c r="AD50" s="297" t="str">
        <f t="shared" si="62"/>
        <v/>
      </c>
      <c r="AE50" s="365" t="str">
        <f t="shared" si="62"/>
        <v/>
      </c>
      <c r="AF50" s="297" t="str">
        <f t="shared" si="62"/>
        <v/>
      </c>
      <c r="AG50" s="365" t="str">
        <f t="shared" si="62"/>
        <v/>
      </c>
      <c r="AH50" s="356"/>
      <c r="AI50" s="328" t="str">
        <f t="shared" si="47"/>
        <v/>
      </c>
      <c r="AJ50" s="328" t="str">
        <f t="shared" si="47"/>
        <v/>
      </c>
      <c r="AK50" s="328" t="str">
        <f t="shared" si="47"/>
        <v/>
      </c>
      <c r="AL50" s="328" t="str">
        <f t="shared" si="47"/>
        <v/>
      </c>
      <c r="AM50" s="328" t="str">
        <f t="shared" si="47"/>
        <v/>
      </c>
      <c r="AN50" s="328" t="str">
        <f t="shared" si="47"/>
        <v/>
      </c>
      <c r="AO50" s="328" t="str">
        <f t="shared" si="47"/>
        <v/>
      </c>
      <c r="AP50" s="328" t="str">
        <f t="shared" si="47"/>
        <v/>
      </c>
      <c r="AQ50" s="328" t="str">
        <f t="shared" si="47"/>
        <v/>
      </c>
      <c r="AR50" s="328" t="str">
        <f t="shared" si="47"/>
        <v/>
      </c>
      <c r="AS50" s="328" t="str">
        <f t="shared" si="47"/>
        <v/>
      </c>
      <c r="AT50" s="328" t="str">
        <f t="shared" si="5"/>
        <v/>
      </c>
      <c r="AU50" s="215" t="str">
        <f t="shared" si="6"/>
        <v/>
      </c>
      <c r="AV50" s="291" t="str">
        <f t="shared" si="7"/>
        <v/>
      </c>
      <c r="AW50" s="291" t="str">
        <f t="shared" si="43"/>
        <v/>
      </c>
      <c r="AX50" s="119" t="str">
        <f>IF(AW50="","",IF(AND(H50="無",I50="有")*OR(①基本情報【名簿入力前に必須入力】!$D$4="幼稚園型認定こども園",①基本情報【名簿入力前に必須入力】!$D$4="保育所型認定こども園",①基本情報【名簿入力前に必須入力】!$D$4="地方裁量型認定こども園"),IF(AY50=4,4,5),AW50))</f>
        <v/>
      </c>
      <c r="AY50" s="291" t="str">
        <f t="shared" si="26"/>
        <v/>
      </c>
      <c r="AZ50" s="291" t="str">
        <f t="shared" si="45"/>
        <v/>
      </c>
      <c r="BA50" s="328" t="str">
        <f t="shared" si="28"/>
        <v/>
      </c>
      <c r="BB50" s="328" t="str">
        <f t="shared" si="29"/>
        <v/>
      </c>
      <c r="BC50" s="328" t="str">
        <f t="shared" si="30"/>
        <v/>
      </c>
      <c r="BD50" s="328" t="str">
        <f t="shared" si="31"/>
        <v/>
      </c>
      <c r="BE50" s="328" t="str">
        <f t="shared" si="32"/>
        <v/>
      </c>
      <c r="BF50" s="328" t="str">
        <f t="shared" si="33"/>
        <v/>
      </c>
      <c r="BG50" s="328" t="str">
        <f t="shared" si="34"/>
        <v/>
      </c>
      <c r="BH50" s="328" t="str">
        <f t="shared" si="35"/>
        <v/>
      </c>
      <c r="BI50" s="328" t="str">
        <f t="shared" si="36"/>
        <v/>
      </c>
      <c r="BJ50" s="328" t="str">
        <f t="shared" si="37"/>
        <v/>
      </c>
      <c r="BK50" s="328" t="str">
        <f t="shared" si="38"/>
        <v/>
      </c>
      <c r="BL50" s="328" t="str">
        <f t="shared" si="39"/>
        <v/>
      </c>
      <c r="BM50" s="216">
        <f t="shared" si="48"/>
        <v>0</v>
      </c>
      <c r="BN50" s="216">
        <f t="shared" si="40"/>
        <v>0</v>
      </c>
      <c r="BO50" s="217">
        <f t="shared" si="41"/>
        <v>0</v>
      </c>
      <c r="BP50" s="215" t="str">
        <f t="shared" si="49"/>
        <v/>
      </c>
      <c r="BQ50" s="215" t="str">
        <f t="shared" si="50"/>
        <v/>
      </c>
      <c r="BR50" s="215" t="str">
        <f t="shared" si="51"/>
        <v/>
      </c>
      <c r="BS50" s="215" t="str">
        <f t="shared" si="52"/>
        <v/>
      </c>
      <c r="BT50" s="215" t="str">
        <f t="shared" si="53"/>
        <v/>
      </c>
      <c r="BU50" s="215" t="str">
        <f t="shared" si="54"/>
        <v/>
      </c>
      <c r="BV50" s="215" t="str">
        <f t="shared" si="55"/>
        <v/>
      </c>
      <c r="BW50" s="215" t="str">
        <f t="shared" si="56"/>
        <v/>
      </c>
      <c r="BX50" s="215" t="str">
        <f t="shared" si="57"/>
        <v/>
      </c>
      <c r="BY50" s="215" t="str">
        <f t="shared" si="58"/>
        <v/>
      </c>
      <c r="BZ50" s="215" t="str">
        <f t="shared" si="59"/>
        <v/>
      </c>
      <c r="CA50" s="215" t="str">
        <f t="shared" si="60"/>
        <v/>
      </c>
      <c r="CB50" s="215" t="str">
        <f t="shared" si="61"/>
        <v/>
      </c>
      <c r="CC50" s="215">
        <f t="shared" si="42"/>
        <v>0</v>
      </c>
    </row>
    <row r="51" spans="1:81" s="215" customFormat="1" ht="23.15" customHeight="1">
      <c r="A51" s="324">
        <v>37</v>
      </c>
      <c r="B51" s="15"/>
      <c r="C51" s="148"/>
      <c r="D51" s="149"/>
      <c r="E51" s="150"/>
      <c r="F51" s="151"/>
      <c r="G51" s="152"/>
      <c r="H51" s="153"/>
      <c r="I51" s="153"/>
      <c r="J51" s="154"/>
      <c r="K51" s="155"/>
      <c r="L51" s="155"/>
      <c r="M51" s="155"/>
      <c r="N51" s="262"/>
      <c r="O51" s="96"/>
      <c r="P51" s="156"/>
      <c r="Q51" s="325" t="str">
        <f t="shared" si="23"/>
        <v/>
      </c>
      <c r="R51" s="326"/>
      <c r="S51" s="327"/>
      <c r="T51" s="327"/>
      <c r="U51" s="327"/>
      <c r="V51" s="297" t="str">
        <f t="shared" si="62"/>
        <v/>
      </c>
      <c r="W51" s="365" t="str">
        <f t="shared" si="62"/>
        <v/>
      </c>
      <c r="X51" s="297" t="str">
        <f t="shared" si="62"/>
        <v/>
      </c>
      <c r="Y51" s="365" t="str">
        <f t="shared" si="62"/>
        <v/>
      </c>
      <c r="Z51" s="297" t="str">
        <f t="shared" si="62"/>
        <v/>
      </c>
      <c r="AA51" s="365" t="str">
        <f t="shared" si="62"/>
        <v/>
      </c>
      <c r="AB51" s="297" t="str">
        <f t="shared" si="62"/>
        <v/>
      </c>
      <c r="AC51" s="365" t="str">
        <f t="shared" si="62"/>
        <v/>
      </c>
      <c r="AD51" s="297" t="str">
        <f t="shared" si="62"/>
        <v/>
      </c>
      <c r="AE51" s="365" t="str">
        <f t="shared" si="62"/>
        <v/>
      </c>
      <c r="AF51" s="297" t="str">
        <f t="shared" si="62"/>
        <v/>
      </c>
      <c r="AG51" s="365" t="str">
        <f t="shared" si="62"/>
        <v/>
      </c>
      <c r="AH51" s="356"/>
      <c r="AI51" s="328" t="str">
        <f t="shared" si="47"/>
        <v/>
      </c>
      <c r="AJ51" s="328" t="str">
        <f t="shared" si="47"/>
        <v/>
      </c>
      <c r="AK51" s="328" t="str">
        <f t="shared" si="47"/>
        <v/>
      </c>
      <c r="AL51" s="328" t="str">
        <f t="shared" si="47"/>
        <v/>
      </c>
      <c r="AM51" s="328" t="str">
        <f t="shared" si="47"/>
        <v/>
      </c>
      <c r="AN51" s="328" t="str">
        <f t="shared" si="47"/>
        <v/>
      </c>
      <c r="AO51" s="328" t="str">
        <f t="shared" si="47"/>
        <v/>
      </c>
      <c r="AP51" s="328" t="str">
        <f t="shared" si="47"/>
        <v/>
      </c>
      <c r="AQ51" s="328" t="str">
        <f t="shared" si="47"/>
        <v/>
      </c>
      <c r="AR51" s="328" t="str">
        <f t="shared" si="47"/>
        <v/>
      </c>
      <c r="AS51" s="328" t="str">
        <f t="shared" si="47"/>
        <v/>
      </c>
      <c r="AT51" s="328" t="str">
        <f t="shared" si="5"/>
        <v/>
      </c>
      <c r="AU51" s="215" t="str">
        <f t="shared" si="6"/>
        <v/>
      </c>
      <c r="AV51" s="291" t="str">
        <f t="shared" si="7"/>
        <v/>
      </c>
      <c r="AW51" s="291" t="str">
        <f t="shared" si="43"/>
        <v/>
      </c>
      <c r="AX51" s="119" t="str">
        <f>IF(AW51="","",IF(AND(H51="無",I51="有")*OR(①基本情報【名簿入力前に必須入力】!$D$4="幼稚園型認定こども園",①基本情報【名簿入力前に必須入力】!$D$4="保育所型認定こども園",①基本情報【名簿入力前に必須入力】!$D$4="地方裁量型認定こども園"),IF(AY51=4,4,5),AW51))</f>
        <v/>
      </c>
      <c r="AY51" s="291" t="str">
        <f t="shared" si="26"/>
        <v/>
      </c>
      <c r="AZ51" s="291" t="str">
        <f t="shared" si="45"/>
        <v/>
      </c>
      <c r="BA51" s="328" t="str">
        <f t="shared" si="28"/>
        <v/>
      </c>
      <c r="BB51" s="328" t="str">
        <f t="shared" si="29"/>
        <v/>
      </c>
      <c r="BC51" s="328" t="str">
        <f t="shared" si="30"/>
        <v/>
      </c>
      <c r="BD51" s="328" t="str">
        <f t="shared" si="31"/>
        <v/>
      </c>
      <c r="BE51" s="328" t="str">
        <f t="shared" si="32"/>
        <v/>
      </c>
      <c r="BF51" s="328" t="str">
        <f t="shared" si="33"/>
        <v/>
      </c>
      <c r="BG51" s="328" t="str">
        <f t="shared" si="34"/>
        <v/>
      </c>
      <c r="BH51" s="328" t="str">
        <f t="shared" si="35"/>
        <v/>
      </c>
      <c r="BI51" s="328" t="str">
        <f t="shared" si="36"/>
        <v/>
      </c>
      <c r="BJ51" s="328" t="str">
        <f t="shared" si="37"/>
        <v/>
      </c>
      <c r="BK51" s="328" t="str">
        <f t="shared" si="38"/>
        <v/>
      </c>
      <c r="BL51" s="328" t="str">
        <f t="shared" si="39"/>
        <v/>
      </c>
      <c r="BM51" s="216">
        <f t="shared" si="48"/>
        <v>0</v>
      </c>
      <c r="BN51" s="216">
        <f t="shared" si="40"/>
        <v>0</v>
      </c>
      <c r="BO51" s="217">
        <f t="shared" si="41"/>
        <v>0</v>
      </c>
      <c r="BP51" s="215" t="str">
        <f t="shared" si="49"/>
        <v/>
      </c>
      <c r="BQ51" s="215" t="str">
        <f t="shared" si="50"/>
        <v/>
      </c>
      <c r="BR51" s="215" t="str">
        <f t="shared" si="51"/>
        <v/>
      </c>
      <c r="BS51" s="215" t="str">
        <f t="shared" si="52"/>
        <v/>
      </c>
      <c r="BT51" s="215" t="str">
        <f t="shared" si="53"/>
        <v/>
      </c>
      <c r="BU51" s="215" t="str">
        <f t="shared" si="54"/>
        <v/>
      </c>
      <c r="BV51" s="215" t="str">
        <f t="shared" si="55"/>
        <v/>
      </c>
      <c r="BW51" s="215" t="str">
        <f t="shared" si="56"/>
        <v/>
      </c>
      <c r="BX51" s="215" t="str">
        <f t="shared" si="57"/>
        <v/>
      </c>
      <c r="BY51" s="215" t="str">
        <f t="shared" si="58"/>
        <v/>
      </c>
      <c r="BZ51" s="215" t="str">
        <f t="shared" si="59"/>
        <v/>
      </c>
      <c r="CA51" s="215" t="str">
        <f t="shared" si="60"/>
        <v/>
      </c>
      <c r="CB51" s="215" t="str">
        <f t="shared" si="61"/>
        <v/>
      </c>
      <c r="CC51" s="215">
        <f t="shared" si="42"/>
        <v>0</v>
      </c>
    </row>
    <row r="52" spans="1:81" s="215" customFormat="1" ht="23.15" customHeight="1">
      <c r="A52" s="324">
        <v>38</v>
      </c>
      <c r="B52" s="15"/>
      <c r="C52" s="148"/>
      <c r="D52" s="149"/>
      <c r="E52" s="150"/>
      <c r="F52" s="151"/>
      <c r="G52" s="152"/>
      <c r="H52" s="153"/>
      <c r="I52" s="153"/>
      <c r="J52" s="154"/>
      <c r="K52" s="155"/>
      <c r="L52" s="155"/>
      <c r="M52" s="155"/>
      <c r="N52" s="262"/>
      <c r="O52" s="96"/>
      <c r="P52" s="156"/>
      <c r="Q52" s="325" t="str">
        <f t="shared" si="23"/>
        <v/>
      </c>
      <c r="R52" s="326"/>
      <c r="S52" s="327"/>
      <c r="T52" s="327"/>
      <c r="U52" s="327"/>
      <c r="V52" s="297" t="str">
        <f t="shared" si="62"/>
        <v/>
      </c>
      <c r="W52" s="365" t="str">
        <f t="shared" si="62"/>
        <v/>
      </c>
      <c r="X52" s="297" t="str">
        <f t="shared" si="62"/>
        <v/>
      </c>
      <c r="Y52" s="365" t="str">
        <f t="shared" si="62"/>
        <v/>
      </c>
      <c r="Z52" s="297" t="str">
        <f t="shared" si="62"/>
        <v/>
      </c>
      <c r="AA52" s="365" t="str">
        <f t="shared" si="62"/>
        <v/>
      </c>
      <c r="AB52" s="297" t="str">
        <f t="shared" si="62"/>
        <v/>
      </c>
      <c r="AC52" s="365" t="str">
        <f t="shared" si="62"/>
        <v/>
      </c>
      <c r="AD52" s="297" t="str">
        <f t="shared" si="62"/>
        <v/>
      </c>
      <c r="AE52" s="365" t="str">
        <f t="shared" si="62"/>
        <v/>
      </c>
      <c r="AF52" s="297" t="str">
        <f t="shared" si="62"/>
        <v/>
      </c>
      <c r="AG52" s="365" t="str">
        <f t="shared" si="62"/>
        <v/>
      </c>
      <c r="AH52" s="356"/>
      <c r="AI52" s="328" t="str">
        <f t="shared" si="47"/>
        <v/>
      </c>
      <c r="AJ52" s="328" t="str">
        <f t="shared" si="47"/>
        <v/>
      </c>
      <c r="AK52" s="328" t="str">
        <f t="shared" si="47"/>
        <v/>
      </c>
      <c r="AL52" s="328" t="str">
        <f t="shared" si="47"/>
        <v/>
      </c>
      <c r="AM52" s="328" t="str">
        <f t="shared" si="47"/>
        <v/>
      </c>
      <c r="AN52" s="328" t="str">
        <f t="shared" si="47"/>
        <v/>
      </c>
      <c r="AO52" s="328" t="str">
        <f t="shared" si="47"/>
        <v/>
      </c>
      <c r="AP52" s="328" t="str">
        <f t="shared" si="47"/>
        <v/>
      </c>
      <c r="AQ52" s="328" t="str">
        <f t="shared" si="47"/>
        <v/>
      </c>
      <c r="AR52" s="328" t="str">
        <f t="shared" si="47"/>
        <v/>
      </c>
      <c r="AS52" s="328" t="str">
        <f t="shared" si="47"/>
        <v/>
      </c>
      <c r="AT52" s="328" t="str">
        <f t="shared" si="5"/>
        <v/>
      </c>
      <c r="AU52" s="215" t="str">
        <f t="shared" si="6"/>
        <v/>
      </c>
      <c r="AV52" s="291" t="str">
        <f t="shared" si="7"/>
        <v/>
      </c>
      <c r="AW52" s="291" t="str">
        <f t="shared" si="43"/>
        <v/>
      </c>
      <c r="AX52" s="119" t="str">
        <f>IF(AW52="","",IF(AND(H52="無",I52="有")*OR(①基本情報【名簿入力前に必須入力】!$D$4="幼稚園型認定こども園",①基本情報【名簿入力前に必須入力】!$D$4="保育所型認定こども園",①基本情報【名簿入力前に必須入力】!$D$4="地方裁量型認定こども園"),IF(AY52=4,4,5),AW52))</f>
        <v/>
      </c>
      <c r="AY52" s="291" t="str">
        <f t="shared" si="26"/>
        <v/>
      </c>
      <c r="AZ52" s="291" t="str">
        <f t="shared" si="45"/>
        <v/>
      </c>
      <c r="BA52" s="328" t="str">
        <f t="shared" si="28"/>
        <v/>
      </c>
      <c r="BB52" s="328" t="str">
        <f t="shared" si="29"/>
        <v/>
      </c>
      <c r="BC52" s="328" t="str">
        <f t="shared" si="30"/>
        <v/>
      </c>
      <c r="BD52" s="328" t="str">
        <f t="shared" si="31"/>
        <v/>
      </c>
      <c r="BE52" s="328" t="str">
        <f t="shared" si="32"/>
        <v/>
      </c>
      <c r="BF52" s="328" t="str">
        <f t="shared" si="33"/>
        <v/>
      </c>
      <c r="BG52" s="328" t="str">
        <f t="shared" si="34"/>
        <v/>
      </c>
      <c r="BH52" s="328" t="str">
        <f t="shared" si="35"/>
        <v/>
      </c>
      <c r="BI52" s="328" t="str">
        <f t="shared" si="36"/>
        <v/>
      </c>
      <c r="BJ52" s="328" t="str">
        <f t="shared" si="37"/>
        <v/>
      </c>
      <c r="BK52" s="328" t="str">
        <f t="shared" si="38"/>
        <v/>
      </c>
      <c r="BL52" s="328" t="str">
        <f t="shared" si="39"/>
        <v/>
      </c>
      <c r="BM52" s="216">
        <f t="shared" si="48"/>
        <v>0</v>
      </c>
      <c r="BN52" s="216">
        <f t="shared" si="40"/>
        <v>0</v>
      </c>
      <c r="BO52" s="217">
        <f t="shared" si="41"/>
        <v>0</v>
      </c>
      <c r="BP52" s="215" t="str">
        <f t="shared" si="49"/>
        <v/>
      </c>
      <c r="BQ52" s="215" t="str">
        <f t="shared" si="50"/>
        <v/>
      </c>
      <c r="BR52" s="215" t="str">
        <f t="shared" si="51"/>
        <v/>
      </c>
      <c r="BS52" s="215" t="str">
        <f t="shared" si="52"/>
        <v/>
      </c>
      <c r="BT52" s="215" t="str">
        <f t="shared" si="53"/>
        <v/>
      </c>
      <c r="BU52" s="215" t="str">
        <f t="shared" si="54"/>
        <v/>
      </c>
      <c r="BV52" s="215" t="str">
        <f t="shared" si="55"/>
        <v/>
      </c>
      <c r="BW52" s="215" t="str">
        <f t="shared" si="56"/>
        <v/>
      </c>
      <c r="BX52" s="215" t="str">
        <f t="shared" si="57"/>
        <v/>
      </c>
      <c r="BY52" s="215" t="str">
        <f t="shared" si="58"/>
        <v/>
      </c>
      <c r="BZ52" s="215" t="str">
        <f t="shared" si="59"/>
        <v/>
      </c>
      <c r="CA52" s="215" t="str">
        <f t="shared" si="60"/>
        <v/>
      </c>
      <c r="CB52" s="215" t="str">
        <f t="shared" si="61"/>
        <v/>
      </c>
      <c r="CC52" s="215">
        <f t="shared" si="42"/>
        <v>0</v>
      </c>
    </row>
    <row r="53" spans="1:81" s="215" customFormat="1" ht="23.15" customHeight="1">
      <c r="A53" s="324">
        <v>39</v>
      </c>
      <c r="B53" s="15"/>
      <c r="C53" s="148"/>
      <c r="D53" s="149"/>
      <c r="E53" s="150"/>
      <c r="F53" s="151"/>
      <c r="G53" s="152"/>
      <c r="H53" s="153"/>
      <c r="I53" s="153"/>
      <c r="J53" s="154"/>
      <c r="K53" s="155"/>
      <c r="L53" s="155"/>
      <c r="M53" s="155"/>
      <c r="N53" s="262"/>
      <c r="O53" s="96"/>
      <c r="P53" s="156"/>
      <c r="Q53" s="325" t="str">
        <f t="shared" si="23"/>
        <v/>
      </c>
      <c r="R53" s="326"/>
      <c r="S53" s="327"/>
      <c r="T53" s="327"/>
      <c r="U53" s="327"/>
      <c r="V53" s="297" t="str">
        <f t="shared" si="62"/>
        <v/>
      </c>
      <c r="W53" s="365" t="str">
        <f t="shared" si="62"/>
        <v/>
      </c>
      <c r="X53" s="297" t="str">
        <f t="shared" si="62"/>
        <v/>
      </c>
      <c r="Y53" s="365" t="str">
        <f t="shared" si="62"/>
        <v/>
      </c>
      <c r="Z53" s="297" t="str">
        <f t="shared" si="62"/>
        <v/>
      </c>
      <c r="AA53" s="365" t="str">
        <f t="shared" si="62"/>
        <v/>
      </c>
      <c r="AB53" s="297" t="str">
        <f t="shared" si="62"/>
        <v/>
      </c>
      <c r="AC53" s="365" t="str">
        <f t="shared" si="62"/>
        <v/>
      </c>
      <c r="AD53" s="297" t="str">
        <f t="shared" si="62"/>
        <v/>
      </c>
      <c r="AE53" s="365" t="str">
        <f t="shared" si="62"/>
        <v/>
      </c>
      <c r="AF53" s="297" t="str">
        <f t="shared" si="62"/>
        <v/>
      </c>
      <c r="AG53" s="365" t="str">
        <f t="shared" si="62"/>
        <v/>
      </c>
      <c r="AH53" s="356"/>
      <c r="AI53" s="328" t="str">
        <f t="shared" si="47"/>
        <v/>
      </c>
      <c r="AJ53" s="328" t="str">
        <f t="shared" si="47"/>
        <v/>
      </c>
      <c r="AK53" s="328" t="str">
        <f t="shared" si="47"/>
        <v/>
      </c>
      <c r="AL53" s="328" t="str">
        <f t="shared" si="47"/>
        <v/>
      </c>
      <c r="AM53" s="328" t="str">
        <f t="shared" si="47"/>
        <v/>
      </c>
      <c r="AN53" s="328" t="str">
        <f t="shared" si="47"/>
        <v/>
      </c>
      <c r="AO53" s="328" t="str">
        <f t="shared" si="47"/>
        <v/>
      </c>
      <c r="AP53" s="328" t="str">
        <f t="shared" si="47"/>
        <v/>
      </c>
      <c r="AQ53" s="328" t="str">
        <f t="shared" si="47"/>
        <v/>
      </c>
      <c r="AR53" s="328" t="str">
        <f t="shared" si="47"/>
        <v/>
      </c>
      <c r="AS53" s="328" t="str">
        <f t="shared" si="47"/>
        <v/>
      </c>
      <c r="AT53" s="328" t="str">
        <f t="shared" si="5"/>
        <v/>
      </c>
      <c r="AU53" s="215" t="str">
        <f t="shared" si="6"/>
        <v/>
      </c>
      <c r="AV53" s="291" t="str">
        <f t="shared" si="7"/>
        <v/>
      </c>
      <c r="AW53" s="291" t="str">
        <f t="shared" si="43"/>
        <v/>
      </c>
      <c r="AX53" s="119" t="str">
        <f>IF(AW53="","",IF(AND(H53="無",I53="有")*OR(①基本情報【名簿入力前に必須入力】!$D$4="幼稚園型認定こども園",①基本情報【名簿入力前に必須入力】!$D$4="保育所型認定こども園",①基本情報【名簿入力前に必須入力】!$D$4="地方裁量型認定こども園"),IF(AY53=4,4,5),AW53))</f>
        <v/>
      </c>
      <c r="AY53" s="291" t="str">
        <f t="shared" si="26"/>
        <v/>
      </c>
      <c r="AZ53" s="291" t="str">
        <f t="shared" si="45"/>
        <v/>
      </c>
      <c r="BA53" s="328" t="str">
        <f t="shared" si="28"/>
        <v/>
      </c>
      <c r="BB53" s="328" t="str">
        <f t="shared" si="29"/>
        <v/>
      </c>
      <c r="BC53" s="328" t="str">
        <f t="shared" si="30"/>
        <v/>
      </c>
      <c r="BD53" s="328" t="str">
        <f t="shared" si="31"/>
        <v/>
      </c>
      <c r="BE53" s="328" t="str">
        <f t="shared" si="32"/>
        <v/>
      </c>
      <c r="BF53" s="328" t="str">
        <f t="shared" si="33"/>
        <v/>
      </c>
      <c r="BG53" s="328" t="str">
        <f t="shared" si="34"/>
        <v/>
      </c>
      <c r="BH53" s="328" t="str">
        <f t="shared" si="35"/>
        <v/>
      </c>
      <c r="BI53" s="328" t="str">
        <f t="shared" si="36"/>
        <v/>
      </c>
      <c r="BJ53" s="328" t="str">
        <f t="shared" si="37"/>
        <v/>
      </c>
      <c r="BK53" s="328" t="str">
        <f t="shared" si="38"/>
        <v/>
      </c>
      <c r="BL53" s="328" t="str">
        <f t="shared" si="39"/>
        <v/>
      </c>
      <c r="BM53" s="216">
        <f t="shared" si="48"/>
        <v>0</v>
      </c>
      <c r="BN53" s="216">
        <f t="shared" si="40"/>
        <v>0</v>
      </c>
      <c r="BO53" s="217">
        <f t="shared" si="41"/>
        <v>0</v>
      </c>
      <c r="BP53" s="215" t="str">
        <f t="shared" si="49"/>
        <v/>
      </c>
      <c r="BQ53" s="215" t="str">
        <f t="shared" si="50"/>
        <v/>
      </c>
      <c r="BR53" s="215" t="str">
        <f t="shared" si="51"/>
        <v/>
      </c>
      <c r="BS53" s="215" t="str">
        <f t="shared" si="52"/>
        <v/>
      </c>
      <c r="BT53" s="215" t="str">
        <f t="shared" si="53"/>
        <v/>
      </c>
      <c r="BU53" s="215" t="str">
        <f t="shared" si="54"/>
        <v/>
      </c>
      <c r="BV53" s="215" t="str">
        <f t="shared" si="55"/>
        <v/>
      </c>
      <c r="BW53" s="215" t="str">
        <f t="shared" si="56"/>
        <v/>
      </c>
      <c r="BX53" s="215" t="str">
        <f t="shared" si="57"/>
        <v/>
      </c>
      <c r="BY53" s="215" t="str">
        <f t="shared" si="58"/>
        <v/>
      </c>
      <c r="BZ53" s="215" t="str">
        <f t="shared" si="59"/>
        <v/>
      </c>
      <c r="CA53" s="215" t="str">
        <f t="shared" si="60"/>
        <v/>
      </c>
      <c r="CB53" s="215" t="str">
        <f t="shared" si="61"/>
        <v/>
      </c>
      <c r="CC53" s="215">
        <f t="shared" si="42"/>
        <v>0</v>
      </c>
    </row>
    <row r="54" spans="1:81" s="215" customFormat="1" ht="23.15" customHeight="1">
      <c r="A54" s="324">
        <v>40</v>
      </c>
      <c r="B54" s="15"/>
      <c r="C54" s="148"/>
      <c r="D54" s="149"/>
      <c r="E54" s="150"/>
      <c r="F54" s="151"/>
      <c r="G54" s="152"/>
      <c r="H54" s="153"/>
      <c r="I54" s="153"/>
      <c r="J54" s="154"/>
      <c r="K54" s="155"/>
      <c r="L54" s="155"/>
      <c r="M54" s="155"/>
      <c r="N54" s="262"/>
      <c r="O54" s="96"/>
      <c r="P54" s="156"/>
      <c r="Q54" s="325" t="str">
        <f t="shared" si="23"/>
        <v/>
      </c>
      <c r="R54" s="326"/>
      <c r="S54" s="327"/>
      <c r="T54" s="327"/>
      <c r="U54" s="327"/>
      <c r="V54" s="297" t="str">
        <f t="shared" si="62"/>
        <v/>
      </c>
      <c r="W54" s="365" t="str">
        <f t="shared" si="62"/>
        <v/>
      </c>
      <c r="X54" s="297" t="str">
        <f t="shared" si="62"/>
        <v/>
      </c>
      <c r="Y54" s="365" t="str">
        <f t="shared" si="62"/>
        <v/>
      </c>
      <c r="Z54" s="297" t="str">
        <f t="shared" si="62"/>
        <v/>
      </c>
      <c r="AA54" s="365" t="str">
        <f t="shared" si="62"/>
        <v/>
      </c>
      <c r="AB54" s="297" t="str">
        <f t="shared" si="62"/>
        <v/>
      </c>
      <c r="AC54" s="365" t="str">
        <f t="shared" si="62"/>
        <v/>
      </c>
      <c r="AD54" s="297" t="str">
        <f t="shared" si="62"/>
        <v/>
      </c>
      <c r="AE54" s="365" t="str">
        <f t="shared" si="62"/>
        <v/>
      </c>
      <c r="AF54" s="297" t="str">
        <f t="shared" si="62"/>
        <v/>
      </c>
      <c r="AG54" s="365" t="str">
        <f t="shared" si="62"/>
        <v/>
      </c>
      <c r="AH54" s="356"/>
      <c r="AI54" s="328" t="str">
        <f t="shared" si="47"/>
        <v/>
      </c>
      <c r="AJ54" s="328" t="str">
        <f t="shared" si="47"/>
        <v/>
      </c>
      <c r="AK54" s="328" t="str">
        <f t="shared" si="47"/>
        <v/>
      </c>
      <c r="AL54" s="328" t="str">
        <f t="shared" si="47"/>
        <v/>
      </c>
      <c r="AM54" s="328" t="str">
        <f t="shared" si="47"/>
        <v/>
      </c>
      <c r="AN54" s="328" t="str">
        <f t="shared" si="47"/>
        <v/>
      </c>
      <c r="AO54" s="328" t="str">
        <f t="shared" si="47"/>
        <v/>
      </c>
      <c r="AP54" s="328" t="str">
        <f t="shared" si="47"/>
        <v/>
      </c>
      <c r="AQ54" s="328" t="str">
        <f t="shared" si="47"/>
        <v/>
      </c>
      <c r="AR54" s="328" t="str">
        <f t="shared" si="47"/>
        <v/>
      </c>
      <c r="AS54" s="328" t="str">
        <f t="shared" si="47"/>
        <v/>
      </c>
      <c r="AT54" s="328" t="str">
        <f t="shared" si="5"/>
        <v/>
      </c>
      <c r="AU54" s="215" t="str">
        <f t="shared" si="6"/>
        <v/>
      </c>
      <c r="AV54" s="291" t="str">
        <f t="shared" si="7"/>
        <v/>
      </c>
      <c r="AW54" s="291" t="str">
        <f t="shared" si="43"/>
        <v/>
      </c>
      <c r="AX54" s="119" t="str">
        <f>IF(AW54="","",IF(AND(H54="無",I54="有")*OR(①基本情報【名簿入力前に必須入力】!$D$4="幼稚園型認定こども園",①基本情報【名簿入力前に必須入力】!$D$4="保育所型認定こども園",①基本情報【名簿入力前に必須入力】!$D$4="地方裁量型認定こども園"),IF(AY54=4,4,5),AW54))</f>
        <v/>
      </c>
      <c r="AY54" s="291" t="str">
        <f t="shared" si="26"/>
        <v/>
      </c>
      <c r="AZ54" s="291" t="str">
        <f t="shared" si="45"/>
        <v/>
      </c>
      <c r="BA54" s="328" t="str">
        <f t="shared" si="28"/>
        <v/>
      </c>
      <c r="BB54" s="328" t="str">
        <f t="shared" si="29"/>
        <v/>
      </c>
      <c r="BC54" s="328" t="str">
        <f t="shared" si="30"/>
        <v/>
      </c>
      <c r="BD54" s="328" t="str">
        <f t="shared" si="31"/>
        <v/>
      </c>
      <c r="BE54" s="328" t="str">
        <f t="shared" si="32"/>
        <v/>
      </c>
      <c r="BF54" s="328" t="str">
        <f t="shared" si="33"/>
        <v/>
      </c>
      <c r="BG54" s="328" t="str">
        <f t="shared" si="34"/>
        <v/>
      </c>
      <c r="BH54" s="328" t="str">
        <f t="shared" si="35"/>
        <v/>
      </c>
      <c r="BI54" s="328" t="str">
        <f t="shared" si="36"/>
        <v/>
      </c>
      <c r="BJ54" s="328" t="str">
        <f t="shared" si="37"/>
        <v/>
      </c>
      <c r="BK54" s="328" t="str">
        <f t="shared" si="38"/>
        <v/>
      </c>
      <c r="BL54" s="328" t="str">
        <f t="shared" si="39"/>
        <v/>
      </c>
      <c r="BM54" s="216">
        <f t="shared" si="48"/>
        <v>0</v>
      </c>
      <c r="BN54" s="216">
        <f t="shared" si="40"/>
        <v>0</v>
      </c>
      <c r="BO54" s="217">
        <f t="shared" si="41"/>
        <v>0</v>
      </c>
      <c r="BP54" s="215" t="str">
        <f t="shared" si="49"/>
        <v/>
      </c>
      <c r="BQ54" s="215" t="str">
        <f t="shared" si="50"/>
        <v/>
      </c>
      <c r="BR54" s="215" t="str">
        <f t="shared" si="51"/>
        <v/>
      </c>
      <c r="BS54" s="215" t="str">
        <f t="shared" si="52"/>
        <v/>
      </c>
      <c r="BT54" s="215" t="str">
        <f t="shared" si="53"/>
        <v/>
      </c>
      <c r="BU54" s="215" t="str">
        <f t="shared" si="54"/>
        <v/>
      </c>
      <c r="BV54" s="215" t="str">
        <f t="shared" si="55"/>
        <v/>
      </c>
      <c r="BW54" s="215" t="str">
        <f t="shared" si="56"/>
        <v/>
      </c>
      <c r="BX54" s="215" t="str">
        <f t="shared" si="57"/>
        <v/>
      </c>
      <c r="BY54" s="215" t="str">
        <f t="shared" si="58"/>
        <v/>
      </c>
      <c r="BZ54" s="215" t="str">
        <f t="shared" si="59"/>
        <v/>
      </c>
      <c r="CA54" s="215" t="str">
        <f t="shared" si="60"/>
        <v/>
      </c>
      <c r="CB54" s="215" t="str">
        <f t="shared" si="61"/>
        <v/>
      </c>
      <c r="CC54" s="215">
        <f t="shared" si="42"/>
        <v>0</v>
      </c>
    </row>
    <row r="55" spans="1:81" s="215" customFormat="1" ht="23.15" customHeight="1">
      <c r="A55" s="324">
        <v>41</v>
      </c>
      <c r="B55" s="15"/>
      <c r="C55" s="148"/>
      <c r="D55" s="149"/>
      <c r="E55" s="150"/>
      <c r="F55" s="151"/>
      <c r="G55" s="152"/>
      <c r="H55" s="153"/>
      <c r="I55" s="153"/>
      <c r="J55" s="154"/>
      <c r="K55" s="155"/>
      <c r="L55" s="155"/>
      <c r="M55" s="155"/>
      <c r="N55" s="262"/>
      <c r="O55" s="96"/>
      <c r="P55" s="156"/>
      <c r="Q55" s="325" t="str">
        <f t="shared" si="23"/>
        <v/>
      </c>
      <c r="R55" s="326"/>
      <c r="S55" s="327"/>
      <c r="T55" s="327"/>
      <c r="U55" s="327"/>
      <c r="V55" s="297" t="str">
        <f t="shared" si="62"/>
        <v/>
      </c>
      <c r="W55" s="365" t="str">
        <f t="shared" si="62"/>
        <v/>
      </c>
      <c r="X55" s="297" t="str">
        <f t="shared" si="62"/>
        <v/>
      </c>
      <c r="Y55" s="365" t="str">
        <f t="shared" si="62"/>
        <v/>
      </c>
      <c r="Z55" s="297" t="str">
        <f t="shared" si="62"/>
        <v/>
      </c>
      <c r="AA55" s="365" t="str">
        <f t="shared" si="62"/>
        <v/>
      </c>
      <c r="AB55" s="297" t="str">
        <f t="shared" si="62"/>
        <v/>
      </c>
      <c r="AC55" s="365" t="str">
        <f t="shared" si="62"/>
        <v/>
      </c>
      <c r="AD55" s="297" t="str">
        <f t="shared" si="62"/>
        <v/>
      </c>
      <c r="AE55" s="365" t="str">
        <f t="shared" si="62"/>
        <v/>
      </c>
      <c r="AF55" s="297" t="str">
        <f t="shared" si="62"/>
        <v/>
      </c>
      <c r="AG55" s="365" t="str">
        <f t="shared" si="62"/>
        <v/>
      </c>
      <c r="AH55" s="356"/>
      <c r="AI55" s="328" t="str">
        <f t="shared" si="47"/>
        <v/>
      </c>
      <c r="AJ55" s="328" t="str">
        <f t="shared" si="47"/>
        <v/>
      </c>
      <c r="AK55" s="328" t="str">
        <f t="shared" si="47"/>
        <v/>
      </c>
      <c r="AL55" s="328" t="str">
        <f t="shared" si="47"/>
        <v/>
      </c>
      <c r="AM55" s="328" t="str">
        <f t="shared" si="47"/>
        <v/>
      </c>
      <c r="AN55" s="328" t="str">
        <f t="shared" si="47"/>
        <v/>
      </c>
      <c r="AO55" s="328" t="str">
        <f t="shared" si="47"/>
        <v/>
      </c>
      <c r="AP55" s="328" t="str">
        <f t="shared" si="47"/>
        <v/>
      </c>
      <c r="AQ55" s="328" t="str">
        <f t="shared" si="47"/>
        <v/>
      </c>
      <c r="AR55" s="328" t="str">
        <f t="shared" si="47"/>
        <v/>
      </c>
      <c r="AS55" s="328" t="str">
        <f t="shared" si="47"/>
        <v/>
      </c>
      <c r="AT55" s="328" t="str">
        <f t="shared" si="5"/>
        <v/>
      </c>
      <c r="AU55" s="215" t="str">
        <f t="shared" si="6"/>
        <v/>
      </c>
      <c r="AV55" s="291" t="str">
        <f t="shared" si="7"/>
        <v/>
      </c>
      <c r="AW55" s="291" t="str">
        <f t="shared" si="43"/>
        <v/>
      </c>
      <c r="AX55" s="119" t="str">
        <f>IF(AW55="","",IF(AND(H55="無",I55="有")*OR(①基本情報【名簿入力前に必須入力】!$D$4="幼稚園型認定こども園",①基本情報【名簿入力前に必須入力】!$D$4="保育所型認定こども園",①基本情報【名簿入力前に必須入力】!$D$4="地方裁量型認定こども園"),IF(AY55=4,4,5),AW55))</f>
        <v/>
      </c>
      <c r="AY55" s="291" t="str">
        <f t="shared" si="26"/>
        <v/>
      </c>
      <c r="AZ55" s="291" t="str">
        <f t="shared" si="45"/>
        <v/>
      </c>
      <c r="BA55" s="328" t="str">
        <f t="shared" si="28"/>
        <v/>
      </c>
      <c r="BB55" s="328" t="str">
        <f t="shared" si="29"/>
        <v/>
      </c>
      <c r="BC55" s="328" t="str">
        <f t="shared" si="30"/>
        <v/>
      </c>
      <c r="BD55" s="328" t="str">
        <f t="shared" si="31"/>
        <v/>
      </c>
      <c r="BE55" s="328" t="str">
        <f t="shared" si="32"/>
        <v/>
      </c>
      <c r="BF55" s="328" t="str">
        <f t="shared" si="33"/>
        <v/>
      </c>
      <c r="BG55" s="328" t="str">
        <f t="shared" si="34"/>
        <v/>
      </c>
      <c r="BH55" s="328" t="str">
        <f t="shared" si="35"/>
        <v/>
      </c>
      <c r="BI55" s="328" t="str">
        <f t="shared" si="36"/>
        <v/>
      </c>
      <c r="BJ55" s="328" t="str">
        <f t="shared" si="37"/>
        <v/>
      </c>
      <c r="BK55" s="328" t="str">
        <f t="shared" si="38"/>
        <v/>
      </c>
      <c r="BL55" s="328" t="str">
        <f t="shared" si="39"/>
        <v/>
      </c>
      <c r="BM55" s="216">
        <f t="shared" si="48"/>
        <v>0</v>
      </c>
      <c r="BN55" s="216">
        <f t="shared" si="40"/>
        <v>0</v>
      </c>
      <c r="BO55" s="217">
        <f t="shared" si="41"/>
        <v>0</v>
      </c>
      <c r="BP55" s="215" t="str">
        <f t="shared" si="49"/>
        <v/>
      </c>
      <c r="BQ55" s="215" t="str">
        <f t="shared" si="50"/>
        <v/>
      </c>
      <c r="BR55" s="215" t="str">
        <f t="shared" si="51"/>
        <v/>
      </c>
      <c r="BS55" s="215" t="str">
        <f t="shared" si="52"/>
        <v/>
      </c>
      <c r="BT55" s="215" t="str">
        <f t="shared" si="53"/>
        <v/>
      </c>
      <c r="BU55" s="215" t="str">
        <f t="shared" si="54"/>
        <v/>
      </c>
      <c r="BV55" s="215" t="str">
        <f t="shared" si="55"/>
        <v/>
      </c>
      <c r="BW55" s="215" t="str">
        <f t="shared" si="56"/>
        <v/>
      </c>
      <c r="BX55" s="215" t="str">
        <f t="shared" si="57"/>
        <v/>
      </c>
      <c r="BY55" s="215" t="str">
        <f t="shared" si="58"/>
        <v/>
      </c>
      <c r="BZ55" s="215" t="str">
        <f t="shared" si="59"/>
        <v/>
      </c>
      <c r="CA55" s="215" t="str">
        <f t="shared" si="60"/>
        <v/>
      </c>
      <c r="CB55" s="215" t="str">
        <f t="shared" si="61"/>
        <v/>
      </c>
      <c r="CC55" s="215">
        <f t="shared" si="42"/>
        <v>0</v>
      </c>
    </row>
    <row r="56" spans="1:81" s="215" customFormat="1" ht="23.15" customHeight="1">
      <c r="A56" s="324">
        <v>42</v>
      </c>
      <c r="B56" s="15"/>
      <c r="C56" s="148"/>
      <c r="D56" s="149"/>
      <c r="E56" s="150"/>
      <c r="F56" s="151"/>
      <c r="G56" s="152"/>
      <c r="H56" s="153"/>
      <c r="I56" s="153"/>
      <c r="J56" s="154"/>
      <c r="K56" s="155"/>
      <c r="L56" s="155"/>
      <c r="M56" s="155"/>
      <c r="N56" s="262"/>
      <c r="O56" s="96"/>
      <c r="P56" s="156"/>
      <c r="Q56" s="325" t="str">
        <f t="shared" si="23"/>
        <v/>
      </c>
      <c r="R56" s="326"/>
      <c r="S56" s="327"/>
      <c r="T56" s="327"/>
      <c r="U56" s="327"/>
      <c r="V56" s="297" t="str">
        <f t="shared" si="62"/>
        <v/>
      </c>
      <c r="W56" s="365" t="str">
        <f t="shared" si="62"/>
        <v/>
      </c>
      <c r="X56" s="297" t="str">
        <f t="shared" si="62"/>
        <v/>
      </c>
      <c r="Y56" s="365" t="str">
        <f t="shared" si="62"/>
        <v/>
      </c>
      <c r="Z56" s="297" t="str">
        <f t="shared" si="62"/>
        <v/>
      </c>
      <c r="AA56" s="365" t="str">
        <f t="shared" si="62"/>
        <v/>
      </c>
      <c r="AB56" s="297" t="str">
        <f t="shared" si="62"/>
        <v/>
      </c>
      <c r="AC56" s="365" t="str">
        <f t="shared" si="62"/>
        <v/>
      </c>
      <c r="AD56" s="297" t="str">
        <f t="shared" si="62"/>
        <v/>
      </c>
      <c r="AE56" s="365" t="str">
        <f t="shared" si="62"/>
        <v/>
      </c>
      <c r="AF56" s="297" t="str">
        <f t="shared" si="62"/>
        <v/>
      </c>
      <c r="AG56" s="365" t="str">
        <f t="shared" si="62"/>
        <v/>
      </c>
      <c r="AH56" s="356"/>
      <c r="AI56" s="328" t="str">
        <f t="shared" ref="AI56:AS65" si="63">IF($AZ56="",IF($L56="","",IF(AI$13&gt;=$L56,IF($M56="",$AY56,IF(AI$13&gt;$M56,"",$AY56)),"")),IF(AND(AI$13&gt;=$L56,OR($M56&gt;=AI$13,$M56="")),$AZ56,""))</f>
        <v/>
      </c>
      <c r="AJ56" s="328" t="str">
        <f t="shared" si="63"/>
        <v/>
      </c>
      <c r="AK56" s="328" t="str">
        <f t="shared" si="63"/>
        <v/>
      </c>
      <c r="AL56" s="328" t="str">
        <f t="shared" si="63"/>
        <v/>
      </c>
      <c r="AM56" s="328" t="str">
        <f t="shared" si="63"/>
        <v/>
      </c>
      <c r="AN56" s="328" t="str">
        <f t="shared" si="63"/>
        <v/>
      </c>
      <c r="AO56" s="328" t="str">
        <f t="shared" si="63"/>
        <v/>
      </c>
      <c r="AP56" s="328" t="str">
        <f t="shared" si="63"/>
        <v/>
      </c>
      <c r="AQ56" s="328" t="str">
        <f t="shared" si="63"/>
        <v/>
      </c>
      <c r="AR56" s="328" t="str">
        <f t="shared" si="63"/>
        <v/>
      </c>
      <c r="AS56" s="328" t="str">
        <f t="shared" si="63"/>
        <v/>
      </c>
      <c r="AT56" s="328" t="str">
        <f t="shared" si="5"/>
        <v/>
      </c>
      <c r="AU56" s="215" t="str">
        <f t="shared" si="6"/>
        <v/>
      </c>
      <c r="AV56" s="291" t="str">
        <f t="shared" si="7"/>
        <v/>
      </c>
      <c r="AW56" s="291" t="str">
        <f t="shared" si="43"/>
        <v/>
      </c>
      <c r="AX56" s="119" t="str">
        <f>IF(AW56="","",IF(AND(H56="無",I56="有")*OR(①基本情報【名簿入力前に必須入力】!$D$4="幼稚園型認定こども園",①基本情報【名簿入力前に必須入力】!$D$4="保育所型認定こども園",①基本情報【名簿入力前に必須入力】!$D$4="地方裁量型認定こども園"),IF(AY56=4,4,5),AW56))</f>
        <v/>
      </c>
      <c r="AY56" s="291" t="str">
        <f t="shared" si="26"/>
        <v/>
      </c>
      <c r="AZ56" s="291" t="str">
        <f t="shared" si="45"/>
        <v/>
      </c>
      <c r="BA56" s="328" t="str">
        <f t="shared" si="28"/>
        <v/>
      </c>
      <c r="BB56" s="328" t="str">
        <f t="shared" si="29"/>
        <v/>
      </c>
      <c r="BC56" s="328" t="str">
        <f t="shared" si="30"/>
        <v/>
      </c>
      <c r="BD56" s="328" t="str">
        <f t="shared" si="31"/>
        <v/>
      </c>
      <c r="BE56" s="328" t="str">
        <f t="shared" si="32"/>
        <v/>
      </c>
      <c r="BF56" s="328" t="str">
        <f t="shared" si="33"/>
        <v/>
      </c>
      <c r="BG56" s="328" t="str">
        <f t="shared" si="34"/>
        <v/>
      </c>
      <c r="BH56" s="328" t="str">
        <f t="shared" si="35"/>
        <v/>
      </c>
      <c r="BI56" s="328" t="str">
        <f t="shared" si="36"/>
        <v/>
      </c>
      <c r="BJ56" s="328" t="str">
        <f t="shared" si="37"/>
        <v/>
      </c>
      <c r="BK56" s="328" t="str">
        <f t="shared" si="38"/>
        <v/>
      </c>
      <c r="BL56" s="328" t="str">
        <f t="shared" si="39"/>
        <v/>
      </c>
      <c r="BM56" s="216">
        <f t="shared" si="48"/>
        <v>0</v>
      </c>
      <c r="BN56" s="216">
        <f t="shared" si="40"/>
        <v>0</v>
      </c>
      <c r="BO56" s="217">
        <f t="shared" si="41"/>
        <v>0</v>
      </c>
      <c r="BP56" s="215" t="str">
        <f t="shared" si="49"/>
        <v/>
      </c>
      <c r="BQ56" s="215" t="str">
        <f t="shared" si="50"/>
        <v/>
      </c>
      <c r="BR56" s="215" t="str">
        <f t="shared" si="51"/>
        <v/>
      </c>
      <c r="BS56" s="215" t="str">
        <f t="shared" si="52"/>
        <v/>
      </c>
      <c r="BT56" s="215" t="str">
        <f t="shared" si="53"/>
        <v/>
      </c>
      <c r="BU56" s="215" t="str">
        <f t="shared" si="54"/>
        <v/>
      </c>
      <c r="BV56" s="215" t="str">
        <f t="shared" si="55"/>
        <v/>
      </c>
      <c r="BW56" s="215" t="str">
        <f t="shared" si="56"/>
        <v/>
      </c>
      <c r="BX56" s="215" t="str">
        <f t="shared" si="57"/>
        <v/>
      </c>
      <c r="BY56" s="215" t="str">
        <f t="shared" si="58"/>
        <v/>
      </c>
      <c r="BZ56" s="215" t="str">
        <f t="shared" si="59"/>
        <v/>
      </c>
      <c r="CA56" s="215" t="str">
        <f t="shared" si="60"/>
        <v/>
      </c>
      <c r="CB56" s="215" t="str">
        <f t="shared" si="61"/>
        <v/>
      </c>
      <c r="CC56" s="215">
        <f t="shared" si="42"/>
        <v>0</v>
      </c>
    </row>
    <row r="57" spans="1:81" s="215" customFormat="1" ht="23.15" customHeight="1">
      <c r="A57" s="324">
        <v>43</v>
      </c>
      <c r="B57" s="15"/>
      <c r="C57" s="148"/>
      <c r="D57" s="149"/>
      <c r="E57" s="150"/>
      <c r="F57" s="151"/>
      <c r="G57" s="152"/>
      <c r="H57" s="153"/>
      <c r="I57" s="153"/>
      <c r="J57" s="154"/>
      <c r="K57" s="155"/>
      <c r="L57" s="155"/>
      <c r="M57" s="155"/>
      <c r="N57" s="262"/>
      <c r="O57" s="96"/>
      <c r="P57" s="156"/>
      <c r="Q57" s="325" t="str">
        <f t="shared" si="23"/>
        <v/>
      </c>
      <c r="R57" s="326"/>
      <c r="S57" s="327"/>
      <c r="T57" s="327"/>
      <c r="U57" s="327"/>
      <c r="V57" s="297" t="str">
        <f t="shared" si="62"/>
        <v/>
      </c>
      <c r="W57" s="365" t="str">
        <f t="shared" si="62"/>
        <v/>
      </c>
      <c r="X57" s="297" t="str">
        <f t="shared" si="62"/>
        <v/>
      </c>
      <c r="Y57" s="365" t="str">
        <f t="shared" si="62"/>
        <v/>
      </c>
      <c r="Z57" s="297" t="str">
        <f t="shared" si="62"/>
        <v/>
      </c>
      <c r="AA57" s="365" t="str">
        <f t="shared" si="62"/>
        <v/>
      </c>
      <c r="AB57" s="297" t="str">
        <f t="shared" si="62"/>
        <v/>
      </c>
      <c r="AC57" s="365" t="str">
        <f t="shared" si="62"/>
        <v/>
      </c>
      <c r="AD57" s="297" t="str">
        <f t="shared" si="62"/>
        <v/>
      </c>
      <c r="AE57" s="365" t="str">
        <f t="shared" si="62"/>
        <v/>
      </c>
      <c r="AF57" s="297" t="str">
        <f t="shared" si="62"/>
        <v/>
      </c>
      <c r="AG57" s="365" t="str">
        <f t="shared" si="62"/>
        <v/>
      </c>
      <c r="AH57" s="356"/>
      <c r="AI57" s="328" t="str">
        <f t="shared" si="63"/>
        <v/>
      </c>
      <c r="AJ57" s="328" t="str">
        <f t="shared" si="63"/>
        <v/>
      </c>
      <c r="AK57" s="328" t="str">
        <f t="shared" si="63"/>
        <v/>
      </c>
      <c r="AL57" s="328" t="str">
        <f t="shared" si="63"/>
        <v/>
      </c>
      <c r="AM57" s="328" t="str">
        <f t="shared" si="63"/>
        <v/>
      </c>
      <c r="AN57" s="328" t="str">
        <f t="shared" si="63"/>
        <v/>
      </c>
      <c r="AO57" s="328" t="str">
        <f t="shared" si="63"/>
        <v/>
      </c>
      <c r="AP57" s="328" t="str">
        <f t="shared" si="63"/>
        <v/>
      </c>
      <c r="AQ57" s="328" t="str">
        <f t="shared" si="63"/>
        <v/>
      </c>
      <c r="AR57" s="328" t="str">
        <f t="shared" si="63"/>
        <v/>
      </c>
      <c r="AS57" s="328" t="str">
        <f t="shared" si="63"/>
        <v/>
      </c>
      <c r="AT57" s="328" t="str">
        <f t="shared" si="5"/>
        <v/>
      </c>
      <c r="AU57" s="215" t="str">
        <f t="shared" si="6"/>
        <v/>
      </c>
      <c r="AV57" s="291" t="str">
        <f t="shared" si="7"/>
        <v/>
      </c>
      <c r="AW57" s="291" t="str">
        <f t="shared" si="43"/>
        <v/>
      </c>
      <c r="AX57" s="119" t="str">
        <f>IF(AW57="","",IF(AND(H57="無",I57="有")*OR(①基本情報【名簿入力前に必須入力】!$D$4="幼稚園型認定こども園",①基本情報【名簿入力前に必須入力】!$D$4="保育所型認定こども園",①基本情報【名簿入力前に必須入力】!$D$4="地方裁量型認定こども園"),IF(AY57=4,4,5),AW57))</f>
        <v/>
      </c>
      <c r="AY57" s="291" t="str">
        <f t="shared" si="26"/>
        <v/>
      </c>
      <c r="AZ57" s="291" t="str">
        <f t="shared" si="45"/>
        <v/>
      </c>
      <c r="BA57" s="328" t="str">
        <f t="shared" si="28"/>
        <v/>
      </c>
      <c r="BB57" s="328" t="str">
        <f t="shared" si="29"/>
        <v/>
      </c>
      <c r="BC57" s="328" t="str">
        <f t="shared" si="30"/>
        <v/>
      </c>
      <c r="BD57" s="328" t="str">
        <f t="shared" si="31"/>
        <v/>
      </c>
      <c r="BE57" s="328" t="str">
        <f t="shared" si="32"/>
        <v/>
      </c>
      <c r="BF57" s="328" t="str">
        <f t="shared" si="33"/>
        <v/>
      </c>
      <c r="BG57" s="328" t="str">
        <f t="shared" si="34"/>
        <v/>
      </c>
      <c r="BH57" s="328" t="str">
        <f t="shared" si="35"/>
        <v/>
      </c>
      <c r="BI57" s="328" t="str">
        <f t="shared" si="36"/>
        <v/>
      </c>
      <c r="BJ57" s="328" t="str">
        <f t="shared" si="37"/>
        <v/>
      </c>
      <c r="BK57" s="328" t="str">
        <f t="shared" si="38"/>
        <v/>
      </c>
      <c r="BL57" s="328" t="str">
        <f t="shared" si="39"/>
        <v/>
      </c>
      <c r="BM57" s="216">
        <f t="shared" si="48"/>
        <v>0</v>
      </c>
      <c r="BN57" s="216">
        <f t="shared" si="40"/>
        <v>0</v>
      </c>
      <c r="BO57" s="217">
        <f t="shared" si="41"/>
        <v>0</v>
      </c>
      <c r="BP57" s="215" t="str">
        <f t="shared" si="49"/>
        <v/>
      </c>
      <c r="BQ57" s="215" t="str">
        <f t="shared" si="50"/>
        <v/>
      </c>
      <c r="BR57" s="215" t="str">
        <f t="shared" si="51"/>
        <v/>
      </c>
      <c r="BS57" s="215" t="str">
        <f t="shared" si="52"/>
        <v/>
      </c>
      <c r="BT57" s="215" t="str">
        <f t="shared" si="53"/>
        <v/>
      </c>
      <c r="BU57" s="215" t="str">
        <f t="shared" si="54"/>
        <v/>
      </c>
      <c r="BV57" s="215" t="str">
        <f t="shared" si="55"/>
        <v/>
      </c>
      <c r="BW57" s="215" t="str">
        <f t="shared" si="56"/>
        <v/>
      </c>
      <c r="BX57" s="215" t="str">
        <f t="shared" si="57"/>
        <v/>
      </c>
      <c r="BY57" s="215" t="str">
        <f t="shared" si="58"/>
        <v/>
      </c>
      <c r="BZ57" s="215" t="str">
        <f t="shared" si="59"/>
        <v/>
      </c>
      <c r="CA57" s="215" t="str">
        <f t="shared" si="60"/>
        <v/>
      </c>
      <c r="CB57" s="215" t="str">
        <f t="shared" si="61"/>
        <v/>
      </c>
      <c r="CC57" s="215">
        <f t="shared" si="42"/>
        <v>0</v>
      </c>
    </row>
    <row r="58" spans="1:81" s="215" customFormat="1" ht="23.15" customHeight="1">
      <c r="A58" s="324">
        <v>44</v>
      </c>
      <c r="B58" s="15"/>
      <c r="C58" s="148"/>
      <c r="D58" s="149"/>
      <c r="E58" s="150"/>
      <c r="F58" s="151"/>
      <c r="G58" s="152"/>
      <c r="H58" s="153"/>
      <c r="I58" s="153"/>
      <c r="J58" s="154"/>
      <c r="K58" s="155"/>
      <c r="L58" s="155"/>
      <c r="M58" s="155"/>
      <c r="N58" s="262"/>
      <c r="O58" s="96"/>
      <c r="P58" s="156"/>
      <c r="Q58" s="325" t="str">
        <f t="shared" si="23"/>
        <v/>
      </c>
      <c r="R58" s="326"/>
      <c r="S58" s="327"/>
      <c r="T58" s="327"/>
      <c r="U58" s="327"/>
      <c r="V58" s="297" t="str">
        <f t="shared" si="62"/>
        <v/>
      </c>
      <c r="W58" s="365" t="str">
        <f t="shared" si="62"/>
        <v/>
      </c>
      <c r="X58" s="297" t="str">
        <f t="shared" si="62"/>
        <v/>
      </c>
      <c r="Y58" s="365" t="str">
        <f t="shared" si="62"/>
        <v/>
      </c>
      <c r="Z58" s="297" t="str">
        <f t="shared" si="62"/>
        <v/>
      </c>
      <c r="AA58" s="365" t="str">
        <f t="shared" si="62"/>
        <v/>
      </c>
      <c r="AB58" s="297" t="str">
        <f t="shared" si="62"/>
        <v/>
      </c>
      <c r="AC58" s="365" t="str">
        <f t="shared" si="62"/>
        <v/>
      </c>
      <c r="AD58" s="297" t="str">
        <f t="shared" si="62"/>
        <v/>
      </c>
      <c r="AE58" s="365" t="str">
        <f t="shared" si="62"/>
        <v/>
      </c>
      <c r="AF58" s="297" t="str">
        <f t="shared" si="62"/>
        <v/>
      </c>
      <c r="AG58" s="365" t="str">
        <f t="shared" si="62"/>
        <v/>
      </c>
      <c r="AH58" s="356"/>
      <c r="AI58" s="328" t="str">
        <f t="shared" si="63"/>
        <v/>
      </c>
      <c r="AJ58" s="328" t="str">
        <f t="shared" si="63"/>
        <v/>
      </c>
      <c r="AK58" s="328" t="str">
        <f t="shared" si="63"/>
        <v/>
      </c>
      <c r="AL58" s="328" t="str">
        <f t="shared" si="63"/>
        <v/>
      </c>
      <c r="AM58" s="328" t="str">
        <f t="shared" si="63"/>
        <v/>
      </c>
      <c r="AN58" s="328" t="str">
        <f t="shared" si="63"/>
        <v/>
      </c>
      <c r="AO58" s="328" t="str">
        <f t="shared" si="63"/>
        <v/>
      </c>
      <c r="AP58" s="328" t="str">
        <f t="shared" si="63"/>
        <v/>
      </c>
      <c r="AQ58" s="328" t="str">
        <f t="shared" si="63"/>
        <v/>
      </c>
      <c r="AR58" s="328" t="str">
        <f t="shared" si="63"/>
        <v/>
      </c>
      <c r="AS58" s="328" t="str">
        <f t="shared" si="63"/>
        <v/>
      </c>
      <c r="AT58" s="328" t="str">
        <f t="shared" si="5"/>
        <v/>
      </c>
      <c r="AU58" s="215" t="str">
        <f t="shared" si="6"/>
        <v/>
      </c>
      <c r="AV58" s="291" t="str">
        <f t="shared" si="7"/>
        <v/>
      </c>
      <c r="AW58" s="291" t="str">
        <f t="shared" si="43"/>
        <v/>
      </c>
      <c r="AX58" s="119" t="str">
        <f>IF(AW58="","",IF(AND(H58="無",I58="有")*OR(①基本情報【名簿入力前に必須入力】!$D$4="幼稚園型認定こども園",①基本情報【名簿入力前に必須入力】!$D$4="保育所型認定こども園",①基本情報【名簿入力前に必須入力】!$D$4="地方裁量型認定こども園"),IF(AY58=4,4,5),AW58))</f>
        <v/>
      </c>
      <c r="AY58" s="291" t="str">
        <f t="shared" si="26"/>
        <v/>
      </c>
      <c r="AZ58" s="291" t="str">
        <f t="shared" si="45"/>
        <v/>
      </c>
      <c r="BA58" s="328" t="str">
        <f t="shared" si="28"/>
        <v/>
      </c>
      <c r="BB58" s="328" t="str">
        <f t="shared" si="29"/>
        <v/>
      </c>
      <c r="BC58" s="328" t="str">
        <f t="shared" si="30"/>
        <v/>
      </c>
      <c r="BD58" s="328" t="str">
        <f t="shared" si="31"/>
        <v/>
      </c>
      <c r="BE58" s="328" t="str">
        <f t="shared" si="32"/>
        <v/>
      </c>
      <c r="BF58" s="328" t="str">
        <f t="shared" si="33"/>
        <v/>
      </c>
      <c r="BG58" s="328" t="str">
        <f t="shared" si="34"/>
        <v/>
      </c>
      <c r="BH58" s="328" t="str">
        <f t="shared" si="35"/>
        <v/>
      </c>
      <c r="BI58" s="328" t="str">
        <f t="shared" si="36"/>
        <v/>
      </c>
      <c r="BJ58" s="328" t="str">
        <f t="shared" si="37"/>
        <v/>
      </c>
      <c r="BK58" s="328" t="str">
        <f t="shared" si="38"/>
        <v/>
      </c>
      <c r="BL58" s="328" t="str">
        <f t="shared" si="39"/>
        <v/>
      </c>
      <c r="BM58" s="216">
        <f t="shared" si="48"/>
        <v>0</v>
      </c>
      <c r="BN58" s="216">
        <f t="shared" si="40"/>
        <v>0</v>
      </c>
      <c r="BO58" s="217">
        <f t="shared" si="41"/>
        <v>0</v>
      </c>
      <c r="BP58" s="215" t="str">
        <f t="shared" si="49"/>
        <v/>
      </c>
      <c r="BQ58" s="215" t="str">
        <f t="shared" si="50"/>
        <v/>
      </c>
      <c r="BR58" s="215" t="str">
        <f t="shared" si="51"/>
        <v/>
      </c>
      <c r="BS58" s="215" t="str">
        <f t="shared" si="52"/>
        <v/>
      </c>
      <c r="BT58" s="215" t="str">
        <f t="shared" si="53"/>
        <v/>
      </c>
      <c r="BU58" s="215" t="str">
        <f t="shared" si="54"/>
        <v/>
      </c>
      <c r="BV58" s="215" t="str">
        <f t="shared" si="55"/>
        <v/>
      </c>
      <c r="BW58" s="215" t="str">
        <f t="shared" si="56"/>
        <v/>
      </c>
      <c r="BX58" s="215" t="str">
        <f t="shared" si="57"/>
        <v/>
      </c>
      <c r="BY58" s="215" t="str">
        <f t="shared" si="58"/>
        <v/>
      </c>
      <c r="BZ58" s="215" t="str">
        <f t="shared" si="59"/>
        <v/>
      </c>
      <c r="CA58" s="215" t="str">
        <f t="shared" si="60"/>
        <v/>
      </c>
      <c r="CB58" s="215" t="str">
        <f t="shared" si="61"/>
        <v/>
      </c>
      <c r="CC58" s="215">
        <f t="shared" si="42"/>
        <v>0</v>
      </c>
    </row>
    <row r="59" spans="1:81" s="215" customFormat="1" ht="23.15" customHeight="1">
      <c r="A59" s="324">
        <v>45</v>
      </c>
      <c r="B59" s="15"/>
      <c r="C59" s="148"/>
      <c r="D59" s="149"/>
      <c r="E59" s="150"/>
      <c r="F59" s="151"/>
      <c r="G59" s="152"/>
      <c r="H59" s="153"/>
      <c r="I59" s="153"/>
      <c r="J59" s="154"/>
      <c r="K59" s="155"/>
      <c r="L59" s="155"/>
      <c r="M59" s="155"/>
      <c r="N59" s="262"/>
      <c r="O59" s="96"/>
      <c r="P59" s="156"/>
      <c r="Q59" s="325" t="str">
        <f t="shared" si="23"/>
        <v/>
      </c>
      <c r="R59" s="326"/>
      <c r="S59" s="327"/>
      <c r="T59" s="327"/>
      <c r="U59" s="327"/>
      <c r="V59" s="297" t="str">
        <f t="shared" si="62"/>
        <v/>
      </c>
      <c r="W59" s="365" t="str">
        <f t="shared" si="62"/>
        <v/>
      </c>
      <c r="X59" s="297" t="str">
        <f t="shared" si="62"/>
        <v/>
      </c>
      <c r="Y59" s="365" t="str">
        <f t="shared" si="62"/>
        <v/>
      </c>
      <c r="Z59" s="297" t="str">
        <f t="shared" si="62"/>
        <v/>
      </c>
      <c r="AA59" s="365" t="str">
        <f t="shared" si="62"/>
        <v/>
      </c>
      <c r="AB59" s="297" t="str">
        <f t="shared" si="62"/>
        <v/>
      </c>
      <c r="AC59" s="365" t="str">
        <f t="shared" si="62"/>
        <v/>
      </c>
      <c r="AD59" s="297" t="str">
        <f t="shared" si="62"/>
        <v/>
      </c>
      <c r="AE59" s="365" t="str">
        <f t="shared" si="62"/>
        <v/>
      </c>
      <c r="AF59" s="297" t="str">
        <f t="shared" si="62"/>
        <v/>
      </c>
      <c r="AG59" s="365" t="str">
        <f t="shared" si="62"/>
        <v/>
      </c>
      <c r="AH59" s="356"/>
      <c r="AI59" s="328" t="str">
        <f t="shared" si="63"/>
        <v/>
      </c>
      <c r="AJ59" s="328" t="str">
        <f t="shared" si="63"/>
        <v/>
      </c>
      <c r="AK59" s="328" t="str">
        <f t="shared" si="63"/>
        <v/>
      </c>
      <c r="AL59" s="328" t="str">
        <f t="shared" si="63"/>
        <v/>
      </c>
      <c r="AM59" s="328" t="str">
        <f t="shared" si="63"/>
        <v/>
      </c>
      <c r="AN59" s="328" t="str">
        <f t="shared" si="63"/>
        <v/>
      </c>
      <c r="AO59" s="328" t="str">
        <f t="shared" si="63"/>
        <v/>
      </c>
      <c r="AP59" s="328" t="str">
        <f t="shared" si="63"/>
        <v/>
      </c>
      <c r="AQ59" s="328" t="str">
        <f t="shared" si="63"/>
        <v/>
      </c>
      <c r="AR59" s="328" t="str">
        <f t="shared" si="63"/>
        <v/>
      </c>
      <c r="AS59" s="328" t="str">
        <f t="shared" si="63"/>
        <v/>
      </c>
      <c r="AT59" s="328" t="str">
        <f t="shared" si="5"/>
        <v/>
      </c>
      <c r="AU59" s="215" t="str">
        <f t="shared" si="6"/>
        <v/>
      </c>
      <c r="AV59" s="291" t="str">
        <f t="shared" si="7"/>
        <v/>
      </c>
      <c r="AW59" s="291" t="str">
        <f t="shared" si="43"/>
        <v/>
      </c>
      <c r="AX59" s="119" t="str">
        <f>IF(AW59="","",IF(AND(H59="無",I59="有")*OR(①基本情報【名簿入力前に必須入力】!$D$4="幼稚園型認定こども園",①基本情報【名簿入力前に必須入力】!$D$4="保育所型認定こども園",①基本情報【名簿入力前に必須入力】!$D$4="地方裁量型認定こども園"),IF(AY59=4,4,5),AW59))</f>
        <v/>
      </c>
      <c r="AY59" s="291" t="str">
        <f t="shared" si="26"/>
        <v/>
      </c>
      <c r="AZ59" s="291" t="str">
        <f t="shared" si="45"/>
        <v/>
      </c>
      <c r="BA59" s="328" t="str">
        <f t="shared" si="28"/>
        <v/>
      </c>
      <c r="BB59" s="328" t="str">
        <f t="shared" si="29"/>
        <v/>
      </c>
      <c r="BC59" s="328" t="str">
        <f t="shared" si="30"/>
        <v/>
      </c>
      <c r="BD59" s="328" t="str">
        <f t="shared" si="31"/>
        <v/>
      </c>
      <c r="BE59" s="328" t="str">
        <f t="shared" si="32"/>
        <v/>
      </c>
      <c r="BF59" s="328" t="str">
        <f t="shared" si="33"/>
        <v/>
      </c>
      <c r="BG59" s="328" t="str">
        <f t="shared" si="34"/>
        <v/>
      </c>
      <c r="BH59" s="328" t="str">
        <f t="shared" si="35"/>
        <v/>
      </c>
      <c r="BI59" s="328" t="str">
        <f t="shared" si="36"/>
        <v/>
      </c>
      <c r="BJ59" s="328" t="str">
        <f t="shared" si="37"/>
        <v/>
      </c>
      <c r="BK59" s="328" t="str">
        <f t="shared" si="38"/>
        <v/>
      </c>
      <c r="BL59" s="328" t="str">
        <f t="shared" si="39"/>
        <v/>
      </c>
      <c r="BM59" s="216">
        <f t="shared" si="48"/>
        <v>0</v>
      </c>
      <c r="BN59" s="216">
        <f t="shared" si="40"/>
        <v>0</v>
      </c>
      <c r="BO59" s="217">
        <f t="shared" si="41"/>
        <v>0</v>
      </c>
      <c r="BP59" s="215" t="str">
        <f t="shared" si="49"/>
        <v/>
      </c>
      <c r="BQ59" s="215" t="str">
        <f t="shared" si="50"/>
        <v/>
      </c>
      <c r="BR59" s="215" t="str">
        <f t="shared" si="51"/>
        <v/>
      </c>
      <c r="BS59" s="215" t="str">
        <f t="shared" si="52"/>
        <v/>
      </c>
      <c r="BT59" s="215" t="str">
        <f t="shared" si="53"/>
        <v/>
      </c>
      <c r="BU59" s="215" t="str">
        <f t="shared" si="54"/>
        <v/>
      </c>
      <c r="BV59" s="215" t="str">
        <f t="shared" si="55"/>
        <v/>
      </c>
      <c r="BW59" s="215" t="str">
        <f t="shared" si="56"/>
        <v/>
      </c>
      <c r="BX59" s="215" t="str">
        <f t="shared" si="57"/>
        <v/>
      </c>
      <c r="BY59" s="215" t="str">
        <f t="shared" si="58"/>
        <v/>
      </c>
      <c r="BZ59" s="215" t="str">
        <f t="shared" si="59"/>
        <v/>
      </c>
      <c r="CA59" s="215" t="str">
        <f t="shared" si="60"/>
        <v/>
      </c>
      <c r="CB59" s="215" t="str">
        <f t="shared" si="61"/>
        <v/>
      </c>
      <c r="CC59" s="215">
        <f t="shared" si="42"/>
        <v>0</v>
      </c>
    </row>
    <row r="60" spans="1:81" s="215" customFormat="1" ht="23.15" customHeight="1">
      <c r="A60" s="324">
        <v>46</v>
      </c>
      <c r="B60" s="15"/>
      <c r="C60" s="148"/>
      <c r="D60" s="149"/>
      <c r="E60" s="150"/>
      <c r="F60" s="151"/>
      <c r="G60" s="152"/>
      <c r="H60" s="153"/>
      <c r="I60" s="153"/>
      <c r="J60" s="154"/>
      <c r="K60" s="155"/>
      <c r="L60" s="155"/>
      <c r="M60" s="155"/>
      <c r="N60" s="262"/>
      <c r="O60" s="96"/>
      <c r="P60" s="156"/>
      <c r="Q60" s="325" t="str">
        <f t="shared" si="23"/>
        <v/>
      </c>
      <c r="R60" s="326"/>
      <c r="S60" s="327"/>
      <c r="T60" s="327"/>
      <c r="U60" s="327"/>
      <c r="V60" s="297" t="str">
        <f t="shared" si="62"/>
        <v/>
      </c>
      <c r="W60" s="365" t="str">
        <f t="shared" si="62"/>
        <v/>
      </c>
      <c r="X60" s="297" t="str">
        <f t="shared" si="62"/>
        <v/>
      </c>
      <c r="Y60" s="365" t="str">
        <f t="shared" si="62"/>
        <v/>
      </c>
      <c r="Z60" s="297" t="str">
        <f t="shared" si="62"/>
        <v/>
      </c>
      <c r="AA60" s="365" t="str">
        <f t="shared" si="62"/>
        <v/>
      </c>
      <c r="AB60" s="297" t="str">
        <f t="shared" si="62"/>
        <v/>
      </c>
      <c r="AC60" s="365" t="str">
        <f t="shared" si="62"/>
        <v/>
      </c>
      <c r="AD60" s="297" t="str">
        <f t="shared" si="62"/>
        <v/>
      </c>
      <c r="AE60" s="365" t="str">
        <f t="shared" si="62"/>
        <v/>
      </c>
      <c r="AF60" s="297" t="str">
        <f t="shared" si="62"/>
        <v/>
      </c>
      <c r="AG60" s="365" t="str">
        <f t="shared" si="62"/>
        <v/>
      </c>
      <c r="AH60" s="356"/>
      <c r="AI60" s="328" t="str">
        <f t="shared" si="63"/>
        <v/>
      </c>
      <c r="AJ60" s="328" t="str">
        <f t="shared" si="63"/>
        <v/>
      </c>
      <c r="AK60" s="328" t="str">
        <f t="shared" si="63"/>
        <v/>
      </c>
      <c r="AL60" s="328" t="str">
        <f t="shared" si="63"/>
        <v/>
      </c>
      <c r="AM60" s="328" t="str">
        <f t="shared" si="63"/>
        <v/>
      </c>
      <c r="AN60" s="328" t="str">
        <f t="shared" si="63"/>
        <v/>
      </c>
      <c r="AO60" s="328" t="str">
        <f t="shared" si="63"/>
        <v/>
      </c>
      <c r="AP60" s="328" t="str">
        <f t="shared" si="63"/>
        <v/>
      </c>
      <c r="AQ60" s="328" t="str">
        <f t="shared" si="63"/>
        <v/>
      </c>
      <c r="AR60" s="328" t="str">
        <f t="shared" si="63"/>
        <v/>
      </c>
      <c r="AS60" s="328" t="str">
        <f t="shared" si="63"/>
        <v/>
      </c>
      <c r="AT60" s="328" t="str">
        <f t="shared" si="5"/>
        <v/>
      </c>
      <c r="AU60" s="215" t="str">
        <f t="shared" si="6"/>
        <v/>
      </c>
      <c r="AV60" s="291" t="str">
        <f t="shared" si="7"/>
        <v/>
      </c>
      <c r="AW60" s="291" t="str">
        <f t="shared" si="43"/>
        <v/>
      </c>
      <c r="AX60" s="119" t="str">
        <f>IF(AW60="","",IF(AND(H60="無",I60="有")*OR(①基本情報【名簿入力前に必須入力】!$D$4="幼稚園型認定こども園",①基本情報【名簿入力前に必須入力】!$D$4="保育所型認定こども園",①基本情報【名簿入力前に必須入力】!$D$4="地方裁量型認定こども園"),IF(AY60=4,4,5),AW60))</f>
        <v/>
      </c>
      <c r="AY60" s="291" t="str">
        <f t="shared" si="26"/>
        <v/>
      </c>
      <c r="AZ60" s="291" t="str">
        <f t="shared" si="45"/>
        <v/>
      </c>
      <c r="BA60" s="328" t="str">
        <f t="shared" si="28"/>
        <v/>
      </c>
      <c r="BB60" s="328" t="str">
        <f t="shared" si="29"/>
        <v/>
      </c>
      <c r="BC60" s="328" t="str">
        <f t="shared" si="30"/>
        <v/>
      </c>
      <c r="BD60" s="328" t="str">
        <f t="shared" si="31"/>
        <v/>
      </c>
      <c r="BE60" s="328" t="str">
        <f t="shared" si="32"/>
        <v/>
      </c>
      <c r="BF60" s="328" t="str">
        <f t="shared" si="33"/>
        <v/>
      </c>
      <c r="BG60" s="328" t="str">
        <f t="shared" si="34"/>
        <v/>
      </c>
      <c r="BH60" s="328" t="str">
        <f t="shared" si="35"/>
        <v/>
      </c>
      <c r="BI60" s="328" t="str">
        <f t="shared" si="36"/>
        <v/>
      </c>
      <c r="BJ60" s="328" t="str">
        <f t="shared" si="37"/>
        <v/>
      </c>
      <c r="BK60" s="328" t="str">
        <f t="shared" si="38"/>
        <v/>
      </c>
      <c r="BL60" s="328" t="str">
        <f t="shared" si="39"/>
        <v/>
      </c>
      <c r="BM60" s="216">
        <f t="shared" si="48"/>
        <v>0</v>
      </c>
      <c r="BN60" s="216">
        <f t="shared" si="40"/>
        <v>0</v>
      </c>
      <c r="BO60" s="217">
        <f t="shared" si="41"/>
        <v>0</v>
      </c>
      <c r="BP60" s="215" t="str">
        <f t="shared" si="49"/>
        <v/>
      </c>
      <c r="BQ60" s="215" t="str">
        <f t="shared" si="50"/>
        <v/>
      </c>
      <c r="BR60" s="215" t="str">
        <f t="shared" si="51"/>
        <v/>
      </c>
      <c r="BS60" s="215" t="str">
        <f t="shared" si="52"/>
        <v/>
      </c>
      <c r="BT60" s="215" t="str">
        <f t="shared" si="53"/>
        <v/>
      </c>
      <c r="BU60" s="215" t="str">
        <f t="shared" si="54"/>
        <v/>
      </c>
      <c r="BV60" s="215" t="str">
        <f t="shared" si="55"/>
        <v/>
      </c>
      <c r="BW60" s="215" t="str">
        <f t="shared" si="56"/>
        <v/>
      </c>
      <c r="BX60" s="215" t="str">
        <f t="shared" si="57"/>
        <v/>
      </c>
      <c r="BY60" s="215" t="str">
        <f t="shared" si="58"/>
        <v/>
      </c>
      <c r="BZ60" s="215" t="str">
        <f t="shared" si="59"/>
        <v/>
      </c>
      <c r="CA60" s="215" t="str">
        <f t="shared" si="60"/>
        <v/>
      </c>
      <c r="CB60" s="215" t="str">
        <f t="shared" si="61"/>
        <v/>
      </c>
      <c r="CC60" s="215">
        <f t="shared" si="42"/>
        <v>0</v>
      </c>
    </row>
    <row r="61" spans="1:81" s="215" customFormat="1" ht="23.15" customHeight="1">
      <c r="A61" s="324">
        <v>47</v>
      </c>
      <c r="B61" s="15"/>
      <c r="C61" s="148"/>
      <c r="D61" s="149"/>
      <c r="E61" s="150"/>
      <c r="F61" s="151"/>
      <c r="G61" s="152"/>
      <c r="H61" s="153"/>
      <c r="I61" s="153"/>
      <c r="J61" s="154"/>
      <c r="K61" s="155"/>
      <c r="L61" s="155"/>
      <c r="M61" s="155"/>
      <c r="N61" s="262"/>
      <c r="O61" s="96"/>
      <c r="P61" s="156"/>
      <c r="Q61" s="325" t="str">
        <f t="shared" si="23"/>
        <v/>
      </c>
      <c r="R61" s="326"/>
      <c r="S61" s="327"/>
      <c r="T61" s="327"/>
      <c r="U61" s="327"/>
      <c r="V61" s="297" t="str">
        <f t="shared" si="62"/>
        <v/>
      </c>
      <c r="W61" s="365" t="str">
        <f t="shared" si="62"/>
        <v/>
      </c>
      <c r="X61" s="297" t="str">
        <f t="shared" si="62"/>
        <v/>
      </c>
      <c r="Y61" s="365" t="str">
        <f t="shared" si="62"/>
        <v/>
      </c>
      <c r="Z61" s="297" t="str">
        <f t="shared" si="62"/>
        <v/>
      </c>
      <c r="AA61" s="365" t="str">
        <f t="shared" si="62"/>
        <v/>
      </c>
      <c r="AB61" s="297" t="str">
        <f t="shared" si="62"/>
        <v/>
      </c>
      <c r="AC61" s="365" t="str">
        <f t="shared" si="62"/>
        <v/>
      </c>
      <c r="AD61" s="297" t="str">
        <f t="shared" si="62"/>
        <v/>
      </c>
      <c r="AE61" s="365" t="str">
        <f t="shared" si="62"/>
        <v/>
      </c>
      <c r="AF61" s="297" t="str">
        <f t="shared" si="62"/>
        <v/>
      </c>
      <c r="AG61" s="365" t="str">
        <f t="shared" si="62"/>
        <v/>
      </c>
      <c r="AH61" s="356"/>
      <c r="AI61" s="328" t="str">
        <f t="shared" si="63"/>
        <v/>
      </c>
      <c r="AJ61" s="328" t="str">
        <f t="shared" si="63"/>
        <v/>
      </c>
      <c r="AK61" s="328" t="str">
        <f t="shared" si="63"/>
        <v/>
      </c>
      <c r="AL61" s="328" t="str">
        <f t="shared" si="63"/>
        <v/>
      </c>
      <c r="AM61" s="328" t="str">
        <f t="shared" si="63"/>
        <v/>
      </c>
      <c r="AN61" s="328" t="str">
        <f t="shared" si="63"/>
        <v/>
      </c>
      <c r="AO61" s="328" t="str">
        <f t="shared" si="63"/>
        <v/>
      </c>
      <c r="AP61" s="328" t="str">
        <f t="shared" si="63"/>
        <v/>
      </c>
      <c r="AQ61" s="328" t="str">
        <f t="shared" si="63"/>
        <v/>
      </c>
      <c r="AR61" s="328" t="str">
        <f t="shared" si="63"/>
        <v/>
      </c>
      <c r="AS61" s="328" t="str">
        <f t="shared" si="63"/>
        <v/>
      </c>
      <c r="AT61" s="328" t="str">
        <f t="shared" si="5"/>
        <v/>
      </c>
      <c r="AU61" s="215" t="str">
        <f t="shared" si="6"/>
        <v/>
      </c>
      <c r="AV61" s="291" t="str">
        <f t="shared" si="7"/>
        <v/>
      </c>
      <c r="AW61" s="291" t="str">
        <f t="shared" si="43"/>
        <v/>
      </c>
      <c r="AX61" s="119" t="str">
        <f>IF(AW61="","",IF(AND(H61="無",I61="有")*OR(①基本情報【名簿入力前に必須入力】!$D$4="幼稚園型認定こども園",①基本情報【名簿入力前に必須入力】!$D$4="保育所型認定こども園",①基本情報【名簿入力前に必須入力】!$D$4="地方裁量型認定こども園"),IF(AY61=4,4,5),AW61))</f>
        <v/>
      </c>
      <c r="AY61" s="291" t="str">
        <f t="shared" si="26"/>
        <v/>
      </c>
      <c r="AZ61" s="291" t="str">
        <f t="shared" si="45"/>
        <v/>
      </c>
      <c r="BA61" s="328" t="str">
        <f t="shared" si="28"/>
        <v/>
      </c>
      <c r="BB61" s="328" t="str">
        <f t="shared" si="29"/>
        <v/>
      </c>
      <c r="BC61" s="328" t="str">
        <f t="shared" si="30"/>
        <v/>
      </c>
      <c r="BD61" s="328" t="str">
        <f t="shared" si="31"/>
        <v/>
      </c>
      <c r="BE61" s="328" t="str">
        <f t="shared" si="32"/>
        <v/>
      </c>
      <c r="BF61" s="328" t="str">
        <f t="shared" si="33"/>
        <v/>
      </c>
      <c r="BG61" s="328" t="str">
        <f t="shared" si="34"/>
        <v/>
      </c>
      <c r="BH61" s="328" t="str">
        <f t="shared" si="35"/>
        <v/>
      </c>
      <c r="BI61" s="328" t="str">
        <f t="shared" si="36"/>
        <v/>
      </c>
      <c r="BJ61" s="328" t="str">
        <f t="shared" si="37"/>
        <v/>
      </c>
      <c r="BK61" s="328" t="str">
        <f t="shared" si="38"/>
        <v/>
      </c>
      <c r="BL61" s="328" t="str">
        <f t="shared" si="39"/>
        <v/>
      </c>
      <c r="BM61" s="216">
        <f t="shared" si="48"/>
        <v>0</v>
      </c>
      <c r="BN61" s="216">
        <f t="shared" si="40"/>
        <v>0</v>
      </c>
      <c r="BO61" s="217">
        <f t="shared" si="41"/>
        <v>0</v>
      </c>
      <c r="BP61" s="215" t="str">
        <f t="shared" si="49"/>
        <v/>
      </c>
      <c r="BQ61" s="215" t="str">
        <f t="shared" si="50"/>
        <v/>
      </c>
      <c r="BR61" s="215" t="str">
        <f t="shared" si="51"/>
        <v/>
      </c>
      <c r="BS61" s="215" t="str">
        <f t="shared" si="52"/>
        <v/>
      </c>
      <c r="BT61" s="215" t="str">
        <f t="shared" si="53"/>
        <v/>
      </c>
      <c r="BU61" s="215" t="str">
        <f t="shared" si="54"/>
        <v/>
      </c>
      <c r="BV61" s="215" t="str">
        <f t="shared" si="55"/>
        <v/>
      </c>
      <c r="BW61" s="215" t="str">
        <f t="shared" si="56"/>
        <v/>
      </c>
      <c r="BX61" s="215" t="str">
        <f t="shared" si="57"/>
        <v/>
      </c>
      <c r="BY61" s="215" t="str">
        <f t="shared" si="58"/>
        <v/>
      </c>
      <c r="BZ61" s="215" t="str">
        <f t="shared" si="59"/>
        <v/>
      </c>
      <c r="CA61" s="215" t="str">
        <f t="shared" si="60"/>
        <v/>
      </c>
      <c r="CB61" s="215" t="str">
        <f t="shared" si="61"/>
        <v/>
      </c>
      <c r="CC61" s="215">
        <f t="shared" si="42"/>
        <v>0</v>
      </c>
    </row>
    <row r="62" spans="1:81" s="215" customFormat="1" ht="23.15" customHeight="1">
      <c r="A62" s="324">
        <v>48</v>
      </c>
      <c r="B62" s="15"/>
      <c r="C62" s="148"/>
      <c r="D62" s="149"/>
      <c r="E62" s="150"/>
      <c r="F62" s="151"/>
      <c r="G62" s="152"/>
      <c r="H62" s="153"/>
      <c r="I62" s="153"/>
      <c r="J62" s="154"/>
      <c r="K62" s="155"/>
      <c r="L62" s="155"/>
      <c r="M62" s="155"/>
      <c r="N62" s="262"/>
      <c r="O62" s="96"/>
      <c r="P62" s="156"/>
      <c r="Q62" s="325" t="str">
        <f t="shared" si="23"/>
        <v/>
      </c>
      <c r="R62" s="326"/>
      <c r="S62" s="327"/>
      <c r="T62" s="327"/>
      <c r="U62" s="327"/>
      <c r="V62" s="297" t="str">
        <f t="shared" si="62"/>
        <v/>
      </c>
      <c r="W62" s="365" t="str">
        <f t="shared" si="62"/>
        <v/>
      </c>
      <c r="X62" s="297" t="str">
        <f t="shared" si="62"/>
        <v/>
      </c>
      <c r="Y62" s="365" t="str">
        <f t="shared" si="62"/>
        <v/>
      </c>
      <c r="Z62" s="297" t="str">
        <f t="shared" si="62"/>
        <v/>
      </c>
      <c r="AA62" s="365" t="str">
        <f t="shared" si="62"/>
        <v/>
      </c>
      <c r="AB62" s="297" t="str">
        <f t="shared" si="62"/>
        <v/>
      </c>
      <c r="AC62" s="365" t="str">
        <f t="shared" si="62"/>
        <v/>
      </c>
      <c r="AD62" s="297" t="str">
        <f t="shared" si="62"/>
        <v/>
      </c>
      <c r="AE62" s="365" t="str">
        <f t="shared" si="62"/>
        <v/>
      </c>
      <c r="AF62" s="297" t="str">
        <f t="shared" si="62"/>
        <v/>
      </c>
      <c r="AG62" s="365" t="str">
        <f t="shared" si="62"/>
        <v/>
      </c>
      <c r="AH62" s="356"/>
      <c r="AI62" s="328" t="str">
        <f t="shared" si="63"/>
        <v/>
      </c>
      <c r="AJ62" s="328" t="str">
        <f t="shared" si="63"/>
        <v/>
      </c>
      <c r="AK62" s="328" t="str">
        <f t="shared" si="63"/>
        <v/>
      </c>
      <c r="AL62" s="328" t="str">
        <f t="shared" si="63"/>
        <v/>
      </c>
      <c r="AM62" s="328" t="str">
        <f t="shared" si="63"/>
        <v/>
      </c>
      <c r="AN62" s="328" t="str">
        <f t="shared" si="63"/>
        <v/>
      </c>
      <c r="AO62" s="328" t="str">
        <f t="shared" si="63"/>
        <v/>
      </c>
      <c r="AP62" s="328" t="str">
        <f t="shared" si="63"/>
        <v/>
      </c>
      <c r="AQ62" s="328" t="str">
        <f t="shared" si="63"/>
        <v/>
      </c>
      <c r="AR62" s="328" t="str">
        <f t="shared" si="63"/>
        <v/>
      </c>
      <c r="AS62" s="328" t="str">
        <f t="shared" si="63"/>
        <v/>
      </c>
      <c r="AT62" s="328" t="str">
        <f t="shared" si="5"/>
        <v/>
      </c>
      <c r="AU62" s="215" t="str">
        <f t="shared" si="6"/>
        <v/>
      </c>
      <c r="AV62" s="291" t="str">
        <f t="shared" si="7"/>
        <v/>
      </c>
      <c r="AW62" s="291" t="str">
        <f t="shared" si="43"/>
        <v/>
      </c>
      <c r="AX62" s="119" t="str">
        <f>IF(AW62="","",IF(AND(H62="無",I62="有")*OR(①基本情報【名簿入力前に必須入力】!$D$4="幼稚園型認定こども園",①基本情報【名簿入力前に必須入力】!$D$4="保育所型認定こども園",①基本情報【名簿入力前に必須入力】!$D$4="地方裁量型認定こども園"),IF(AY62=4,4,5),AW62))</f>
        <v/>
      </c>
      <c r="AY62" s="291" t="str">
        <f t="shared" si="26"/>
        <v/>
      </c>
      <c r="AZ62" s="291" t="str">
        <f t="shared" si="45"/>
        <v/>
      </c>
      <c r="BA62" s="328" t="str">
        <f t="shared" si="28"/>
        <v/>
      </c>
      <c r="BB62" s="328" t="str">
        <f t="shared" si="29"/>
        <v/>
      </c>
      <c r="BC62" s="328" t="str">
        <f t="shared" si="30"/>
        <v/>
      </c>
      <c r="BD62" s="328" t="str">
        <f t="shared" si="31"/>
        <v/>
      </c>
      <c r="BE62" s="328" t="str">
        <f t="shared" si="32"/>
        <v/>
      </c>
      <c r="BF62" s="328" t="str">
        <f t="shared" si="33"/>
        <v/>
      </c>
      <c r="BG62" s="328" t="str">
        <f t="shared" si="34"/>
        <v/>
      </c>
      <c r="BH62" s="328" t="str">
        <f t="shared" si="35"/>
        <v/>
      </c>
      <c r="BI62" s="328" t="str">
        <f t="shared" si="36"/>
        <v/>
      </c>
      <c r="BJ62" s="328" t="str">
        <f t="shared" si="37"/>
        <v/>
      </c>
      <c r="BK62" s="328" t="str">
        <f t="shared" si="38"/>
        <v/>
      </c>
      <c r="BL62" s="328" t="str">
        <f t="shared" si="39"/>
        <v/>
      </c>
      <c r="BM62" s="216">
        <f t="shared" si="48"/>
        <v>0</v>
      </c>
      <c r="BN62" s="216">
        <f t="shared" si="40"/>
        <v>0</v>
      </c>
      <c r="BO62" s="217">
        <f t="shared" si="41"/>
        <v>0</v>
      </c>
      <c r="BP62" s="215" t="str">
        <f t="shared" si="49"/>
        <v/>
      </c>
      <c r="BQ62" s="215" t="str">
        <f t="shared" si="50"/>
        <v/>
      </c>
      <c r="BR62" s="215" t="str">
        <f t="shared" si="51"/>
        <v/>
      </c>
      <c r="BS62" s="215" t="str">
        <f t="shared" si="52"/>
        <v/>
      </c>
      <c r="BT62" s="215" t="str">
        <f t="shared" si="53"/>
        <v/>
      </c>
      <c r="BU62" s="215" t="str">
        <f t="shared" si="54"/>
        <v/>
      </c>
      <c r="BV62" s="215" t="str">
        <f t="shared" si="55"/>
        <v/>
      </c>
      <c r="BW62" s="215" t="str">
        <f t="shared" si="56"/>
        <v/>
      </c>
      <c r="BX62" s="215" t="str">
        <f t="shared" si="57"/>
        <v/>
      </c>
      <c r="BY62" s="215" t="str">
        <f t="shared" si="58"/>
        <v/>
      </c>
      <c r="BZ62" s="215" t="str">
        <f t="shared" si="59"/>
        <v/>
      </c>
      <c r="CA62" s="215" t="str">
        <f t="shared" si="60"/>
        <v/>
      </c>
      <c r="CB62" s="215" t="str">
        <f t="shared" si="61"/>
        <v/>
      </c>
      <c r="CC62" s="215">
        <f t="shared" si="42"/>
        <v>0</v>
      </c>
    </row>
    <row r="63" spans="1:81" s="215" customFormat="1" ht="23.15" customHeight="1">
      <c r="A63" s="324">
        <v>49</v>
      </c>
      <c r="B63" s="15"/>
      <c r="C63" s="148"/>
      <c r="D63" s="149"/>
      <c r="E63" s="150"/>
      <c r="F63" s="151"/>
      <c r="G63" s="152"/>
      <c r="H63" s="153"/>
      <c r="I63" s="153"/>
      <c r="J63" s="154"/>
      <c r="K63" s="155"/>
      <c r="L63" s="155"/>
      <c r="M63" s="155"/>
      <c r="N63" s="262"/>
      <c r="O63" s="96"/>
      <c r="P63" s="156"/>
      <c r="Q63" s="325" t="str">
        <f t="shared" si="23"/>
        <v/>
      </c>
      <c r="R63" s="326"/>
      <c r="S63" s="327"/>
      <c r="T63" s="327"/>
      <c r="U63" s="327"/>
      <c r="V63" s="297" t="str">
        <f t="shared" si="62"/>
        <v/>
      </c>
      <c r="W63" s="365" t="str">
        <f t="shared" si="62"/>
        <v/>
      </c>
      <c r="X63" s="297" t="str">
        <f t="shared" si="62"/>
        <v/>
      </c>
      <c r="Y63" s="365" t="str">
        <f t="shared" si="62"/>
        <v/>
      </c>
      <c r="Z63" s="297" t="str">
        <f t="shared" si="62"/>
        <v/>
      </c>
      <c r="AA63" s="365" t="str">
        <f t="shared" si="62"/>
        <v/>
      </c>
      <c r="AB63" s="297" t="str">
        <f t="shared" si="62"/>
        <v/>
      </c>
      <c r="AC63" s="365" t="str">
        <f t="shared" si="62"/>
        <v/>
      </c>
      <c r="AD63" s="297" t="str">
        <f t="shared" si="62"/>
        <v/>
      </c>
      <c r="AE63" s="365" t="str">
        <f t="shared" si="62"/>
        <v/>
      </c>
      <c r="AF63" s="297" t="str">
        <f t="shared" si="62"/>
        <v/>
      </c>
      <c r="AG63" s="365" t="str">
        <f t="shared" si="62"/>
        <v/>
      </c>
      <c r="AH63" s="356"/>
      <c r="AI63" s="328" t="str">
        <f t="shared" si="63"/>
        <v/>
      </c>
      <c r="AJ63" s="328" t="str">
        <f t="shared" si="63"/>
        <v/>
      </c>
      <c r="AK63" s="328" t="str">
        <f t="shared" si="63"/>
        <v/>
      </c>
      <c r="AL63" s="328" t="str">
        <f t="shared" si="63"/>
        <v/>
      </c>
      <c r="AM63" s="328" t="str">
        <f t="shared" si="63"/>
        <v/>
      </c>
      <c r="AN63" s="328" t="str">
        <f t="shared" si="63"/>
        <v/>
      </c>
      <c r="AO63" s="328" t="str">
        <f t="shared" si="63"/>
        <v/>
      </c>
      <c r="AP63" s="328" t="str">
        <f t="shared" si="63"/>
        <v/>
      </c>
      <c r="AQ63" s="328" t="str">
        <f t="shared" si="63"/>
        <v/>
      </c>
      <c r="AR63" s="328" t="str">
        <f t="shared" si="63"/>
        <v/>
      </c>
      <c r="AS63" s="328" t="str">
        <f t="shared" si="63"/>
        <v/>
      </c>
      <c r="AT63" s="328" t="str">
        <f t="shared" si="5"/>
        <v/>
      </c>
      <c r="AU63" s="215" t="str">
        <f t="shared" si="6"/>
        <v/>
      </c>
      <c r="AV63" s="291" t="str">
        <f t="shared" si="7"/>
        <v/>
      </c>
      <c r="AW63" s="291" t="str">
        <f t="shared" si="43"/>
        <v/>
      </c>
      <c r="AX63" s="119" t="str">
        <f>IF(AW63="","",IF(AND(H63="無",I63="有")*OR(①基本情報【名簿入力前に必須入力】!$D$4="幼稚園型認定こども園",①基本情報【名簿入力前に必須入力】!$D$4="保育所型認定こども園",①基本情報【名簿入力前に必須入力】!$D$4="地方裁量型認定こども園"),IF(AY63=4,4,5),AW63))</f>
        <v/>
      </c>
      <c r="AY63" s="291" t="str">
        <f t="shared" si="26"/>
        <v/>
      </c>
      <c r="AZ63" s="291" t="str">
        <f t="shared" si="45"/>
        <v/>
      </c>
      <c r="BA63" s="328" t="str">
        <f t="shared" si="28"/>
        <v/>
      </c>
      <c r="BB63" s="328" t="str">
        <f t="shared" si="29"/>
        <v/>
      </c>
      <c r="BC63" s="328" t="str">
        <f t="shared" si="30"/>
        <v/>
      </c>
      <c r="BD63" s="328" t="str">
        <f t="shared" si="31"/>
        <v/>
      </c>
      <c r="BE63" s="328" t="str">
        <f t="shared" si="32"/>
        <v/>
      </c>
      <c r="BF63" s="328" t="str">
        <f t="shared" si="33"/>
        <v/>
      </c>
      <c r="BG63" s="328" t="str">
        <f t="shared" si="34"/>
        <v/>
      </c>
      <c r="BH63" s="328" t="str">
        <f t="shared" si="35"/>
        <v/>
      </c>
      <c r="BI63" s="328" t="str">
        <f t="shared" si="36"/>
        <v/>
      </c>
      <c r="BJ63" s="328" t="str">
        <f t="shared" si="37"/>
        <v/>
      </c>
      <c r="BK63" s="328" t="str">
        <f t="shared" si="38"/>
        <v/>
      </c>
      <c r="BL63" s="328" t="str">
        <f t="shared" si="39"/>
        <v/>
      </c>
      <c r="BM63" s="216">
        <f t="shared" si="48"/>
        <v>0</v>
      </c>
      <c r="BN63" s="216">
        <f t="shared" si="40"/>
        <v>0</v>
      </c>
      <c r="BO63" s="217">
        <f t="shared" si="41"/>
        <v>0</v>
      </c>
      <c r="BP63" s="215" t="str">
        <f t="shared" si="49"/>
        <v/>
      </c>
      <c r="BQ63" s="215" t="str">
        <f t="shared" si="50"/>
        <v/>
      </c>
      <c r="BR63" s="215" t="str">
        <f t="shared" si="51"/>
        <v/>
      </c>
      <c r="BS63" s="215" t="str">
        <f t="shared" si="52"/>
        <v/>
      </c>
      <c r="BT63" s="215" t="str">
        <f t="shared" si="53"/>
        <v/>
      </c>
      <c r="BU63" s="215" t="str">
        <f t="shared" si="54"/>
        <v/>
      </c>
      <c r="BV63" s="215" t="str">
        <f t="shared" si="55"/>
        <v/>
      </c>
      <c r="BW63" s="215" t="str">
        <f t="shared" si="56"/>
        <v/>
      </c>
      <c r="BX63" s="215" t="str">
        <f t="shared" si="57"/>
        <v/>
      </c>
      <c r="BY63" s="215" t="str">
        <f t="shared" si="58"/>
        <v/>
      </c>
      <c r="BZ63" s="215" t="str">
        <f t="shared" si="59"/>
        <v/>
      </c>
      <c r="CA63" s="215" t="str">
        <f t="shared" si="60"/>
        <v/>
      </c>
      <c r="CB63" s="215" t="str">
        <f t="shared" si="61"/>
        <v/>
      </c>
      <c r="CC63" s="215">
        <f t="shared" si="42"/>
        <v>0</v>
      </c>
    </row>
    <row r="64" spans="1:81" s="215" customFormat="1" ht="23.15" customHeight="1">
      <c r="A64" s="324">
        <v>50</v>
      </c>
      <c r="B64" s="15"/>
      <c r="C64" s="148"/>
      <c r="D64" s="149"/>
      <c r="E64" s="150"/>
      <c r="F64" s="151"/>
      <c r="G64" s="152"/>
      <c r="H64" s="153"/>
      <c r="I64" s="153"/>
      <c r="J64" s="154"/>
      <c r="K64" s="155"/>
      <c r="L64" s="155"/>
      <c r="M64" s="155"/>
      <c r="N64" s="262"/>
      <c r="O64" s="96"/>
      <c r="P64" s="156"/>
      <c r="Q64" s="325" t="str">
        <f t="shared" si="23"/>
        <v/>
      </c>
      <c r="R64" s="326"/>
      <c r="S64" s="327"/>
      <c r="T64" s="327"/>
      <c r="U64" s="327"/>
      <c r="V64" s="297" t="str">
        <f t="shared" si="62"/>
        <v/>
      </c>
      <c r="W64" s="365" t="str">
        <f t="shared" si="62"/>
        <v/>
      </c>
      <c r="X64" s="297" t="str">
        <f t="shared" si="62"/>
        <v/>
      </c>
      <c r="Y64" s="365" t="str">
        <f t="shared" si="62"/>
        <v/>
      </c>
      <c r="Z64" s="297" t="str">
        <f t="shared" si="62"/>
        <v/>
      </c>
      <c r="AA64" s="365" t="str">
        <f t="shared" si="62"/>
        <v/>
      </c>
      <c r="AB64" s="297" t="str">
        <f t="shared" si="62"/>
        <v/>
      </c>
      <c r="AC64" s="365" t="str">
        <f t="shared" si="62"/>
        <v/>
      </c>
      <c r="AD64" s="297" t="str">
        <f t="shared" si="62"/>
        <v/>
      </c>
      <c r="AE64" s="365" t="str">
        <f t="shared" si="62"/>
        <v/>
      </c>
      <c r="AF64" s="297" t="str">
        <f t="shared" si="62"/>
        <v/>
      </c>
      <c r="AG64" s="365" t="str">
        <f t="shared" si="62"/>
        <v/>
      </c>
      <c r="AH64" s="356"/>
      <c r="AI64" s="328" t="str">
        <f t="shared" si="63"/>
        <v/>
      </c>
      <c r="AJ64" s="328" t="str">
        <f t="shared" si="63"/>
        <v/>
      </c>
      <c r="AK64" s="328" t="str">
        <f t="shared" si="63"/>
        <v/>
      </c>
      <c r="AL64" s="328" t="str">
        <f t="shared" si="63"/>
        <v/>
      </c>
      <c r="AM64" s="328" t="str">
        <f t="shared" si="63"/>
        <v/>
      </c>
      <c r="AN64" s="328" t="str">
        <f t="shared" si="63"/>
        <v/>
      </c>
      <c r="AO64" s="328" t="str">
        <f t="shared" si="63"/>
        <v/>
      </c>
      <c r="AP64" s="328" t="str">
        <f t="shared" si="63"/>
        <v/>
      </c>
      <c r="AQ64" s="328" t="str">
        <f t="shared" si="63"/>
        <v/>
      </c>
      <c r="AR64" s="328" t="str">
        <f t="shared" si="63"/>
        <v/>
      </c>
      <c r="AS64" s="328" t="str">
        <f t="shared" si="63"/>
        <v/>
      </c>
      <c r="AT64" s="328" t="str">
        <f t="shared" si="5"/>
        <v/>
      </c>
      <c r="AU64" s="215" t="str">
        <f t="shared" si="6"/>
        <v/>
      </c>
      <c r="AV64" s="291" t="str">
        <f t="shared" si="7"/>
        <v/>
      </c>
      <c r="AW64" s="291" t="str">
        <f t="shared" si="43"/>
        <v/>
      </c>
      <c r="AX64" s="119" t="str">
        <f>IF(AW64="","",IF(AND(H64="無",I64="有")*OR(①基本情報【名簿入力前に必須入力】!$D$4="幼稚園型認定こども園",①基本情報【名簿入力前に必須入力】!$D$4="保育所型認定こども園",①基本情報【名簿入力前に必須入力】!$D$4="地方裁量型認定こども園"),IF(AY64=4,4,5),AW64))</f>
        <v/>
      </c>
      <c r="AY64" s="291" t="str">
        <f t="shared" si="26"/>
        <v/>
      </c>
      <c r="AZ64" s="291" t="str">
        <f t="shared" si="45"/>
        <v/>
      </c>
      <c r="BA64" s="328" t="str">
        <f t="shared" si="28"/>
        <v/>
      </c>
      <c r="BB64" s="328" t="str">
        <f t="shared" si="29"/>
        <v/>
      </c>
      <c r="BC64" s="328" t="str">
        <f t="shared" si="30"/>
        <v/>
      </c>
      <c r="BD64" s="328" t="str">
        <f t="shared" si="31"/>
        <v/>
      </c>
      <c r="BE64" s="328" t="str">
        <f t="shared" si="32"/>
        <v/>
      </c>
      <c r="BF64" s="328" t="str">
        <f t="shared" si="33"/>
        <v/>
      </c>
      <c r="BG64" s="328" t="str">
        <f t="shared" si="34"/>
        <v/>
      </c>
      <c r="BH64" s="328" t="str">
        <f t="shared" si="35"/>
        <v/>
      </c>
      <c r="BI64" s="328" t="str">
        <f t="shared" si="36"/>
        <v/>
      </c>
      <c r="BJ64" s="328" t="str">
        <f t="shared" si="37"/>
        <v/>
      </c>
      <c r="BK64" s="328" t="str">
        <f t="shared" si="38"/>
        <v/>
      </c>
      <c r="BL64" s="328" t="str">
        <f t="shared" si="39"/>
        <v/>
      </c>
      <c r="BM64" s="216">
        <f t="shared" si="48"/>
        <v>0</v>
      </c>
      <c r="BN64" s="216">
        <f t="shared" si="40"/>
        <v>0</v>
      </c>
      <c r="BO64" s="217">
        <f t="shared" si="41"/>
        <v>0</v>
      </c>
      <c r="BP64" s="215" t="str">
        <f t="shared" si="49"/>
        <v/>
      </c>
      <c r="BQ64" s="215" t="str">
        <f t="shared" si="50"/>
        <v/>
      </c>
      <c r="BR64" s="215" t="str">
        <f t="shared" si="51"/>
        <v/>
      </c>
      <c r="BS64" s="215" t="str">
        <f t="shared" si="52"/>
        <v/>
      </c>
      <c r="BT64" s="215" t="str">
        <f t="shared" si="53"/>
        <v/>
      </c>
      <c r="BU64" s="215" t="str">
        <f t="shared" si="54"/>
        <v/>
      </c>
      <c r="BV64" s="215" t="str">
        <f t="shared" si="55"/>
        <v/>
      </c>
      <c r="BW64" s="215" t="str">
        <f t="shared" si="56"/>
        <v/>
      </c>
      <c r="BX64" s="215" t="str">
        <f t="shared" si="57"/>
        <v/>
      </c>
      <c r="BY64" s="215" t="str">
        <f t="shared" si="58"/>
        <v/>
      </c>
      <c r="BZ64" s="215" t="str">
        <f t="shared" si="59"/>
        <v/>
      </c>
      <c r="CA64" s="215" t="str">
        <f t="shared" si="60"/>
        <v/>
      </c>
      <c r="CB64" s="215" t="str">
        <f t="shared" si="61"/>
        <v/>
      </c>
      <c r="CC64" s="215">
        <f t="shared" si="42"/>
        <v>0</v>
      </c>
    </row>
    <row r="65" spans="1:81" s="215" customFormat="1" ht="23.15" customHeight="1">
      <c r="A65" s="324">
        <v>51</v>
      </c>
      <c r="B65" s="15"/>
      <c r="C65" s="148"/>
      <c r="D65" s="149"/>
      <c r="E65" s="150"/>
      <c r="F65" s="151"/>
      <c r="G65" s="152"/>
      <c r="H65" s="153"/>
      <c r="I65" s="153"/>
      <c r="J65" s="154"/>
      <c r="K65" s="155"/>
      <c r="L65" s="155"/>
      <c r="M65" s="155"/>
      <c r="N65" s="262"/>
      <c r="O65" s="97"/>
      <c r="P65" s="156"/>
      <c r="Q65" s="325" t="str">
        <f t="shared" si="23"/>
        <v/>
      </c>
      <c r="R65" s="326"/>
      <c r="S65" s="327"/>
      <c r="T65" s="327"/>
      <c r="U65" s="327"/>
      <c r="V65" s="297" t="str">
        <f t="shared" si="62"/>
        <v/>
      </c>
      <c r="W65" s="365" t="str">
        <f t="shared" si="62"/>
        <v/>
      </c>
      <c r="X65" s="297" t="str">
        <f t="shared" si="62"/>
        <v/>
      </c>
      <c r="Y65" s="365" t="str">
        <f t="shared" si="62"/>
        <v/>
      </c>
      <c r="Z65" s="297" t="str">
        <f t="shared" si="62"/>
        <v/>
      </c>
      <c r="AA65" s="365" t="str">
        <f t="shared" si="62"/>
        <v/>
      </c>
      <c r="AB65" s="297" t="str">
        <f t="shared" si="62"/>
        <v/>
      </c>
      <c r="AC65" s="365" t="str">
        <f t="shared" si="62"/>
        <v/>
      </c>
      <c r="AD65" s="297" t="str">
        <f t="shared" si="62"/>
        <v/>
      </c>
      <c r="AE65" s="365" t="str">
        <f t="shared" si="62"/>
        <v/>
      </c>
      <c r="AF65" s="297" t="str">
        <f t="shared" si="62"/>
        <v/>
      </c>
      <c r="AG65" s="365" t="str">
        <f t="shared" si="62"/>
        <v/>
      </c>
      <c r="AH65" s="356"/>
      <c r="AI65" s="328" t="str">
        <f t="shared" si="63"/>
        <v/>
      </c>
      <c r="AJ65" s="328" t="str">
        <f t="shared" si="63"/>
        <v/>
      </c>
      <c r="AK65" s="328" t="str">
        <f t="shared" si="63"/>
        <v/>
      </c>
      <c r="AL65" s="328" t="str">
        <f t="shared" si="63"/>
        <v/>
      </c>
      <c r="AM65" s="328" t="str">
        <f t="shared" si="63"/>
        <v/>
      </c>
      <c r="AN65" s="328" t="str">
        <f t="shared" si="63"/>
        <v/>
      </c>
      <c r="AO65" s="328" t="str">
        <f t="shared" si="63"/>
        <v/>
      </c>
      <c r="AP65" s="328" t="str">
        <f t="shared" si="63"/>
        <v/>
      </c>
      <c r="AQ65" s="328" t="str">
        <f t="shared" si="63"/>
        <v/>
      </c>
      <c r="AR65" s="328" t="str">
        <f t="shared" si="63"/>
        <v/>
      </c>
      <c r="AS65" s="328" t="str">
        <f t="shared" si="63"/>
        <v/>
      </c>
      <c r="AT65" s="328" t="str">
        <f t="shared" si="5"/>
        <v/>
      </c>
      <c r="AU65" s="215" t="str">
        <f t="shared" si="6"/>
        <v/>
      </c>
      <c r="AV65" s="291" t="str">
        <f t="shared" si="7"/>
        <v/>
      </c>
      <c r="AW65" s="291" t="str">
        <f t="shared" si="43"/>
        <v/>
      </c>
      <c r="AX65" s="119" t="str">
        <f>IF(AW65="","",IF(AND(H65="無",I65="有")*OR(①基本情報【名簿入力前に必須入力】!$D$4="幼稚園型認定こども園",①基本情報【名簿入力前に必須入力】!$D$4="保育所型認定こども園",①基本情報【名簿入力前に必須入力】!$D$4="地方裁量型認定こども園"),IF(AY65=4,4,5),AW65))</f>
        <v/>
      </c>
      <c r="AY65" s="291" t="str">
        <f t="shared" si="26"/>
        <v/>
      </c>
      <c r="AZ65" s="291" t="str">
        <f t="shared" si="45"/>
        <v/>
      </c>
      <c r="BA65" s="328" t="str">
        <f t="shared" si="28"/>
        <v/>
      </c>
      <c r="BB65" s="328" t="str">
        <f t="shared" si="29"/>
        <v/>
      </c>
      <c r="BC65" s="328" t="str">
        <f t="shared" si="30"/>
        <v/>
      </c>
      <c r="BD65" s="328" t="str">
        <f t="shared" si="31"/>
        <v/>
      </c>
      <c r="BE65" s="328" t="str">
        <f t="shared" si="32"/>
        <v/>
      </c>
      <c r="BF65" s="328" t="str">
        <f t="shared" si="33"/>
        <v/>
      </c>
      <c r="BG65" s="328" t="str">
        <f t="shared" si="34"/>
        <v/>
      </c>
      <c r="BH65" s="328" t="str">
        <f t="shared" si="35"/>
        <v/>
      </c>
      <c r="BI65" s="328" t="str">
        <f t="shared" si="36"/>
        <v/>
      </c>
      <c r="BJ65" s="328" t="str">
        <f t="shared" si="37"/>
        <v/>
      </c>
      <c r="BK65" s="328" t="str">
        <f t="shared" si="38"/>
        <v/>
      </c>
      <c r="BL65" s="328" t="str">
        <f t="shared" si="39"/>
        <v/>
      </c>
      <c r="BM65" s="216">
        <f t="shared" si="48"/>
        <v>0</v>
      </c>
      <c r="BN65" s="216">
        <f t="shared" si="40"/>
        <v>0</v>
      </c>
      <c r="BO65" s="217">
        <f t="shared" si="41"/>
        <v>0</v>
      </c>
      <c r="BP65" s="215" t="str">
        <f t="shared" si="49"/>
        <v/>
      </c>
      <c r="BQ65" s="215" t="str">
        <f t="shared" si="50"/>
        <v/>
      </c>
      <c r="BR65" s="215" t="str">
        <f t="shared" si="51"/>
        <v/>
      </c>
      <c r="BS65" s="215" t="str">
        <f t="shared" si="52"/>
        <v/>
      </c>
      <c r="BT65" s="215" t="str">
        <f t="shared" si="53"/>
        <v/>
      </c>
      <c r="BU65" s="215" t="str">
        <f t="shared" si="54"/>
        <v/>
      </c>
      <c r="BV65" s="215" t="str">
        <f t="shared" si="55"/>
        <v/>
      </c>
      <c r="BW65" s="215" t="str">
        <f t="shared" si="56"/>
        <v/>
      </c>
      <c r="BX65" s="215" t="str">
        <f t="shared" si="57"/>
        <v/>
      </c>
      <c r="BY65" s="215" t="str">
        <f t="shared" si="58"/>
        <v/>
      </c>
      <c r="BZ65" s="215" t="str">
        <f t="shared" si="59"/>
        <v/>
      </c>
      <c r="CA65" s="215" t="str">
        <f t="shared" si="60"/>
        <v/>
      </c>
      <c r="CB65" s="215" t="str">
        <f t="shared" si="61"/>
        <v/>
      </c>
      <c r="CC65" s="215">
        <f t="shared" si="42"/>
        <v>0</v>
      </c>
    </row>
    <row r="66" spans="1:81" s="215" customFormat="1" ht="23.15" customHeight="1">
      <c r="A66" s="324">
        <v>52</v>
      </c>
      <c r="B66" s="15"/>
      <c r="C66" s="148"/>
      <c r="D66" s="149"/>
      <c r="E66" s="150"/>
      <c r="F66" s="151"/>
      <c r="G66" s="152"/>
      <c r="H66" s="153"/>
      <c r="I66" s="153"/>
      <c r="J66" s="154"/>
      <c r="K66" s="155"/>
      <c r="L66" s="155"/>
      <c r="M66" s="155"/>
      <c r="N66" s="262"/>
      <c r="O66" s="96"/>
      <c r="P66" s="156"/>
      <c r="Q66" s="325" t="str">
        <f t="shared" si="23"/>
        <v/>
      </c>
      <c r="R66" s="326"/>
      <c r="S66" s="327"/>
      <c r="T66" s="327"/>
      <c r="U66" s="327"/>
      <c r="V66" s="297" t="str">
        <f t="shared" si="62"/>
        <v/>
      </c>
      <c r="W66" s="365" t="str">
        <f t="shared" si="62"/>
        <v/>
      </c>
      <c r="X66" s="297" t="str">
        <f t="shared" si="62"/>
        <v/>
      </c>
      <c r="Y66" s="365" t="str">
        <f t="shared" si="62"/>
        <v/>
      </c>
      <c r="Z66" s="297" t="str">
        <f t="shared" si="62"/>
        <v/>
      </c>
      <c r="AA66" s="365" t="str">
        <f t="shared" si="62"/>
        <v/>
      </c>
      <c r="AB66" s="297" t="str">
        <f t="shared" si="62"/>
        <v/>
      </c>
      <c r="AC66" s="365" t="str">
        <f t="shared" si="62"/>
        <v/>
      </c>
      <c r="AD66" s="297" t="str">
        <f t="shared" si="62"/>
        <v/>
      </c>
      <c r="AE66" s="365" t="str">
        <f t="shared" si="62"/>
        <v/>
      </c>
      <c r="AF66" s="297" t="str">
        <f t="shared" si="62"/>
        <v/>
      </c>
      <c r="AG66" s="365" t="str">
        <f t="shared" si="62"/>
        <v/>
      </c>
      <c r="AH66" s="356"/>
      <c r="AI66" s="328" t="str">
        <f t="shared" ref="AI66:AS75" si="64">IF($AZ66="",IF($L66="","",IF(AI$13&gt;=$L66,IF($M66="",$AY66,IF(AI$13&gt;$M66,"",$AY66)),"")),IF(AND(AI$13&gt;=$L66,OR($M66&gt;=AI$13,$M66="")),$AZ66,""))</f>
        <v/>
      </c>
      <c r="AJ66" s="328" t="str">
        <f t="shared" si="64"/>
        <v/>
      </c>
      <c r="AK66" s="328" t="str">
        <f t="shared" si="64"/>
        <v/>
      </c>
      <c r="AL66" s="328" t="str">
        <f t="shared" si="64"/>
        <v/>
      </c>
      <c r="AM66" s="328" t="str">
        <f t="shared" si="64"/>
        <v/>
      </c>
      <c r="AN66" s="328" t="str">
        <f t="shared" si="64"/>
        <v/>
      </c>
      <c r="AO66" s="328" t="str">
        <f t="shared" si="64"/>
        <v/>
      </c>
      <c r="AP66" s="328" t="str">
        <f t="shared" si="64"/>
        <v/>
      </c>
      <c r="AQ66" s="328" t="str">
        <f t="shared" si="64"/>
        <v/>
      </c>
      <c r="AR66" s="328" t="str">
        <f t="shared" si="64"/>
        <v/>
      </c>
      <c r="AS66" s="328" t="str">
        <f t="shared" si="64"/>
        <v/>
      </c>
      <c r="AT66" s="328" t="str">
        <f t="shared" si="5"/>
        <v/>
      </c>
      <c r="AU66" s="215" t="str">
        <f t="shared" si="6"/>
        <v/>
      </c>
      <c r="AV66" s="291" t="str">
        <f t="shared" si="7"/>
        <v/>
      </c>
      <c r="AW66" s="291" t="str">
        <f t="shared" si="43"/>
        <v/>
      </c>
      <c r="AX66" s="119" t="str">
        <f>IF(AW66="","",IF(AND(H66="無",I66="有")*OR(①基本情報【名簿入力前に必須入力】!$D$4="幼稚園型認定こども園",①基本情報【名簿入力前に必須入力】!$D$4="保育所型認定こども園",①基本情報【名簿入力前に必須入力】!$D$4="地方裁量型認定こども園"),IF(AY66=4,4,5),AW66))</f>
        <v/>
      </c>
      <c r="AY66" s="291" t="str">
        <f t="shared" si="26"/>
        <v/>
      </c>
      <c r="AZ66" s="291" t="str">
        <f t="shared" si="45"/>
        <v/>
      </c>
      <c r="BA66" s="328" t="str">
        <f t="shared" si="28"/>
        <v/>
      </c>
      <c r="BB66" s="328" t="str">
        <f t="shared" si="29"/>
        <v/>
      </c>
      <c r="BC66" s="328" t="str">
        <f t="shared" si="30"/>
        <v/>
      </c>
      <c r="BD66" s="328" t="str">
        <f t="shared" si="31"/>
        <v/>
      </c>
      <c r="BE66" s="328" t="str">
        <f t="shared" si="32"/>
        <v/>
      </c>
      <c r="BF66" s="328" t="str">
        <f t="shared" si="33"/>
        <v/>
      </c>
      <c r="BG66" s="328" t="str">
        <f t="shared" si="34"/>
        <v/>
      </c>
      <c r="BH66" s="328" t="str">
        <f t="shared" si="35"/>
        <v/>
      </c>
      <c r="BI66" s="328" t="str">
        <f t="shared" si="36"/>
        <v/>
      </c>
      <c r="BJ66" s="328" t="str">
        <f t="shared" si="37"/>
        <v/>
      </c>
      <c r="BK66" s="328" t="str">
        <f t="shared" si="38"/>
        <v/>
      </c>
      <c r="BL66" s="328" t="str">
        <f t="shared" si="39"/>
        <v/>
      </c>
      <c r="BM66" s="216">
        <f t="shared" si="48"/>
        <v>0</v>
      </c>
      <c r="BN66" s="216">
        <f t="shared" si="40"/>
        <v>0</v>
      </c>
      <c r="BO66" s="217">
        <f t="shared" si="41"/>
        <v>0</v>
      </c>
      <c r="BP66" s="215" t="str">
        <f t="shared" si="49"/>
        <v/>
      </c>
      <c r="BQ66" s="215" t="str">
        <f t="shared" si="50"/>
        <v/>
      </c>
      <c r="BR66" s="215" t="str">
        <f t="shared" si="51"/>
        <v/>
      </c>
      <c r="BS66" s="215" t="str">
        <f t="shared" si="52"/>
        <v/>
      </c>
      <c r="BT66" s="215" t="str">
        <f t="shared" si="53"/>
        <v/>
      </c>
      <c r="BU66" s="215" t="str">
        <f t="shared" si="54"/>
        <v/>
      </c>
      <c r="BV66" s="215" t="str">
        <f t="shared" si="55"/>
        <v/>
      </c>
      <c r="BW66" s="215" t="str">
        <f t="shared" si="56"/>
        <v/>
      </c>
      <c r="BX66" s="215" t="str">
        <f t="shared" si="57"/>
        <v/>
      </c>
      <c r="BY66" s="215" t="str">
        <f t="shared" si="58"/>
        <v/>
      </c>
      <c r="BZ66" s="215" t="str">
        <f t="shared" si="59"/>
        <v/>
      </c>
      <c r="CA66" s="215" t="str">
        <f t="shared" si="60"/>
        <v/>
      </c>
      <c r="CB66" s="215" t="str">
        <f t="shared" si="61"/>
        <v/>
      </c>
      <c r="CC66" s="215">
        <f t="shared" si="42"/>
        <v>0</v>
      </c>
    </row>
    <row r="67" spans="1:81" s="215" customFormat="1" ht="23.15" customHeight="1">
      <c r="A67" s="324">
        <v>53</v>
      </c>
      <c r="B67" s="15"/>
      <c r="C67" s="148"/>
      <c r="D67" s="149"/>
      <c r="E67" s="150"/>
      <c r="F67" s="151"/>
      <c r="G67" s="152"/>
      <c r="H67" s="153"/>
      <c r="I67" s="153"/>
      <c r="J67" s="154"/>
      <c r="K67" s="155"/>
      <c r="L67" s="155"/>
      <c r="M67" s="155"/>
      <c r="N67" s="262"/>
      <c r="O67" s="96"/>
      <c r="P67" s="156"/>
      <c r="Q67" s="325" t="str">
        <f t="shared" si="23"/>
        <v/>
      </c>
      <c r="R67" s="326"/>
      <c r="S67" s="327"/>
      <c r="T67" s="327"/>
      <c r="U67" s="327"/>
      <c r="V67" s="297" t="str">
        <f t="shared" si="62"/>
        <v/>
      </c>
      <c r="W67" s="365" t="str">
        <f t="shared" si="62"/>
        <v/>
      </c>
      <c r="X67" s="297" t="str">
        <f t="shared" si="62"/>
        <v/>
      </c>
      <c r="Y67" s="365" t="str">
        <f t="shared" si="62"/>
        <v/>
      </c>
      <c r="Z67" s="297" t="str">
        <f t="shared" si="62"/>
        <v/>
      </c>
      <c r="AA67" s="365" t="str">
        <f t="shared" si="62"/>
        <v/>
      </c>
      <c r="AB67" s="297" t="str">
        <f t="shared" si="62"/>
        <v/>
      </c>
      <c r="AC67" s="365" t="str">
        <f t="shared" si="62"/>
        <v/>
      </c>
      <c r="AD67" s="297" t="str">
        <f t="shared" si="62"/>
        <v/>
      </c>
      <c r="AE67" s="365" t="str">
        <f t="shared" si="62"/>
        <v/>
      </c>
      <c r="AF67" s="297" t="str">
        <f t="shared" si="62"/>
        <v/>
      </c>
      <c r="AG67" s="365" t="str">
        <f t="shared" si="62"/>
        <v/>
      </c>
      <c r="AH67" s="356"/>
      <c r="AI67" s="328" t="str">
        <f t="shared" si="64"/>
        <v/>
      </c>
      <c r="AJ67" s="328" t="str">
        <f t="shared" si="64"/>
        <v/>
      </c>
      <c r="AK67" s="328" t="str">
        <f t="shared" si="64"/>
        <v/>
      </c>
      <c r="AL67" s="328" t="str">
        <f t="shared" si="64"/>
        <v/>
      </c>
      <c r="AM67" s="328" t="str">
        <f t="shared" si="64"/>
        <v/>
      </c>
      <c r="AN67" s="328" t="str">
        <f t="shared" si="64"/>
        <v/>
      </c>
      <c r="AO67" s="328" t="str">
        <f t="shared" si="64"/>
        <v/>
      </c>
      <c r="AP67" s="328" t="str">
        <f t="shared" si="64"/>
        <v/>
      </c>
      <c r="AQ67" s="328" t="str">
        <f t="shared" si="64"/>
        <v/>
      </c>
      <c r="AR67" s="328" t="str">
        <f t="shared" si="64"/>
        <v/>
      </c>
      <c r="AS67" s="328" t="str">
        <f t="shared" si="64"/>
        <v/>
      </c>
      <c r="AT67" s="328" t="str">
        <f t="shared" si="5"/>
        <v/>
      </c>
      <c r="AU67" s="215" t="str">
        <f t="shared" si="6"/>
        <v/>
      </c>
      <c r="AV67" s="291" t="str">
        <f t="shared" si="7"/>
        <v/>
      </c>
      <c r="AW67" s="291" t="str">
        <f t="shared" si="43"/>
        <v/>
      </c>
      <c r="AX67" s="119" t="str">
        <f>IF(AW67="","",IF(AND(H67="無",I67="有")*OR(①基本情報【名簿入力前に必須入力】!$D$4="幼稚園型認定こども園",①基本情報【名簿入力前に必須入力】!$D$4="保育所型認定こども園",①基本情報【名簿入力前に必須入力】!$D$4="地方裁量型認定こども園"),IF(AY67=4,4,5),AW67))</f>
        <v/>
      </c>
      <c r="AY67" s="291" t="str">
        <f t="shared" si="26"/>
        <v/>
      </c>
      <c r="AZ67" s="291" t="str">
        <f t="shared" si="45"/>
        <v/>
      </c>
      <c r="BA67" s="328" t="str">
        <f t="shared" si="28"/>
        <v/>
      </c>
      <c r="BB67" s="328" t="str">
        <f t="shared" si="29"/>
        <v/>
      </c>
      <c r="BC67" s="328" t="str">
        <f t="shared" si="30"/>
        <v/>
      </c>
      <c r="BD67" s="328" t="str">
        <f t="shared" si="31"/>
        <v/>
      </c>
      <c r="BE67" s="328" t="str">
        <f t="shared" si="32"/>
        <v/>
      </c>
      <c r="BF67" s="328" t="str">
        <f t="shared" si="33"/>
        <v/>
      </c>
      <c r="BG67" s="328" t="str">
        <f t="shared" si="34"/>
        <v/>
      </c>
      <c r="BH67" s="328" t="str">
        <f t="shared" si="35"/>
        <v/>
      </c>
      <c r="BI67" s="328" t="str">
        <f t="shared" si="36"/>
        <v/>
      </c>
      <c r="BJ67" s="328" t="str">
        <f t="shared" si="37"/>
        <v/>
      </c>
      <c r="BK67" s="328" t="str">
        <f t="shared" si="38"/>
        <v/>
      </c>
      <c r="BL67" s="328" t="str">
        <f t="shared" si="39"/>
        <v/>
      </c>
      <c r="BM67" s="216">
        <f t="shared" si="48"/>
        <v>0</v>
      </c>
      <c r="BN67" s="216">
        <f t="shared" si="40"/>
        <v>0</v>
      </c>
      <c r="BO67" s="217">
        <f t="shared" si="41"/>
        <v>0</v>
      </c>
      <c r="BP67" s="215" t="str">
        <f t="shared" si="49"/>
        <v/>
      </c>
      <c r="BQ67" s="215" t="str">
        <f t="shared" si="50"/>
        <v/>
      </c>
      <c r="BR67" s="215" t="str">
        <f t="shared" si="51"/>
        <v/>
      </c>
      <c r="BS67" s="215" t="str">
        <f t="shared" si="52"/>
        <v/>
      </c>
      <c r="BT67" s="215" t="str">
        <f t="shared" si="53"/>
        <v/>
      </c>
      <c r="BU67" s="215" t="str">
        <f t="shared" si="54"/>
        <v/>
      </c>
      <c r="BV67" s="215" t="str">
        <f t="shared" si="55"/>
        <v/>
      </c>
      <c r="BW67" s="215" t="str">
        <f t="shared" si="56"/>
        <v/>
      </c>
      <c r="BX67" s="215" t="str">
        <f t="shared" si="57"/>
        <v/>
      </c>
      <c r="BY67" s="215" t="str">
        <f t="shared" si="58"/>
        <v/>
      </c>
      <c r="BZ67" s="215" t="str">
        <f t="shared" si="59"/>
        <v/>
      </c>
      <c r="CA67" s="215" t="str">
        <f t="shared" si="60"/>
        <v/>
      </c>
      <c r="CB67" s="215" t="str">
        <f t="shared" si="61"/>
        <v/>
      </c>
      <c r="CC67" s="215">
        <f t="shared" si="42"/>
        <v>0</v>
      </c>
    </row>
    <row r="68" spans="1:81" s="215" customFormat="1" ht="23.15" customHeight="1">
      <c r="A68" s="324">
        <v>54</v>
      </c>
      <c r="B68" s="15"/>
      <c r="C68" s="148"/>
      <c r="D68" s="149"/>
      <c r="E68" s="150"/>
      <c r="F68" s="151"/>
      <c r="G68" s="152"/>
      <c r="H68" s="153"/>
      <c r="I68" s="153"/>
      <c r="J68" s="154"/>
      <c r="K68" s="155"/>
      <c r="L68" s="155"/>
      <c r="M68" s="155"/>
      <c r="N68" s="262"/>
      <c r="O68" s="96"/>
      <c r="P68" s="156"/>
      <c r="Q68" s="325" t="str">
        <f t="shared" si="23"/>
        <v/>
      </c>
      <c r="R68" s="326"/>
      <c r="S68" s="327"/>
      <c r="T68" s="327"/>
      <c r="U68" s="327"/>
      <c r="V68" s="297" t="str">
        <f t="shared" si="62"/>
        <v/>
      </c>
      <c r="W68" s="365" t="str">
        <f t="shared" si="62"/>
        <v/>
      </c>
      <c r="X68" s="297" t="str">
        <f t="shared" si="62"/>
        <v/>
      </c>
      <c r="Y68" s="365" t="str">
        <f t="shared" si="62"/>
        <v/>
      </c>
      <c r="Z68" s="297" t="str">
        <f t="shared" si="62"/>
        <v/>
      </c>
      <c r="AA68" s="365" t="str">
        <f t="shared" si="62"/>
        <v/>
      </c>
      <c r="AB68" s="297" t="str">
        <f t="shared" si="62"/>
        <v/>
      </c>
      <c r="AC68" s="365" t="str">
        <f t="shared" si="62"/>
        <v/>
      </c>
      <c r="AD68" s="297" t="str">
        <f t="shared" si="62"/>
        <v/>
      </c>
      <c r="AE68" s="365" t="str">
        <f t="shared" si="62"/>
        <v/>
      </c>
      <c r="AF68" s="297" t="str">
        <f t="shared" si="62"/>
        <v/>
      </c>
      <c r="AG68" s="365" t="str">
        <f t="shared" si="62"/>
        <v/>
      </c>
      <c r="AH68" s="356"/>
      <c r="AI68" s="328" t="str">
        <f t="shared" si="64"/>
        <v/>
      </c>
      <c r="AJ68" s="328" t="str">
        <f t="shared" si="64"/>
        <v/>
      </c>
      <c r="AK68" s="328" t="str">
        <f t="shared" si="64"/>
        <v/>
      </c>
      <c r="AL68" s="328" t="str">
        <f t="shared" si="64"/>
        <v/>
      </c>
      <c r="AM68" s="328" t="str">
        <f t="shared" si="64"/>
        <v/>
      </c>
      <c r="AN68" s="328" t="str">
        <f t="shared" si="64"/>
        <v/>
      </c>
      <c r="AO68" s="328" t="str">
        <f t="shared" si="64"/>
        <v/>
      </c>
      <c r="AP68" s="328" t="str">
        <f t="shared" si="64"/>
        <v/>
      </c>
      <c r="AQ68" s="328" t="str">
        <f t="shared" si="64"/>
        <v/>
      </c>
      <c r="AR68" s="328" t="str">
        <f t="shared" si="64"/>
        <v/>
      </c>
      <c r="AS68" s="328" t="str">
        <f t="shared" si="64"/>
        <v/>
      </c>
      <c r="AT68" s="328" t="str">
        <f t="shared" si="5"/>
        <v/>
      </c>
      <c r="AU68" s="215" t="str">
        <f t="shared" si="6"/>
        <v/>
      </c>
      <c r="AV68" s="291" t="str">
        <f t="shared" si="7"/>
        <v/>
      </c>
      <c r="AW68" s="291" t="str">
        <f t="shared" si="43"/>
        <v/>
      </c>
      <c r="AX68" s="119" t="str">
        <f>IF(AW68="","",IF(AND(H68="無",I68="有")*OR(①基本情報【名簿入力前に必須入力】!$D$4="幼稚園型認定こども園",①基本情報【名簿入力前に必須入力】!$D$4="保育所型認定こども園",①基本情報【名簿入力前に必須入力】!$D$4="地方裁量型認定こども園"),IF(AY68=4,4,5),AW68))</f>
        <v/>
      </c>
      <c r="AY68" s="291" t="str">
        <f t="shared" si="26"/>
        <v/>
      </c>
      <c r="AZ68" s="291" t="str">
        <f t="shared" si="45"/>
        <v/>
      </c>
      <c r="BA68" s="328" t="str">
        <f t="shared" si="28"/>
        <v/>
      </c>
      <c r="BB68" s="328" t="str">
        <f t="shared" si="29"/>
        <v/>
      </c>
      <c r="BC68" s="328" t="str">
        <f t="shared" si="30"/>
        <v/>
      </c>
      <c r="BD68" s="328" t="str">
        <f t="shared" si="31"/>
        <v/>
      </c>
      <c r="BE68" s="328" t="str">
        <f t="shared" si="32"/>
        <v/>
      </c>
      <c r="BF68" s="328" t="str">
        <f t="shared" si="33"/>
        <v/>
      </c>
      <c r="BG68" s="328" t="str">
        <f t="shared" si="34"/>
        <v/>
      </c>
      <c r="BH68" s="328" t="str">
        <f t="shared" si="35"/>
        <v/>
      </c>
      <c r="BI68" s="328" t="str">
        <f t="shared" si="36"/>
        <v/>
      </c>
      <c r="BJ68" s="328" t="str">
        <f t="shared" si="37"/>
        <v/>
      </c>
      <c r="BK68" s="328" t="str">
        <f t="shared" si="38"/>
        <v/>
      </c>
      <c r="BL68" s="328" t="str">
        <f t="shared" si="39"/>
        <v/>
      </c>
      <c r="BM68" s="216">
        <f t="shared" si="48"/>
        <v>0</v>
      </c>
      <c r="BN68" s="216">
        <f t="shared" si="40"/>
        <v>0</v>
      </c>
      <c r="BO68" s="217">
        <f t="shared" si="41"/>
        <v>0</v>
      </c>
      <c r="BP68" s="215" t="str">
        <f t="shared" si="49"/>
        <v/>
      </c>
      <c r="BQ68" s="215" t="str">
        <f t="shared" si="50"/>
        <v/>
      </c>
      <c r="BR68" s="215" t="str">
        <f t="shared" si="51"/>
        <v/>
      </c>
      <c r="BS68" s="215" t="str">
        <f t="shared" si="52"/>
        <v/>
      </c>
      <c r="BT68" s="215" t="str">
        <f t="shared" si="53"/>
        <v/>
      </c>
      <c r="BU68" s="215" t="str">
        <f t="shared" si="54"/>
        <v/>
      </c>
      <c r="BV68" s="215" t="str">
        <f t="shared" si="55"/>
        <v/>
      </c>
      <c r="BW68" s="215" t="str">
        <f t="shared" si="56"/>
        <v/>
      </c>
      <c r="BX68" s="215" t="str">
        <f t="shared" si="57"/>
        <v/>
      </c>
      <c r="BY68" s="215" t="str">
        <f t="shared" si="58"/>
        <v/>
      </c>
      <c r="BZ68" s="215" t="str">
        <f t="shared" si="59"/>
        <v/>
      </c>
      <c r="CA68" s="215" t="str">
        <f t="shared" si="60"/>
        <v/>
      </c>
      <c r="CB68" s="215" t="str">
        <f t="shared" si="61"/>
        <v/>
      </c>
      <c r="CC68" s="215">
        <f t="shared" si="42"/>
        <v>0</v>
      </c>
    </row>
    <row r="69" spans="1:81" s="215" customFormat="1" ht="23.15" customHeight="1">
      <c r="A69" s="324">
        <v>55</v>
      </c>
      <c r="B69" s="15"/>
      <c r="C69" s="148"/>
      <c r="D69" s="149"/>
      <c r="E69" s="150"/>
      <c r="F69" s="151"/>
      <c r="G69" s="152"/>
      <c r="H69" s="153"/>
      <c r="I69" s="153"/>
      <c r="J69" s="154"/>
      <c r="K69" s="155"/>
      <c r="L69" s="155"/>
      <c r="M69" s="155"/>
      <c r="N69" s="262"/>
      <c r="O69" s="96"/>
      <c r="P69" s="156"/>
      <c r="Q69" s="325" t="str">
        <f t="shared" si="23"/>
        <v/>
      </c>
      <c r="R69" s="326"/>
      <c r="S69" s="327"/>
      <c r="T69" s="327"/>
      <c r="U69" s="327"/>
      <c r="V69" s="297" t="str">
        <f t="shared" si="62"/>
        <v/>
      </c>
      <c r="W69" s="365" t="str">
        <f t="shared" si="62"/>
        <v/>
      </c>
      <c r="X69" s="297" t="str">
        <f t="shared" si="62"/>
        <v/>
      </c>
      <c r="Y69" s="365" t="str">
        <f t="shared" ref="W69:AG92" si="65">IF(AND($Q69="○",Y$13&gt;=$L69,OR($M69&gt;=Y$13,$M69="")),"●","")</f>
        <v/>
      </c>
      <c r="Z69" s="297" t="str">
        <f t="shared" si="65"/>
        <v/>
      </c>
      <c r="AA69" s="365" t="str">
        <f t="shared" si="65"/>
        <v/>
      </c>
      <c r="AB69" s="297" t="str">
        <f t="shared" si="65"/>
        <v/>
      </c>
      <c r="AC69" s="365" t="str">
        <f t="shared" si="65"/>
        <v/>
      </c>
      <c r="AD69" s="297" t="str">
        <f t="shared" si="65"/>
        <v/>
      </c>
      <c r="AE69" s="365" t="str">
        <f t="shared" si="65"/>
        <v/>
      </c>
      <c r="AF69" s="297" t="str">
        <f t="shared" si="65"/>
        <v/>
      </c>
      <c r="AG69" s="365" t="str">
        <f t="shared" si="65"/>
        <v/>
      </c>
      <c r="AH69" s="356"/>
      <c r="AI69" s="328" t="str">
        <f t="shared" si="64"/>
        <v/>
      </c>
      <c r="AJ69" s="328" t="str">
        <f t="shared" si="64"/>
        <v/>
      </c>
      <c r="AK69" s="328" t="str">
        <f t="shared" si="64"/>
        <v/>
      </c>
      <c r="AL69" s="328" t="str">
        <f t="shared" si="64"/>
        <v/>
      </c>
      <c r="AM69" s="328" t="str">
        <f t="shared" si="64"/>
        <v/>
      </c>
      <c r="AN69" s="328" t="str">
        <f t="shared" si="64"/>
        <v/>
      </c>
      <c r="AO69" s="328" t="str">
        <f t="shared" si="64"/>
        <v/>
      </c>
      <c r="AP69" s="328" t="str">
        <f t="shared" si="64"/>
        <v/>
      </c>
      <c r="AQ69" s="328" t="str">
        <f t="shared" si="64"/>
        <v/>
      </c>
      <c r="AR69" s="328" t="str">
        <f t="shared" si="64"/>
        <v/>
      </c>
      <c r="AS69" s="328" t="str">
        <f t="shared" si="64"/>
        <v/>
      </c>
      <c r="AT69" s="328" t="str">
        <f t="shared" si="5"/>
        <v/>
      </c>
      <c r="AU69" s="215" t="str">
        <f t="shared" si="6"/>
        <v/>
      </c>
      <c r="AV69" s="291" t="str">
        <f t="shared" si="7"/>
        <v/>
      </c>
      <c r="AW69" s="291" t="str">
        <f t="shared" si="43"/>
        <v/>
      </c>
      <c r="AX69" s="119" t="str">
        <f>IF(AW69="","",IF(AND(H69="無",I69="有")*OR(①基本情報【名簿入力前に必須入力】!$D$4="幼稚園型認定こども園",①基本情報【名簿入力前に必須入力】!$D$4="保育所型認定こども園",①基本情報【名簿入力前に必須入力】!$D$4="地方裁量型認定こども園"),IF(AY69=4,4,5),AW69))</f>
        <v/>
      </c>
      <c r="AY69" s="291" t="str">
        <f t="shared" si="26"/>
        <v/>
      </c>
      <c r="AZ69" s="291" t="str">
        <f t="shared" si="45"/>
        <v/>
      </c>
      <c r="BA69" s="328" t="str">
        <f t="shared" si="28"/>
        <v/>
      </c>
      <c r="BB69" s="328" t="str">
        <f t="shared" si="29"/>
        <v/>
      </c>
      <c r="BC69" s="328" t="str">
        <f t="shared" si="30"/>
        <v/>
      </c>
      <c r="BD69" s="328" t="str">
        <f t="shared" si="31"/>
        <v/>
      </c>
      <c r="BE69" s="328" t="str">
        <f t="shared" si="32"/>
        <v/>
      </c>
      <c r="BF69" s="328" t="str">
        <f t="shared" si="33"/>
        <v/>
      </c>
      <c r="BG69" s="328" t="str">
        <f t="shared" si="34"/>
        <v/>
      </c>
      <c r="BH69" s="328" t="str">
        <f t="shared" si="35"/>
        <v/>
      </c>
      <c r="BI69" s="328" t="str">
        <f t="shared" si="36"/>
        <v/>
      </c>
      <c r="BJ69" s="328" t="str">
        <f t="shared" si="37"/>
        <v/>
      </c>
      <c r="BK69" s="328" t="str">
        <f t="shared" si="38"/>
        <v/>
      </c>
      <c r="BL69" s="328" t="str">
        <f t="shared" si="39"/>
        <v/>
      </c>
      <c r="BM69" s="216">
        <f t="shared" si="48"/>
        <v>0</v>
      </c>
      <c r="BN69" s="216">
        <f t="shared" si="40"/>
        <v>0</v>
      </c>
      <c r="BO69" s="217">
        <f t="shared" si="41"/>
        <v>0</v>
      </c>
      <c r="BP69" s="215" t="str">
        <f t="shared" si="49"/>
        <v/>
      </c>
      <c r="BQ69" s="215" t="str">
        <f t="shared" si="50"/>
        <v/>
      </c>
      <c r="BR69" s="215" t="str">
        <f t="shared" si="51"/>
        <v/>
      </c>
      <c r="BS69" s="215" t="str">
        <f t="shared" si="52"/>
        <v/>
      </c>
      <c r="BT69" s="215" t="str">
        <f t="shared" si="53"/>
        <v/>
      </c>
      <c r="BU69" s="215" t="str">
        <f t="shared" si="54"/>
        <v/>
      </c>
      <c r="BV69" s="215" t="str">
        <f t="shared" si="55"/>
        <v/>
      </c>
      <c r="BW69" s="215" t="str">
        <f t="shared" si="56"/>
        <v/>
      </c>
      <c r="BX69" s="215" t="str">
        <f t="shared" si="57"/>
        <v/>
      </c>
      <c r="BY69" s="215" t="str">
        <f t="shared" si="58"/>
        <v/>
      </c>
      <c r="BZ69" s="215" t="str">
        <f t="shared" si="59"/>
        <v/>
      </c>
      <c r="CA69" s="215" t="str">
        <f t="shared" si="60"/>
        <v/>
      </c>
      <c r="CB69" s="215" t="str">
        <f t="shared" si="61"/>
        <v/>
      </c>
      <c r="CC69" s="215">
        <f t="shared" si="42"/>
        <v>0</v>
      </c>
    </row>
    <row r="70" spans="1:81" s="215" customFormat="1" ht="23.15" customHeight="1">
      <c r="A70" s="324">
        <v>56</v>
      </c>
      <c r="B70" s="15"/>
      <c r="C70" s="148"/>
      <c r="D70" s="149"/>
      <c r="E70" s="150"/>
      <c r="F70" s="151"/>
      <c r="G70" s="152"/>
      <c r="H70" s="153"/>
      <c r="I70" s="153"/>
      <c r="J70" s="154"/>
      <c r="K70" s="155"/>
      <c r="L70" s="155"/>
      <c r="M70" s="155"/>
      <c r="N70" s="262"/>
      <c r="O70" s="96"/>
      <c r="P70" s="156"/>
      <c r="Q70" s="325" t="str">
        <f t="shared" si="23"/>
        <v/>
      </c>
      <c r="R70" s="326"/>
      <c r="S70" s="327"/>
      <c r="T70" s="327"/>
      <c r="U70" s="327"/>
      <c r="V70" s="297" t="str">
        <f t="shared" ref="V70:V114" si="66">IF(AND($Q70="○",V$13&gt;=$L70,OR($M70&gt;=V$13,$M70="")),"●","")</f>
        <v/>
      </c>
      <c r="W70" s="365" t="str">
        <f t="shared" si="65"/>
        <v/>
      </c>
      <c r="X70" s="297" t="str">
        <f t="shared" si="65"/>
        <v/>
      </c>
      <c r="Y70" s="365" t="str">
        <f t="shared" si="65"/>
        <v/>
      </c>
      <c r="Z70" s="297" t="str">
        <f t="shared" si="65"/>
        <v/>
      </c>
      <c r="AA70" s="365" t="str">
        <f t="shared" si="65"/>
        <v/>
      </c>
      <c r="AB70" s="297" t="str">
        <f t="shared" si="65"/>
        <v/>
      </c>
      <c r="AC70" s="365" t="str">
        <f t="shared" si="65"/>
        <v/>
      </c>
      <c r="AD70" s="297" t="str">
        <f t="shared" si="65"/>
        <v/>
      </c>
      <c r="AE70" s="365" t="str">
        <f t="shared" si="65"/>
        <v/>
      </c>
      <c r="AF70" s="297" t="str">
        <f t="shared" si="65"/>
        <v/>
      </c>
      <c r="AG70" s="365" t="str">
        <f t="shared" si="65"/>
        <v/>
      </c>
      <c r="AH70" s="356"/>
      <c r="AI70" s="328" t="str">
        <f t="shared" si="64"/>
        <v/>
      </c>
      <c r="AJ70" s="328" t="str">
        <f t="shared" si="64"/>
        <v/>
      </c>
      <c r="AK70" s="328" t="str">
        <f t="shared" si="64"/>
        <v/>
      </c>
      <c r="AL70" s="328" t="str">
        <f t="shared" si="64"/>
        <v/>
      </c>
      <c r="AM70" s="328" t="str">
        <f t="shared" si="64"/>
        <v/>
      </c>
      <c r="AN70" s="328" t="str">
        <f t="shared" si="64"/>
        <v/>
      </c>
      <c r="AO70" s="328" t="str">
        <f t="shared" si="64"/>
        <v/>
      </c>
      <c r="AP70" s="328" t="str">
        <f t="shared" si="64"/>
        <v/>
      </c>
      <c r="AQ70" s="328" t="str">
        <f t="shared" si="64"/>
        <v/>
      </c>
      <c r="AR70" s="328" t="str">
        <f t="shared" si="64"/>
        <v/>
      </c>
      <c r="AS70" s="328" t="str">
        <f t="shared" si="64"/>
        <v/>
      </c>
      <c r="AT70" s="328" t="str">
        <f t="shared" si="5"/>
        <v/>
      </c>
      <c r="AU70" s="215" t="str">
        <f t="shared" si="6"/>
        <v/>
      </c>
      <c r="AV70" s="291" t="str">
        <f t="shared" si="7"/>
        <v/>
      </c>
      <c r="AW70" s="291" t="str">
        <f t="shared" si="43"/>
        <v/>
      </c>
      <c r="AX70" s="119" t="str">
        <f>IF(AW70="","",IF(AND(H70="無",I70="有")*OR(①基本情報【名簿入力前に必須入力】!$D$4="幼稚園型認定こども園",①基本情報【名簿入力前に必須入力】!$D$4="保育所型認定こども園",①基本情報【名簿入力前に必須入力】!$D$4="地方裁量型認定こども園"),IF(AY70=4,4,5),AW70))</f>
        <v/>
      </c>
      <c r="AY70" s="291" t="str">
        <f t="shared" si="26"/>
        <v/>
      </c>
      <c r="AZ70" s="291" t="str">
        <f t="shared" si="45"/>
        <v/>
      </c>
      <c r="BA70" s="328" t="str">
        <f t="shared" si="28"/>
        <v/>
      </c>
      <c r="BB70" s="328" t="str">
        <f t="shared" si="29"/>
        <v/>
      </c>
      <c r="BC70" s="328" t="str">
        <f t="shared" si="30"/>
        <v/>
      </c>
      <c r="BD70" s="328" t="str">
        <f t="shared" si="31"/>
        <v/>
      </c>
      <c r="BE70" s="328" t="str">
        <f t="shared" si="32"/>
        <v/>
      </c>
      <c r="BF70" s="328" t="str">
        <f t="shared" si="33"/>
        <v/>
      </c>
      <c r="BG70" s="328" t="str">
        <f t="shared" si="34"/>
        <v/>
      </c>
      <c r="BH70" s="328" t="str">
        <f t="shared" si="35"/>
        <v/>
      </c>
      <c r="BI70" s="328" t="str">
        <f t="shared" si="36"/>
        <v/>
      </c>
      <c r="BJ70" s="328" t="str">
        <f t="shared" si="37"/>
        <v/>
      </c>
      <c r="BK70" s="328" t="str">
        <f t="shared" si="38"/>
        <v/>
      </c>
      <c r="BL70" s="328" t="str">
        <f t="shared" si="39"/>
        <v/>
      </c>
      <c r="BM70" s="216">
        <f t="shared" si="48"/>
        <v>0</v>
      </c>
      <c r="BN70" s="216">
        <f t="shared" si="40"/>
        <v>0</v>
      </c>
      <c r="BO70" s="217">
        <f t="shared" si="41"/>
        <v>0</v>
      </c>
      <c r="BP70" s="215" t="str">
        <f t="shared" si="49"/>
        <v/>
      </c>
      <c r="BQ70" s="215" t="str">
        <f t="shared" si="50"/>
        <v/>
      </c>
      <c r="BR70" s="215" t="str">
        <f t="shared" si="51"/>
        <v/>
      </c>
      <c r="BS70" s="215" t="str">
        <f t="shared" si="52"/>
        <v/>
      </c>
      <c r="BT70" s="215" t="str">
        <f t="shared" si="53"/>
        <v/>
      </c>
      <c r="BU70" s="215" t="str">
        <f t="shared" si="54"/>
        <v/>
      </c>
      <c r="BV70" s="215" t="str">
        <f t="shared" si="55"/>
        <v/>
      </c>
      <c r="BW70" s="215" t="str">
        <f t="shared" si="56"/>
        <v/>
      </c>
      <c r="BX70" s="215" t="str">
        <f t="shared" si="57"/>
        <v/>
      </c>
      <c r="BY70" s="215" t="str">
        <f t="shared" si="58"/>
        <v/>
      </c>
      <c r="BZ70" s="215" t="str">
        <f t="shared" si="59"/>
        <v/>
      </c>
      <c r="CA70" s="215" t="str">
        <f t="shared" si="60"/>
        <v/>
      </c>
      <c r="CB70" s="215" t="str">
        <f t="shared" si="61"/>
        <v/>
      </c>
      <c r="CC70" s="215">
        <f t="shared" si="42"/>
        <v>0</v>
      </c>
    </row>
    <row r="71" spans="1:81" s="215" customFormat="1" ht="23.15" customHeight="1">
      <c r="A71" s="324">
        <v>57</v>
      </c>
      <c r="B71" s="15"/>
      <c r="C71" s="148"/>
      <c r="D71" s="149"/>
      <c r="E71" s="150"/>
      <c r="F71" s="151"/>
      <c r="G71" s="152"/>
      <c r="H71" s="153"/>
      <c r="I71" s="153"/>
      <c r="J71" s="154"/>
      <c r="K71" s="155"/>
      <c r="L71" s="155"/>
      <c r="M71" s="155"/>
      <c r="N71" s="262"/>
      <c r="O71" s="96"/>
      <c r="P71" s="156"/>
      <c r="Q71" s="325" t="str">
        <f t="shared" si="23"/>
        <v/>
      </c>
      <c r="R71" s="326"/>
      <c r="S71" s="327"/>
      <c r="T71" s="327"/>
      <c r="U71" s="327"/>
      <c r="V71" s="297" t="str">
        <f t="shared" si="66"/>
        <v/>
      </c>
      <c r="W71" s="365" t="str">
        <f t="shared" si="65"/>
        <v/>
      </c>
      <c r="X71" s="297" t="str">
        <f t="shared" si="65"/>
        <v/>
      </c>
      <c r="Y71" s="365" t="str">
        <f t="shared" si="65"/>
        <v/>
      </c>
      <c r="Z71" s="297" t="str">
        <f t="shared" si="65"/>
        <v/>
      </c>
      <c r="AA71" s="365" t="str">
        <f t="shared" si="65"/>
        <v/>
      </c>
      <c r="AB71" s="297" t="str">
        <f t="shared" si="65"/>
        <v/>
      </c>
      <c r="AC71" s="365" t="str">
        <f t="shared" si="65"/>
        <v/>
      </c>
      <c r="AD71" s="297" t="str">
        <f t="shared" si="65"/>
        <v/>
      </c>
      <c r="AE71" s="365" t="str">
        <f t="shared" si="65"/>
        <v/>
      </c>
      <c r="AF71" s="297" t="str">
        <f t="shared" si="65"/>
        <v/>
      </c>
      <c r="AG71" s="365" t="str">
        <f t="shared" si="65"/>
        <v/>
      </c>
      <c r="AH71" s="356"/>
      <c r="AI71" s="328" t="str">
        <f t="shared" si="64"/>
        <v/>
      </c>
      <c r="AJ71" s="328" t="str">
        <f t="shared" si="64"/>
        <v/>
      </c>
      <c r="AK71" s="328" t="str">
        <f t="shared" si="64"/>
        <v/>
      </c>
      <c r="AL71" s="328" t="str">
        <f t="shared" si="64"/>
        <v/>
      </c>
      <c r="AM71" s="328" t="str">
        <f t="shared" si="64"/>
        <v/>
      </c>
      <c r="AN71" s="328" t="str">
        <f t="shared" si="64"/>
        <v/>
      </c>
      <c r="AO71" s="328" t="str">
        <f t="shared" si="64"/>
        <v/>
      </c>
      <c r="AP71" s="328" t="str">
        <f t="shared" si="64"/>
        <v/>
      </c>
      <c r="AQ71" s="328" t="str">
        <f t="shared" si="64"/>
        <v/>
      </c>
      <c r="AR71" s="328" t="str">
        <f t="shared" si="64"/>
        <v/>
      </c>
      <c r="AS71" s="328" t="str">
        <f t="shared" si="64"/>
        <v/>
      </c>
      <c r="AT71" s="328" t="str">
        <f t="shared" si="5"/>
        <v/>
      </c>
      <c r="AU71" s="215" t="str">
        <f t="shared" si="6"/>
        <v/>
      </c>
      <c r="AV71" s="291" t="str">
        <f t="shared" si="7"/>
        <v/>
      </c>
      <c r="AW71" s="291" t="str">
        <f t="shared" si="43"/>
        <v/>
      </c>
      <c r="AX71" s="119" t="str">
        <f>IF(AW71="","",IF(AND(H71="無",I71="有")*OR(①基本情報【名簿入力前に必須入力】!$D$4="幼稚園型認定こども園",①基本情報【名簿入力前に必須入力】!$D$4="保育所型認定こども園",①基本情報【名簿入力前に必須入力】!$D$4="地方裁量型認定こども園"),IF(AY71=4,4,5),AW71))</f>
        <v/>
      </c>
      <c r="AY71" s="291" t="str">
        <f t="shared" si="26"/>
        <v/>
      </c>
      <c r="AZ71" s="291" t="str">
        <f t="shared" si="45"/>
        <v/>
      </c>
      <c r="BA71" s="328" t="str">
        <f t="shared" si="28"/>
        <v/>
      </c>
      <c r="BB71" s="328" t="str">
        <f t="shared" si="29"/>
        <v/>
      </c>
      <c r="BC71" s="328" t="str">
        <f t="shared" si="30"/>
        <v/>
      </c>
      <c r="BD71" s="328" t="str">
        <f t="shared" si="31"/>
        <v/>
      </c>
      <c r="BE71" s="328" t="str">
        <f t="shared" si="32"/>
        <v/>
      </c>
      <c r="BF71" s="328" t="str">
        <f t="shared" si="33"/>
        <v/>
      </c>
      <c r="BG71" s="328" t="str">
        <f t="shared" si="34"/>
        <v/>
      </c>
      <c r="BH71" s="328" t="str">
        <f t="shared" si="35"/>
        <v/>
      </c>
      <c r="BI71" s="328" t="str">
        <f t="shared" si="36"/>
        <v/>
      </c>
      <c r="BJ71" s="328" t="str">
        <f t="shared" si="37"/>
        <v/>
      </c>
      <c r="BK71" s="328" t="str">
        <f t="shared" si="38"/>
        <v/>
      </c>
      <c r="BL71" s="328" t="str">
        <f t="shared" si="39"/>
        <v/>
      </c>
      <c r="BM71" s="216">
        <f t="shared" si="48"/>
        <v>0</v>
      </c>
      <c r="BN71" s="216">
        <f t="shared" si="40"/>
        <v>0</v>
      </c>
      <c r="BO71" s="217">
        <f t="shared" si="41"/>
        <v>0</v>
      </c>
      <c r="BP71" s="215" t="str">
        <f t="shared" si="49"/>
        <v/>
      </c>
      <c r="BQ71" s="215" t="str">
        <f t="shared" si="50"/>
        <v/>
      </c>
      <c r="BR71" s="215" t="str">
        <f t="shared" si="51"/>
        <v/>
      </c>
      <c r="BS71" s="215" t="str">
        <f t="shared" si="52"/>
        <v/>
      </c>
      <c r="BT71" s="215" t="str">
        <f t="shared" si="53"/>
        <v/>
      </c>
      <c r="BU71" s="215" t="str">
        <f t="shared" si="54"/>
        <v/>
      </c>
      <c r="BV71" s="215" t="str">
        <f t="shared" si="55"/>
        <v/>
      </c>
      <c r="BW71" s="215" t="str">
        <f t="shared" si="56"/>
        <v/>
      </c>
      <c r="BX71" s="215" t="str">
        <f t="shared" si="57"/>
        <v/>
      </c>
      <c r="BY71" s="215" t="str">
        <f t="shared" si="58"/>
        <v/>
      </c>
      <c r="BZ71" s="215" t="str">
        <f t="shared" si="59"/>
        <v/>
      </c>
      <c r="CA71" s="215" t="str">
        <f t="shared" si="60"/>
        <v/>
      </c>
      <c r="CB71" s="215" t="str">
        <f t="shared" si="61"/>
        <v/>
      </c>
      <c r="CC71" s="215">
        <f t="shared" si="42"/>
        <v>0</v>
      </c>
    </row>
    <row r="72" spans="1:81" s="215" customFormat="1" ht="23.15" customHeight="1">
      <c r="A72" s="324">
        <v>58</v>
      </c>
      <c r="B72" s="15"/>
      <c r="C72" s="148"/>
      <c r="D72" s="149"/>
      <c r="E72" s="150"/>
      <c r="F72" s="151"/>
      <c r="G72" s="152"/>
      <c r="H72" s="153"/>
      <c r="I72" s="153"/>
      <c r="J72" s="154"/>
      <c r="K72" s="155"/>
      <c r="L72" s="155"/>
      <c r="M72" s="155"/>
      <c r="N72" s="262"/>
      <c r="O72" s="96"/>
      <c r="P72" s="156"/>
      <c r="Q72" s="325" t="str">
        <f t="shared" si="23"/>
        <v/>
      </c>
      <c r="R72" s="326"/>
      <c r="S72" s="327"/>
      <c r="T72" s="327"/>
      <c r="U72" s="327"/>
      <c r="V72" s="297" t="str">
        <f t="shared" si="66"/>
        <v/>
      </c>
      <c r="W72" s="365" t="str">
        <f t="shared" si="65"/>
        <v/>
      </c>
      <c r="X72" s="297" t="str">
        <f t="shared" si="65"/>
        <v/>
      </c>
      <c r="Y72" s="365" t="str">
        <f t="shared" si="65"/>
        <v/>
      </c>
      <c r="Z72" s="297" t="str">
        <f t="shared" si="65"/>
        <v/>
      </c>
      <c r="AA72" s="365" t="str">
        <f t="shared" si="65"/>
        <v/>
      </c>
      <c r="AB72" s="297" t="str">
        <f t="shared" si="65"/>
        <v/>
      </c>
      <c r="AC72" s="365" t="str">
        <f t="shared" si="65"/>
        <v/>
      </c>
      <c r="AD72" s="297" t="str">
        <f t="shared" si="65"/>
        <v/>
      </c>
      <c r="AE72" s="365" t="str">
        <f t="shared" si="65"/>
        <v/>
      </c>
      <c r="AF72" s="297" t="str">
        <f t="shared" si="65"/>
        <v/>
      </c>
      <c r="AG72" s="365" t="str">
        <f t="shared" si="65"/>
        <v/>
      </c>
      <c r="AH72" s="356"/>
      <c r="AI72" s="328" t="str">
        <f t="shared" si="64"/>
        <v/>
      </c>
      <c r="AJ72" s="328" t="str">
        <f t="shared" si="64"/>
        <v/>
      </c>
      <c r="AK72" s="328" t="str">
        <f t="shared" si="64"/>
        <v/>
      </c>
      <c r="AL72" s="328" t="str">
        <f t="shared" si="64"/>
        <v/>
      </c>
      <c r="AM72" s="328" t="str">
        <f t="shared" si="64"/>
        <v/>
      </c>
      <c r="AN72" s="328" t="str">
        <f t="shared" si="64"/>
        <v/>
      </c>
      <c r="AO72" s="328" t="str">
        <f t="shared" si="64"/>
        <v/>
      </c>
      <c r="AP72" s="328" t="str">
        <f t="shared" si="64"/>
        <v/>
      </c>
      <c r="AQ72" s="328" t="str">
        <f t="shared" si="64"/>
        <v/>
      </c>
      <c r="AR72" s="328" t="str">
        <f t="shared" si="64"/>
        <v/>
      </c>
      <c r="AS72" s="328" t="str">
        <f t="shared" si="64"/>
        <v/>
      </c>
      <c r="AT72" s="328" t="str">
        <f t="shared" si="5"/>
        <v/>
      </c>
      <c r="AU72" s="215" t="str">
        <f t="shared" si="6"/>
        <v/>
      </c>
      <c r="AV72" s="291" t="str">
        <f t="shared" si="7"/>
        <v/>
      </c>
      <c r="AW72" s="291" t="str">
        <f t="shared" si="43"/>
        <v/>
      </c>
      <c r="AX72" s="119" t="str">
        <f>IF(AW72="","",IF(AND(H72="無",I72="有")*OR(①基本情報【名簿入力前に必須入力】!$D$4="幼稚園型認定こども園",①基本情報【名簿入力前に必須入力】!$D$4="保育所型認定こども園",①基本情報【名簿入力前に必須入力】!$D$4="地方裁量型認定こども園"),IF(AY72=4,4,5),AW72))</f>
        <v/>
      </c>
      <c r="AY72" s="291" t="str">
        <f t="shared" si="26"/>
        <v/>
      </c>
      <c r="AZ72" s="291" t="str">
        <f t="shared" si="45"/>
        <v/>
      </c>
      <c r="BA72" s="328" t="str">
        <f t="shared" si="28"/>
        <v/>
      </c>
      <c r="BB72" s="328" t="str">
        <f t="shared" si="29"/>
        <v/>
      </c>
      <c r="BC72" s="328" t="str">
        <f t="shared" si="30"/>
        <v/>
      </c>
      <c r="BD72" s="328" t="str">
        <f t="shared" si="31"/>
        <v/>
      </c>
      <c r="BE72" s="328" t="str">
        <f t="shared" si="32"/>
        <v/>
      </c>
      <c r="BF72" s="328" t="str">
        <f t="shared" si="33"/>
        <v/>
      </c>
      <c r="BG72" s="328" t="str">
        <f t="shared" si="34"/>
        <v/>
      </c>
      <c r="BH72" s="328" t="str">
        <f t="shared" si="35"/>
        <v/>
      </c>
      <c r="BI72" s="328" t="str">
        <f t="shared" si="36"/>
        <v/>
      </c>
      <c r="BJ72" s="328" t="str">
        <f t="shared" si="37"/>
        <v/>
      </c>
      <c r="BK72" s="328" t="str">
        <f t="shared" si="38"/>
        <v/>
      </c>
      <c r="BL72" s="328" t="str">
        <f t="shared" si="39"/>
        <v/>
      </c>
      <c r="BM72" s="216">
        <f t="shared" si="48"/>
        <v>0</v>
      </c>
      <c r="BN72" s="216">
        <f t="shared" si="40"/>
        <v>0</v>
      </c>
      <c r="BO72" s="217">
        <f t="shared" si="41"/>
        <v>0</v>
      </c>
      <c r="BP72" s="215" t="str">
        <f t="shared" si="49"/>
        <v/>
      </c>
      <c r="BQ72" s="215" t="str">
        <f t="shared" si="50"/>
        <v/>
      </c>
      <c r="BR72" s="215" t="str">
        <f t="shared" si="51"/>
        <v/>
      </c>
      <c r="BS72" s="215" t="str">
        <f t="shared" si="52"/>
        <v/>
      </c>
      <c r="BT72" s="215" t="str">
        <f t="shared" si="53"/>
        <v/>
      </c>
      <c r="BU72" s="215" t="str">
        <f t="shared" si="54"/>
        <v/>
      </c>
      <c r="BV72" s="215" t="str">
        <f t="shared" si="55"/>
        <v/>
      </c>
      <c r="BW72" s="215" t="str">
        <f t="shared" si="56"/>
        <v/>
      </c>
      <c r="BX72" s="215" t="str">
        <f t="shared" si="57"/>
        <v/>
      </c>
      <c r="BY72" s="215" t="str">
        <f t="shared" si="58"/>
        <v/>
      </c>
      <c r="BZ72" s="215" t="str">
        <f t="shared" si="59"/>
        <v/>
      </c>
      <c r="CA72" s="215" t="str">
        <f t="shared" si="60"/>
        <v/>
      </c>
      <c r="CB72" s="215" t="str">
        <f t="shared" si="61"/>
        <v/>
      </c>
      <c r="CC72" s="215">
        <f t="shared" si="42"/>
        <v>0</v>
      </c>
    </row>
    <row r="73" spans="1:81" s="215" customFormat="1" ht="23.15" customHeight="1">
      <c r="A73" s="324">
        <v>59</v>
      </c>
      <c r="B73" s="15"/>
      <c r="C73" s="148"/>
      <c r="D73" s="149"/>
      <c r="E73" s="150"/>
      <c r="F73" s="151"/>
      <c r="G73" s="152"/>
      <c r="H73" s="153"/>
      <c r="I73" s="153"/>
      <c r="J73" s="154"/>
      <c r="K73" s="155"/>
      <c r="L73" s="155"/>
      <c r="M73" s="155"/>
      <c r="N73" s="262"/>
      <c r="O73" s="96"/>
      <c r="P73" s="156"/>
      <c r="Q73" s="325" t="str">
        <f t="shared" si="23"/>
        <v/>
      </c>
      <c r="R73" s="326"/>
      <c r="S73" s="327"/>
      <c r="T73" s="327"/>
      <c r="U73" s="327"/>
      <c r="V73" s="297" t="str">
        <f t="shared" si="66"/>
        <v/>
      </c>
      <c r="W73" s="365" t="str">
        <f t="shared" si="65"/>
        <v/>
      </c>
      <c r="X73" s="297" t="str">
        <f t="shared" si="65"/>
        <v/>
      </c>
      <c r="Y73" s="365" t="str">
        <f t="shared" si="65"/>
        <v/>
      </c>
      <c r="Z73" s="297" t="str">
        <f t="shared" si="65"/>
        <v/>
      </c>
      <c r="AA73" s="365" t="str">
        <f t="shared" si="65"/>
        <v/>
      </c>
      <c r="AB73" s="297" t="str">
        <f t="shared" si="65"/>
        <v/>
      </c>
      <c r="AC73" s="365" t="str">
        <f t="shared" si="65"/>
        <v/>
      </c>
      <c r="AD73" s="297" t="str">
        <f t="shared" si="65"/>
        <v/>
      </c>
      <c r="AE73" s="365" t="str">
        <f t="shared" si="65"/>
        <v/>
      </c>
      <c r="AF73" s="297" t="str">
        <f t="shared" si="65"/>
        <v/>
      </c>
      <c r="AG73" s="365" t="str">
        <f t="shared" si="65"/>
        <v/>
      </c>
      <c r="AH73" s="356"/>
      <c r="AI73" s="328" t="str">
        <f t="shared" si="64"/>
        <v/>
      </c>
      <c r="AJ73" s="328" t="str">
        <f t="shared" si="64"/>
        <v/>
      </c>
      <c r="AK73" s="328" t="str">
        <f t="shared" si="64"/>
        <v/>
      </c>
      <c r="AL73" s="328" t="str">
        <f t="shared" si="64"/>
        <v/>
      </c>
      <c r="AM73" s="328" t="str">
        <f t="shared" si="64"/>
        <v/>
      </c>
      <c r="AN73" s="328" t="str">
        <f t="shared" si="64"/>
        <v/>
      </c>
      <c r="AO73" s="328" t="str">
        <f t="shared" si="64"/>
        <v/>
      </c>
      <c r="AP73" s="328" t="str">
        <f t="shared" si="64"/>
        <v/>
      </c>
      <c r="AQ73" s="328" t="str">
        <f t="shared" si="64"/>
        <v/>
      </c>
      <c r="AR73" s="328" t="str">
        <f t="shared" si="64"/>
        <v/>
      </c>
      <c r="AS73" s="328" t="str">
        <f t="shared" si="64"/>
        <v/>
      </c>
      <c r="AT73" s="328" t="str">
        <f t="shared" si="5"/>
        <v/>
      </c>
      <c r="AU73" s="215" t="str">
        <f t="shared" si="6"/>
        <v/>
      </c>
      <c r="AV73" s="291" t="str">
        <f t="shared" si="7"/>
        <v/>
      </c>
      <c r="AW73" s="291" t="str">
        <f t="shared" si="43"/>
        <v/>
      </c>
      <c r="AX73" s="119" t="str">
        <f>IF(AW73="","",IF(AND(H73="無",I73="有")*OR(①基本情報【名簿入力前に必須入力】!$D$4="幼稚園型認定こども園",①基本情報【名簿入力前に必須入力】!$D$4="保育所型認定こども園",①基本情報【名簿入力前に必須入力】!$D$4="地方裁量型認定こども園"),IF(AY73=4,4,5),AW73))</f>
        <v/>
      </c>
      <c r="AY73" s="291" t="str">
        <f t="shared" si="26"/>
        <v/>
      </c>
      <c r="AZ73" s="291" t="str">
        <f t="shared" si="45"/>
        <v/>
      </c>
      <c r="BA73" s="328" t="str">
        <f t="shared" si="28"/>
        <v/>
      </c>
      <c r="BB73" s="328" t="str">
        <f t="shared" si="29"/>
        <v/>
      </c>
      <c r="BC73" s="328" t="str">
        <f t="shared" si="30"/>
        <v/>
      </c>
      <c r="BD73" s="328" t="str">
        <f t="shared" si="31"/>
        <v/>
      </c>
      <c r="BE73" s="328" t="str">
        <f t="shared" si="32"/>
        <v/>
      </c>
      <c r="BF73" s="328" t="str">
        <f t="shared" si="33"/>
        <v/>
      </c>
      <c r="BG73" s="328" t="str">
        <f t="shared" si="34"/>
        <v/>
      </c>
      <c r="BH73" s="328" t="str">
        <f t="shared" si="35"/>
        <v/>
      </c>
      <c r="BI73" s="328" t="str">
        <f t="shared" si="36"/>
        <v/>
      </c>
      <c r="BJ73" s="328" t="str">
        <f t="shared" si="37"/>
        <v/>
      </c>
      <c r="BK73" s="328" t="str">
        <f t="shared" si="38"/>
        <v/>
      </c>
      <c r="BL73" s="328" t="str">
        <f t="shared" si="39"/>
        <v/>
      </c>
      <c r="BM73" s="216">
        <f t="shared" si="48"/>
        <v>0</v>
      </c>
      <c r="BN73" s="216">
        <f t="shared" si="40"/>
        <v>0</v>
      </c>
      <c r="BO73" s="217">
        <f t="shared" si="41"/>
        <v>0</v>
      </c>
      <c r="BP73" s="215" t="str">
        <f t="shared" si="49"/>
        <v/>
      </c>
      <c r="BQ73" s="215" t="str">
        <f t="shared" si="50"/>
        <v/>
      </c>
      <c r="BR73" s="215" t="str">
        <f t="shared" si="51"/>
        <v/>
      </c>
      <c r="BS73" s="215" t="str">
        <f t="shared" si="52"/>
        <v/>
      </c>
      <c r="BT73" s="215" t="str">
        <f t="shared" si="53"/>
        <v/>
      </c>
      <c r="BU73" s="215" t="str">
        <f t="shared" si="54"/>
        <v/>
      </c>
      <c r="BV73" s="215" t="str">
        <f t="shared" si="55"/>
        <v/>
      </c>
      <c r="BW73" s="215" t="str">
        <f t="shared" si="56"/>
        <v/>
      </c>
      <c r="BX73" s="215" t="str">
        <f t="shared" si="57"/>
        <v/>
      </c>
      <c r="BY73" s="215" t="str">
        <f t="shared" si="58"/>
        <v/>
      </c>
      <c r="BZ73" s="215" t="str">
        <f t="shared" si="59"/>
        <v/>
      </c>
      <c r="CA73" s="215" t="str">
        <f t="shared" si="60"/>
        <v/>
      </c>
      <c r="CB73" s="215" t="str">
        <f t="shared" si="61"/>
        <v/>
      </c>
      <c r="CC73" s="215">
        <f t="shared" si="42"/>
        <v>0</v>
      </c>
    </row>
    <row r="74" spans="1:81" s="215" customFormat="1" ht="23.15" customHeight="1">
      <c r="A74" s="324">
        <v>60</v>
      </c>
      <c r="B74" s="15"/>
      <c r="C74" s="148"/>
      <c r="D74" s="149"/>
      <c r="E74" s="150"/>
      <c r="F74" s="151"/>
      <c r="G74" s="152"/>
      <c r="H74" s="153"/>
      <c r="I74" s="153"/>
      <c r="J74" s="154"/>
      <c r="K74" s="155"/>
      <c r="L74" s="155"/>
      <c r="M74" s="155"/>
      <c r="N74" s="262"/>
      <c r="O74" s="96"/>
      <c r="P74" s="156"/>
      <c r="Q74" s="325" t="str">
        <f t="shared" si="23"/>
        <v/>
      </c>
      <c r="R74" s="326"/>
      <c r="S74" s="327"/>
      <c r="T74" s="327"/>
      <c r="U74" s="327"/>
      <c r="V74" s="297" t="str">
        <f t="shared" si="66"/>
        <v/>
      </c>
      <c r="W74" s="365" t="str">
        <f t="shared" si="65"/>
        <v/>
      </c>
      <c r="X74" s="297" t="str">
        <f t="shared" si="65"/>
        <v/>
      </c>
      <c r="Y74" s="365" t="str">
        <f t="shared" si="65"/>
        <v/>
      </c>
      <c r="Z74" s="297" t="str">
        <f t="shared" si="65"/>
        <v/>
      </c>
      <c r="AA74" s="365" t="str">
        <f t="shared" si="65"/>
        <v/>
      </c>
      <c r="AB74" s="297" t="str">
        <f t="shared" si="65"/>
        <v/>
      </c>
      <c r="AC74" s="365" t="str">
        <f t="shared" si="65"/>
        <v/>
      </c>
      <c r="AD74" s="297" t="str">
        <f t="shared" si="65"/>
        <v/>
      </c>
      <c r="AE74" s="365" t="str">
        <f t="shared" si="65"/>
        <v/>
      </c>
      <c r="AF74" s="297" t="str">
        <f t="shared" si="65"/>
        <v/>
      </c>
      <c r="AG74" s="365" t="str">
        <f t="shared" si="65"/>
        <v/>
      </c>
      <c r="AH74" s="356"/>
      <c r="AI74" s="328" t="str">
        <f t="shared" si="64"/>
        <v/>
      </c>
      <c r="AJ74" s="328" t="str">
        <f t="shared" si="64"/>
        <v/>
      </c>
      <c r="AK74" s="328" t="str">
        <f t="shared" si="64"/>
        <v/>
      </c>
      <c r="AL74" s="328" t="str">
        <f t="shared" si="64"/>
        <v/>
      </c>
      <c r="AM74" s="328" t="str">
        <f t="shared" si="64"/>
        <v/>
      </c>
      <c r="AN74" s="328" t="str">
        <f t="shared" si="64"/>
        <v/>
      </c>
      <c r="AO74" s="328" t="str">
        <f t="shared" si="64"/>
        <v/>
      </c>
      <c r="AP74" s="328" t="str">
        <f t="shared" si="64"/>
        <v/>
      </c>
      <c r="AQ74" s="328" t="str">
        <f t="shared" si="64"/>
        <v/>
      </c>
      <c r="AR74" s="328" t="str">
        <f t="shared" si="64"/>
        <v/>
      </c>
      <c r="AS74" s="328" t="str">
        <f t="shared" si="64"/>
        <v/>
      </c>
      <c r="AT74" s="328" t="str">
        <f t="shared" si="5"/>
        <v/>
      </c>
      <c r="AU74" s="215" t="str">
        <f t="shared" si="6"/>
        <v/>
      </c>
      <c r="AV74" s="291" t="str">
        <f t="shared" si="7"/>
        <v/>
      </c>
      <c r="AW74" s="291" t="str">
        <f t="shared" si="43"/>
        <v/>
      </c>
      <c r="AX74" s="119" t="str">
        <f>IF(AW74="","",IF(AND(H74="無",I74="有")*OR(①基本情報【名簿入力前に必須入力】!$D$4="幼稚園型認定こども園",①基本情報【名簿入力前に必須入力】!$D$4="保育所型認定こども園",①基本情報【名簿入力前に必須入力】!$D$4="地方裁量型認定こども園"),IF(AY74=4,4,5),AW74))</f>
        <v/>
      </c>
      <c r="AY74" s="291" t="str">
        <f t="shared" si="26"/>
        <v/>
      </c>
      <c r="AZ74" s="291" t="str">
        <f t="shared" si="45"/>
        <v/>
      </c>
      <c r="BA74" s="328" t="str">
        <f t="shared" si="28"/>
        <v/>
      </c>
      <c r="BB74" s="328" t="str">
        <f t="shared" si="29"/>
        <v/>
      </c>
      <c r="BC74" s="328" t="str">
        <f t="shared" si="30"/>
        <v/>
      </c>
      <c r="BD74" s="328" t="str">
        <f t="shared" si="31"/>
        <v/>
      </c>
      <c r="BE74" s="328" t="str">
        <f t="shared" si="32"/>
        <v/>
      </c>
      <c r="BF74" s="328" t="str">
        <f t="shared" si="33"/>
        <v/>
      </c>
      <c r="BG74" s="328" t="str">
        <f t="shared" si="34"/>
        <v/>
      </c>
      <c r="BH74" s="328" t="str">
        <f t="shared" si="35"/>
        <v/>
      </c>
      <c r="BI74" s="328" t="str">
        <f t="shared" si="36"/>
        <v/>
      </c>
      <c r="BJ74" s="328" t="str">
        <f t="shared" si="37"/>
        <v/>
      </c>
      <c r="BK74" s="328" t="str">
        <f t="shared" si="38"/>
        <v/>
      </c>
      <c r="BL74" s="328" t="str">
        <f t="shared" si="39"/>
        <v/>
      </c>
      <c r="BM74" s="216">
        <f t="shared" si="48"/>
        <v>0</v>
      </c>
      <c r="BN74" s="216">
        <f t="shared" si="40"/>
        <v>0</v>
      </c>
      <c r="BO74" s="217">
        <f t="shared" si="41"/>
        <v>0</v>
      </c>
      <c r="BP74" s="215" t="str">
        <f t="shared" si="49"/>
        <v/>
      </c>
      <c r="BQ74" s="215" t="str">
        <f t="shared" si="50"/>
        <v/>
      </c>
      <c r="BR74" s="215" t="str">
        <f t="shared" si="51"/>
        <v/>
      </c>
      <c r="BS74" s="215" t="str">
        <f t="shared" si="52"/>
        <v/>
      </c>
      <c r="BT74" s="215" t="str">
        <f t="shared" si="53"/>
        <v/>
      </c>
      <c r="BU74" s="215" t="str">
        <f t="shared" si="54"/>
        <v/>
      </c>
      <c r="BV74" s="215" t="str">
        <f t="shared" si="55"/>
        <v/>
      </c>
      <c r="BW74" s="215" t="str">
        <f t="shared" si="56"/>
        <v/>
      </c>
      <c r="BX74" s="215" t="str">
        <f t="shared" si="57"/>
        <v/>
      </c>
      <c r="BY74" s="215" t="str">
        <f t="shared" si="58"/>
        <v/>
      </c>
      <c r="BZ74" s="215" t="str">
        <f t="shared" si="59"/>
        <v/>
      </c>
      <c r="CA74" s="215" t="str">
        <f t="shared" si="60"/>
        <v/>
      </c>
      <c r="CB74" s="215" t="str">
        <f t="shared" si="61"/>
        <v/>
      </c>
      <c r="CC74" s="215">
        <f t="shared" si="42"/>
        <v>0</v>
      </c>
    </row>
    <row r="75" spans="1:81" s="215" customFormat="1" ht="23.15" customHeight="1">
      <c r="A75" s="324">
        <v>61</v>
      </c>
      <c r="B75" s="15"/>
      <c r="C75" s="148"/>
      <c r="D75" s="149"/>
      <c r="E75" s="150"/>
      <c r="F75" s="151"/>
      <c r="G75" s="152"/>
      <c r="H75" s="153"/>
      <c r="I75" s="153"/>
      <c r="J75" s="154"/>
      <c r="K75" s="155"/>
      <c r="L75" s="155"/>
      <c r="M75" s="155"/>
      <c r="N75" s="262"/>
      <c r="O75" s="96"/>
      <c r="P75" s="156"/>
      <c r="Q75" s="325" t="str">
        <f t="shared" si="23"/>
        <v/>
      </c>
      <c r="R75" s="326"/>
      <c r="S75" s="327"/>
      <c r="T75" s="327"/>
      <c r="U75" s="327"/>
      <c r="V75" s="297" t="str">
        <f t="shared" si="66"/>
        <v/>
      </c>
      <c r="W75" s="365" t="str">
        <f t="shared" si="65"/>
        <v/>
      </c>
      <c r="X75" s="297" t="str">
        <f t="shared" si="65"/>
        <v/>
      </c>
      <c r="Y75" s="365" t="str">
        <f t="shared" si="65"/>
        <v/>
      </c>
      <c r="Z75" s="297" t="str">
        <f t="shared" si="65"/>
        <v/>
      </c>
      <c r="AA75" s="365" t="str">
        <f t="shared" si="65"/>
        <v/>
      </c>
      <c r="AB75" s="297" t="str">
        <f t="shared" si="65"/>
        <v/>
      </c>
      <c r="AC75" s="365" t="str">
        <f t="shared" si="65"/>
        <v/>
      </c>
      <c r="AD75" s="297" t="str">
        <f t="shared" si="65"/>
        <v/>
      </c>
      <c r="AE75" s="365" t="str">
        <f t="shared" si="65"/>
        <v/>
      </c>
      <c r="AF75" s="297" t="str">
        <f t="shared" si="65"/>
        <v/>
      </c>
      <c r="AG75" s="365" t="str">
        <f t="shared" si="65"/>
        <v/>
      </c>
      <c r="AH75" s="356"/>
      <c r="AI75" s="328" t="str">
        <f t="shared" si="64"/>
        <v/>
      </c>
      <c r="AJ75" s="328" t="str">
        <f t="shared" si="64"/>
        <v/>
      </c>
      <c r="AK75" s="328" t="str">
        <f t="shared" si="64"/>
        <v/>
      </c>
      <c r="AL75" s="328" t="str">
        <f t="shared" si="64"/>
        <v/>
      </c>
      <c r="AM75" s="328" t="str">
        <f t="shared" si="64"/>
        <v/>
      </c>
      <c r="AN75" s="328" t="str">
        <f t="shared" si="64"/>
        <v/>
      </c>
      <c r="AO75" s="328" t="str">
        <f t="shared" si="64"/>
        <v/>
      </c>
      <c r="AP75" s="328" t="str">
        <f t="shared" si="64"/>
        <v/>
      </c>
      <c r="AQ75" s="328" t="str">
        <f t="shared" si="64"/>
        <v/>
      </c>
      <c r="AR75" s="328" t="str">
        <f t="shared" si="64"/>
        <v/>
      </c>
      <c r="AS75" s="328" t="str">
        <f t="shared" si="64"/>
        <v/>
      </c>
      <c r="AT75" s="328" t="str">
        <f t="shared" si="5"/>
        <v/>
      </c>
      <c r="AU75" s="215" t="str">
        <f t="shared" si="6"/>
        <v/>
      </c>
      <c r="AV75" s="291" t="str">
        <f t="shared" si="7"/>
        <v/>
      </c>
      <c r="AW75" s="291" t="str">
        <f t="shared" si="43"/>
        <v/>
      </c>
      <c r="AX75" s="119" t="str">
        <f>IF(AW75="","",IF(AND(H75="無",I75="有")*OR(①基本情報【名簿入力前に必須入力】!$D$4="幼稚園型認定こども園",①基本情報【名簿入力前に必須入力】!$D$4="保育所型認定こども園",①基本情報【名簿入力前に必須入力】!$D$4="地方裁量型認定こども園"),IF(AY75=4,4,5),AW75))</f>
        <v/>
      </c>
      <c r="AY75" s="291" t="str">
        <f t="shared" si="26"/>
        <v/>
      </c>
      <c r="AZ75" s="291" t="str">
        <f t="shared" si="45"/>
        <v/>
      </c>
      <c r="BA75" s="328" t="str">
        <f t="shared" si="28"/>
        <v/>
      </c>
      <c r="BB75" s="328" t="str">
        <f t="shared" si="29"/>
        <v/>
      </c>
      <c r="BC75" s="328" t="str">
        <f t="shared" si="30"/>
        <v/>
      </c>
      <c r="BD75" s="328" t="str">
        <f t="shared" si="31"/>
        <v/>
      </c>
      <c r="BE75" s="328" t="str">
        <f t="shared" si="32"/>
        <v/>
      </c>
      <c r="BF75" s="328" t="str">
        <f t="shared" si="33"/>
        <v/>
      </c>
      <c r="BG75" s="328" t="str">
        <f t="shared" si="34"/>
        <v/>
      </c>
      <c r="BH75" s="328" t="str">
        <f t="shared" si="35"/>
        <v/>
      </c>
      <c r="BI75" s="328" t="str">
        <f t="shared" si="36"/>
        <v/>
      </c>
      <c r="BJ75" s="328" t="str">
        <f t="shared" si="37"/>
        <v/>
      </c>
      <c r="BK75" s="328" t="str">
        <f t="shared" si="38"/>
        <v/>
      </c>
      <c r="BL75" s="328" t="str">
        <f t="shared" si="39"/>
        <v/>
      </c>
      <c r="BM75" s="216">
        <f t="shared" si="48"/>
        <v>0</v>
      </c>
      <c r="BN75" s="216">
        <f t="shared" si="40"/>
        <v>0</v>
      </c>
      <c r="BO75" s="217">
        <f t="shared" si="41"/>
        <v>0</v>
      </c>
      <c r="BP75" s="215" t="str">
        <f t="shared" si="49"/>
        <v/>
      </c>
      <c r="BQ75" s="215" t="str">
        <f t="shared" si="50"/>
        <v/>
      </c>
      <c r="BR75" s="215" t="str">
        <f t="shared" si="51"/>
        <v/>
      </c>
      <c r="BS75" s="215" t="str">
        <f t="shared" si="52"/>
        <v/>
      </c>
      <c r="BT75" s="215" t="str">
        <f t="shared" si="53"/>
        <v/>
      </c>
      <c r="BU75" s="215" t="str">
        <f t="shared" si="54"/>
        <v/>
      </c>
      <c r="BV75" s="215" t="str">
        <f t="shared" si="55"/>
        <v/>
      </c>
      <c r="BW75" s="215" t="str">
        <f t="shared" si="56"/>
        <v/>
      </c>
      <c r="BX75" s="215" t="str">
        <f t="shared" si="57"/>
        <v/>
      </c>
      <c r="BY75" s="215" t="str">
        <f t="shared" si="58"/>
        <v/>
      </c>
      <c r="BZ75" s="215" t="str">
        <f t="shared" si="59"/>
        <v/>
      </c>
      <c r="CA75" s="215" t="str">
        <f t="shared" si="60"/>
        <v/>
      </c>
      <c r="CB75" s="215" t="str">
        <f t="shared" si="61"/>
        <v/>
      </c>
      <c r="CC75" s="215">
        <f t="shared" si="42"/>
        <v>0</v>
      </c>
    </row>
    <row r="76" spans="1:81" s="215" customFormat="1" ht="23.15" customHeight="1">
      <c r="A76" s="324">
        <v>62</v>
      </c>
      <c r="B76" s="15"/>
      <c r="C76" s="148"/>
      <c r="D76" s="149"/>
      <c r="E76" s="150"/>
      <c r="F76" s="151"/>
      <c r="G76" s="152"/>
      <c r="H76" s="153"/>
      <c r="I76" s="153"/>
      <c r="J76" s="154"/>
      <c r="K76" s="155"/>
      <c r="L76" s="155"/>
      <c r="M76" s="155"/>
      <c r="N76" s="262"/>
      <c r="O76" s="96"/>
      <c r="P76" s="156"/>
      <c r="Q76" s="325" t="str">
        <f t="shared" si="23"/>
        <v/>
      </c>
      <c r="R76" s="326"/>
      <c r="S76" s="327"/>
      <c r="T76" s="327"/>
      <c r="U76" s="327"/>
      <c r="V76" s="297" t="str">
        <f t="shared" si="66"/>
        <v/>
      </c>
      <c r="W76" s="365" t="str">
        <f t="shared" si="65"/>
        <v/>
      </c>
      <c r="X76" s="297" t="str">
        <f t="shared" si="65"/>
        <v/>
      </c>
      <c r="Y76" s="365" t="str">
        <f t="shared" si="65"/>
        <v/>
      </c>
      <c r="Z76" s="297" t="str">
        <f t="shared" si="65"/>
        <v/>
      </c>
      <c r="AA76" s="365" t="str">
        <f t="shared" si="65"/>
        <v/>
      </c>
      <c r="AB76" s="297" t="str">
        <f t="shared" si="65"/>
        <v/>
      </c>
      <c r="AC76" s="365" t="str">
        <f t="shared" si="65"/>
        <v/>
      </c>
      <c r="AD76" s="297" t="str">
        <f t="shared" si="65"/>
        <v/>
      </c>
      <c r="AE76" s="365" t="str">
        <f t="shared" si="65"/>
        <v/>
      </c>
      <c r="AF76" s="297" t="str">
        <f t="shared" si="65"/>
        <v/>
      </c>
      <c r="AG76" s="365" t="str">
        <f t="shared" si="65"/>
        <v/>
      </c>
      <c r="AH76" s="356"/>
      <c r="AI76" s="328" t="str">
        <f t="shared" ref="AI76:AS85" si="67">IF($AZ76="",IF($L76="","",IF(AI$13&gt;=$L76,IF($M76="",$AY76,IF(AI$13&gt;$M76,"",$AY76)),"")),IF(AND(AI$13&gt;=$L76,OR($M76&gt;=AI$13,$M76="")),$AZ76,""))</f>
        <v/>
      </c>
      <c r="AJ76" s="328" t="str">
        <f t="shared" si="67"/>
        <v/>
      </c>
      <c r="AK76" s="328" t="str">
        <f t="shared" si="67"/>
        <v/>
      </c>
      <c r="AL76" s="328" t="str">
        <f t="shared" si="67"/>
        <v/>
      </c>
      <c r="AM76" s="328" t="str">
        <f t="shared" si="67"/>
        <v/>
      </c>
      <c r="AN76" s="328" t="str">
        <f t="shared" si="67"/>
        <v/>
      </c>
      <c r="AO76" s="328" t="str">
        <f t="shared" si="67"/>
        <v/>
      </c>
      <c r="AP76" s="328" t="str">
        <f t="shared" si="67"/>
        <v/>
      </c>
      <c r="AQ76" s="328" t="str">
        <f t="shared" si="67"/>
        <v/>
      </c>
      <c r="AR76" s="328" t="str">
        <f t="shared" si="67"/>
        <v/>
      </c>
      <c r="AS76" s="328" t="str">
        <f t="shared" si="67"/>
        <v/>
      </c>
      <c r="AT76" s="328" t="str">
        <f t="shared" si="5"/>
        <v/>
      </c>
      <c r="AU76" s="215" t="str">
        <f t="shared" si="6"/>
        <v/>
      </c>
      <c r="AV76" s="291" t="str">
        <f t="shared" si="7"/>
        <v/>
      </c>
      <c r="AW76" s="291" t="str">
        <f t="shared" si="43"/>
        <v/>
      </c>
      <c r="AX76" s="119" t="str">
        <f>IF(AW76="","",IF(AND(H76="無",I76="有")*OR(①基本情報【名簿入力前に必須入力】!$D$4="幼稚園型認定こども園",①基本情報【名簿入力前に必須入力】!$D$4="保育所型認定こども園",①基本情報【名簿入力前に必須入力】!$D$4="地方裁量型認定こども園"),IF(AY76=4,4,5),AW76))</f>
        <v/>
      </c>
      <c r="AY76" s="291" t="str">
        <f t="shared" si="26"/>
        <v/>
      </c>
      <c r="AZ76" s="291" t="str">
        <f t="shared" si="45"/>
        <v/>
      </c>
      <c r="BA76" s="328" t="str">
        <f t="shared" si="28"/>
        <v/>
      </c>
      <c r="BB76" s="328" t="str">
        <f t="shared" si="29"/>
        <v/>
      </c>
      <c r="BC76" s="328" t="str">
        <f t="shared" si="30"/>
        <v/>
      </c>
      <c r="BD76" s="328" t="str">
        <f t="shared" si="31"/>
        <v/>
      </c>
      <c r="BE76" s="328" t="str">
        <f t="shared" si="32"/>
        <v/>
      </c>
      <c r="BF76" s="328" t="str">
        <f t="shared" si="33"/>
        <v/>
      </c>
      <c r="BG76" s="328" t="str">
        <f t="shared" si="34"/>
        <v/>
      </c>
      <c r="BH76" s="328" t="str">
        <f t="shared" si="35"/>
        <v/>
      </c>
      <c r="BI76" s="328" t="str">
        <f t="shared" si="36"/>
        <v/>
      </c>
      <c r="BJ76" s="328" t="str">
        <f t="shared" si="37"/>
        <v/>
      </c>
      <c r="BK76" s="328" t="str">
        <f t="shared" si="38"/>
        <v/>
      </c>
      <c r="BL76" s="328" t="str">
        <f t="shared" si="39"/>
        <v/>
      </c>
      <c r="BM76" s="216">
        <f t="shared" si="48"/>
        <v>0</v>
      </c>
      <c r="BN76" s="216">
        <f t="shared" si="40"/>
        <v>0</v>
      </c>
      <c r="BO76" s="217">
        <f t="shared" si="41"/>
        <v>0</v>
      </c>
      <c r="BP76" s="215" t="str">
        <f t="shared" si="49"/>
        <v/>
      </c>
      <c r="BQ76" s="215" t="str">
        <f t="shared" si="50"/>
        <v/>
      </c>
      <c r="BR76" s="215" t="str">
        <f t="shared" si="51"/>
        <v/>
      </c>
      <c r="BS76" s="215" t="str">
        <f t="shared" si="52"/>
        <v/>
      </c>
      <c r="BT76" s="215" t="str">
        <f t="shared" si="53"/>
        <v/>
      </c>
      <c r="BU76" s="215" t="str">
        <f t="shared" si="54"/>
        <v/>
      </c>
      <c r="BV76" s="215" t="str">
        <f t="shared" si="55"/>
        <v/>
      </c>
      <c r="BW76" s="215" t="str">
        <f t="shared" si="56"/>
        <v/>
      </c>
      <c r="BX76" s="215" t="str">
        <f t="shared" si="57"/>
        <v/>
      </c>
      <c r="BY76" s="215" t="str">
        <f t="shared" si="58"/>
        <v/>
      </c>
      <c r="BZ76" s="215" t="str">
        <f t="shared" si="59"/>
        <v/>
      </c>
      <c r="CA76" s="215" t="str">
        <f t="shared" si="60"/>
        <v/>
      </c>
      <c r="CB76" s="215" t="str">
        <f t="shared" si="61"/>
        <v/>
      </c>
      <c r="CC76" s="215">
        <f t="shared" si="42"/>
        <v>0</v>
      </c>
    </row>
    <row r="77" spans="1:81" s="215" customFormat="1" ht="23.15" customHeight="1">
      <c r="A77" s="324">
        <v>63</v>
      </c>
      <c r="B77" s="15"/>
      <c r="C77" s="148"/>
      <c r="D77" s="149"/>
      <c r="E77" s="150"/>
      <c r="F77" s="151"/>
      <c r="G77" s="152"/>
      <c r="H77" s="153"/>
      <c r="I77" s="153"/>
      <c r="J77" s="154"/>
      <c r="K77" s="155"/>
      <c r="L77" s="155"/>
      <c r="M77" s="155"/>
      <c r="N77" s="262"/>
      <c r="O77" s="96"/>
      <c r="P77" s="156"/>
      <c r="Q77" s="325" t="str">
        <f t="shared" si="23"/>
        <v/>
      </c>
      <c r="R77" s="326"/>
      <c r="S77" s="327"/>
      <c r="T77" s="327"/>
      <c r="U77" s="327"/>
      <c r="V77" s="297" t="str">
        <f t="shared" si="66"/>
        <v/>
      </c>
      <c r="W77" s="365" t="str">
        <f t="shared" si="65"/>
        <v/>
      </c>
      <c r="X77" s="297" t="str">
        <f t="shared" si="65"/>
        <v/>
      </c>
      <c r="Y77" s="365" t="str">
        <f t="shared" si="65"/>
        <v/>
      </c>
      <c r="Z77" s="297" t="str">
        <f t="shared" si="65"/>
        <v/>
      </c>
      <c r="AA77" s="365" t="str">
        <f t="shared" si="65"/>
        <v/>
      </c>
      <c r="AB77" s="297" t="str">
        <f t="shared" si="65"/>
        <v/>
      </c>
      <c r="AC77" s="365" t="str">
        <f t="shared" si="65"/>
        <v/>
      </c>
      <c r="AD77" s="297" t="str">
        <f t="shared" si="65"/>
        <v/>
      </c>
      <c r="AE77" s="365" t="str">
        <f t="shared" si="65"/>
        <v/>
      </c>
      <c r="AF77" s="297" t="str">
        <f t="shared" si="65"/>
        <v/>
      </c>
      <c r="AG77" s="365" t="str">
        <f t="shared" si="65"/>
        <v/>
      </c>
      <c r="AH77" s="356"/>
      <c r="AI77" s="328" t="str">
        <f t="shared" si="67"/>
        <v/>
      </c>
      <c r="AJ77" s="328" t="str">
        <f t="shared" si="67"/>
        <v/>
      </c>
      <c r="AK77" s="328" t="str">
        <f t="shared" si="67"/>
        <v/>
      </c>
      <c r="AL77" s="328" t="str">
        <f t="shared" si="67"/>
        <v/>
      </c>
      <c r="AM77" s="328" t="str">
        <f t="shared" si="67"/>
        <v/>
      </c>
      <c r="AN77" s="328" t="str">
        <f t="shared" si="67"/>
        <v/>
      </c>
      <c r="AO77" s="328" t="str">
        <f t="shared" si="67"/>
        <v/>
      </c>
      <c r="AP77" s="328" t="str">
        <f t="shared" si="67"/>
        <v/>
      </c>
      <c r="AQ77" s="328" t="str">
        <f t="shared" si="67"/>
        <v/>
      </c>
      <c r="AR77" s="328" t="str">
        <f t="shared" si="67"/>
        <v/>
      </c>
      <c r="AS77" s="328" t="str">
        <f t="shared" si="67"/>
        <v/>
      </c>
      <c r="AT77" s="328" t="str">
        <f t="shared" si="5"/>
        <v/>
      </c>
      <c r="AU77" s="215" t="str">
        <f t="shared" si="6"/>
        <v/>
      </c>
      <c r="AV77" s="291" t="str">
        <f t="shared" si="7"/>
        <v/>
      </c>
      <c r="AW77" s="291" t="str">
        <f t="shared" si="43"/>
        <v/>
      </c>
      <c r="AX77" s="119" t="str">
        <f>IF(AW77="","",IF(AND(H77="無",I77="有")*OR(①基本情報【名簿入力前に必須入力】!$D$4="幼稚園型認定こども園",①基本情報【名簿入力前に必須入力】!$D$4="保育所型認定こども園",①基本情報【名簿入力前に必須入力】!$D$4="地方裁量型認定こども園"),IF(AY77=4,4,5),AW77))</f>
        <v/>
      </c>
      <c r="AY77" s="291" t="str">
        <f t="shared" si="26"/>
        <v/>
      </c>
      <c r="AZ77" s="291" t="str">
        <f t="shared" si="45"/>
        <v/>
      </c>
      <c r="BA77" s="328" t="str">
        <f t="shared" si="28"/>
        <v/>
      </c>
      <c r="BB77" s="328" t="str">
        <f t="shared" si="29"/>
        <v/>
      </c>
      <c r="BC77" s="328" t="str">
        <f t="shared" si="30"/>
        <v/>
      </c>
      <c r="BD77" s="328" t="str">
        <f t="shared" si="31"/>
        <v/>
      </c>
      <c r="BE77" s="328" t="str">
        <f t="shared" si="32"/>
        <v/>
      </c>
      <c r="BF77" s="328" t="str">
        <f t="shared" si="33"/>
        <v/>
      </c>
      <c r="BG77" s="328" t="str">
        <f t="shared" si="34"/>
        <v/>
      </c>
      <c r="BH77" s="328" t="str">
        <f t="shared" si="35"/>
        <v/>
      </c>
      <c r="BI77" s="328" t="str">
        <f t="shared" si="36"/>
        <v/>
      </c>
      <c r="BJ77" s="328" t="str">
        <f t="shared" si="37"/>
        <v/>
      </c>
      <c r="BK77" s="328" t="str">
        <f t="shared" si="38"/>
        <v/>
      </c>
      <c r="BL77" s="328" t="str">
        <f t="shared" si="39"/>
        <v/>
      </c>
      <c r="BM77" s="216">
        <f t="shared" si="48"/>
        <v>0</v>
      </c>
      <c r="BN77" s="216">
        <f t="shared" si="40"/>
        <v>0</v>
      </c>
      <c r="BO77" s="217">
        <f t="shared" si="41"/>
        <v>0</v>
      </c>
      <c r="BP77" s="215" t="str">
        <f t="shared" si="49"/>
        <v/>
      </c>
      <c r="BQ77" s="215" t="str">
        <f t="shared" si="50"/>
        <v/>
      </c>
      <c r="BR77" s="215" t="str">
        <f t="shared" si="51"/>
        <v/>
      </c>
      <c r="BS77" s="215" t="str">
        <f t="shared" si="52"/>
        <v/>
      </c>
      <c r="BT77" s="215" t="str">
        <f t="shared" si="53"/>
        <v/>
      </c>
      <c r="BU77" s="215" t="str">
        <f t="shared" si="54"/>
        <v/>
      </c>
      <c r="BV77" s="215" t="str">
        <f t="shared" si="55"/>
        <v/>
      </c>
      <c r="BW77" s="215" t="str">
        <f t="shared" si="56"/>
        <v/>
      </c>
      <c r="BX77" s="215" t="str">
        <f t="shared" si="57"/>
        <v/>
      </c>
      <c r="BY77" s="215" t="str">
        <f t="shared" si="58"/>
        <v/>
      </c>
      <c r="BZ77" s="215" t="str">
        <f t="shared" si="59"/>
        <v/>
      </c>
      <c r="CA77" s="215" t="str">
        <f t="shared" si="60"/>
        <v/>
      </c>
      <c r="CB77" s="215" t="str">
        <f t="shared" si="61"/>
        <v/>
      </c>
      <c r="CC77" s="215">
        <f t="shared" si="42"/>
        <v>0</v>
      </c>
    </row>
    <row r="78" spans="1:81" s="215" customFormat="1" ht="23.15" customHeight="1">
      <c r="A78" s="324">
        <v>64</v>
      </c>
      <c r="B78" s="15"/>
      <c r="C78" s="148"/>
      <c r="D78" s="149"/>
      <c r="E78" s="150"/>
      <c r="F78" s="151"/>
      <c r="G78" s="152"/>
      <c r="H78" s="153"/>
      <c r="I78" s="153"/>
      <c r="J78" s="154"/>
      <c r="K78" s="155"/>
      <c r="L78" s="155"/>
      <c r="M78" s="155"/>
      <c r="N78" s="262"/>
      <c r="O78" s="96"/>
      <c r="P78" s="156"/>
      <c r="Q78" s="325" t="str">
        <f t="shared" si="23"/>
        <v/>
      </c>
      <c r="R78" s="326"/>
      <c r="S78" s="327"/>
      <c r="T78" s="327"/>
      <c r="U78" s="327"/>
      <c r="V78" s="297" t="str">
        <f t="shared" si="66"/>
        <v/>
      </c>
      <c r="W78" s="365" t="str">
        <f t="shared" si="65"/>
        <v/>
      </c>
      <c r="X78" s="297" t="str">
        <f t="shared" si="65"/>
        <v/>
      </c>
      <c r="Y78" s="365" t="str">
        <f t="shared" si="65"/>
        <v/>
      </c>
      <c r="Z78" s="297" t="str">
        <f t="shared" si="65"/>
        <v/>
      </c>
      <c r="AA78" s="365" t="str">
        <f t="shared" si="65"/>
        <v/>
      </c>
      <c r="AB78" s="297" t="str">
        <f t="shared" si="65"/>
        <v/>
      </c>
      <c r="AC78" s="365" t="str">
        <f t="shared" si="65"/>
        <v/>
      </c>
      <c r="AD78" s="297" t="str">
        <f t="shared" si="65"/>
        <v/>
      </c>
      <c r="AE78" s="365" t="str">
        <f t="shared" si="65"/>
        <v/>
      </c>
      <c r="AF78" s="297" t="str">
        <f t="shared" si="65"/>
        <v/>
      </c>
      <c r="AG78" s="365" t="str">
        <f t="shared" si="65"/>
        <v/>
      </c>
      <c r="AH78" s="356"/>
      <c r="AI78" s="328" t="str">
        <f t="shared" si="67"/>
        <v/>
      </c>
      <c r="AJ78" s="328" t="str">
        <f t="shared" si="67"/>
        <v/>
      </c>
      <c r="AK78" s="328" t="str">
        <f t="shared" si="67"/>
        <v/>
      </c>
      <c r="AL78" s="328" t="str">
        <f t="shared" si="67"/>
        <v/>
      </c>
      <c r="AM78" s="328" t="str">
        <f t="shared" si="67"/>
        <v/>
      </c>
      <c r="AN78" s="328" t="str">
        <f t="shared" si="67"/>
        <v/>
      </c>
      <c r="AO78" s="328" t="str">
        <f t="shared" si="67"/>
        <v/>
      </c>
      <c r="AP78" s="328" t="str">
        <f t="shared" si="67"/>
        <v/>
      </c>
      <c r="AQ78" s="328" t="str">
        <f t="shared" si="67"/>
        <v/>
      </c>
      <c r="AR78" s="328" t="str">
        <f t="shared" si="67"/>
        <v/>
      </c>
      <c r="AS78" s="328" t="str">
        <f t="shared" si="67"/>
        <v/>
      </c>
      <c r="AT78" s="328" t="str">
        <f t="shared" si="5"/>
        <v/>
      </c>
      <c r="AU78" s="215" t="str">
        <f t="shared" si="6"/>
        <v/>
      </c>
      <c r="AV78" s="291" t="str">
        <f t="shared" si="7"/>
        <v/>
      </c>
      <c r="AW78" s="291" t="str">
        <f t="shared" si="43"/>
        <v/>
      </c>
      <c r="AX78" s="119" t="str">
        <f>IF(AW78="","",IF(AND(H78="無",I78="有")*OR(①基本情報【名簿入力前に必須入力】!$D$4="幼稚園型認定こども園",①基本情報【名簿入力前に必須入力】!$D$4="保育所型認定こども園",①基本情報【名簿入力前に必須入力】!$D$4="地方裁量型認定こども園"),IF(AY78=4,4,5),AW78))</f>
        <v/>
      </c>
      <c r="AY78" s="291" t="str">
        <f t="shared" si="26"/>
        <v/>
      </c>
      <c r="AZ78" s="291" t="str">
        <f t="shared" si="45"/>
        <v/>
      </c>
      <c r="BA78" s="328" t="str">
        <f t="shared" si="28"/>
        <v/>
      </c>
      <c r="BB78" s="328" t="str">
        <f t="shared" si="29"/>
        <v/>
      </c>
      <c r="BC78" s="328" t="str">
        <f t="shared" si="30"/>
        <v/>
      </c>
      <c r="BD78" s="328" t="str">
        <f t="shared" si="31"/>
        <v/>
      </c>
      <c r="BE78" s="328" t="str">
        <f t="shared" si="32"/>
        <v/>
      </c>
      <c r="BF78" s="328" t="str">
        <f t="shared" si="33"/>
        <v/>
      </c>
      <c r="BG78" s="328" t="str">
        <f t="shared" si="34"/>
        <v/>
      </c>
      <c r="BH78" s="328" t="str">
        <f t="shared" si="35"/>
        <v/>
      </c>
      <c r="BI78" s="328" t="str">
        <f t="shared" si="36"/>
        <v/>
      </c>
      <c r="BJ78" s="328" t="str">
        <f t="shared" si="37"/>
        <v/>
      </c>
      <c r="BK78" s="328" t="str">
        <f t="shared" si="38"/>
        <v/>
      </c>
      <c r="BL78" s="328" t="str">
        <f t="shared" si="39"/>
        <v/>
      </c>
      <c r="BM78" s="216">
        <f t="shared" si="48"/>
        <v>0</v>
      </c>
      <c r="BN78" s="216">
        <f t="shared" si="40"/>
        <v>0</v>
      </c>
      <c r="BO78" s="217">
        <f t="shared" si="41"/>
        <v>0</v>
      </c>
      <c r="BP78" s="215" t="str">
        <f t="shared" si="49"/>
        <v/>
      </c>
      <c r="BQ78" s="215" t="str">
        <f t="shared" si="50"/>
        <v/>
      </c>
      <c r="BR78" s="215" t="str">
        <f t="shared" si="51"/>
        <v/>
      </c>
      <c r="BS78" s="215" t="str">
        <f t="shared" si="52"/>
        <v/>
      </c>
      <c r="BT78" s="215" t="str">
        <f t="shared" si="53"/>
        <v/>
      </c>
      <c r="BU78" s="215" t="str">
        <f t="shared" si="54"/>
        <v/>
      </c>
      <c r="BV78" s="215" t="str">
        <f t="shared" si="55"/>
        <v/>
      </c>
      <c r="BW78" s="215" t="str">
        <f t="shared" si="56"/>
        <v/>
      </c>
      <c r="BX78" s="215" t="str">
        <f t="shared" si="57"/>
        <v/>
      </c>
      <c r="BY78" s="215" t="str">
        <f t="shared" si="58"/>
        <v/>
      </c>
      <c r="BZ78" s="215" t="str">
        <f t="shared" si="59"/>
        <v/>
      </c>
      <c r="CA78" s="215" t="str">
        <f t="shared" si="60"/>
        <v/>
      </c>
      <c r="CB78" s="215" t="str">
        <f t="shared" si="61"/>
        <v/>
      </c>
      <c r="CC78" s="215">
        <f t="shared" si="42"/>
        <v>0</v>
      </c>
    </row>
    <row r="79" spans="1:81" s="215" customFormat="1" ht="23.15" customHeight="1">
      <c r="A79" s="324">
        <v>65</v>
      </c>
      <c r="B79" s="15"/>
      <c r="C79" s="148"/>
      <c r="D79" s="149"/>
      <c r="E79" s="150"/>
      <c r="F79" s="151"/>
      <c r="G79" s="152"/>
      <c r="H79" s="153"/>
      <c r="I79" s="153"/>
      <c r="J79" s="154"/>
      <c r="K79" s="155"/>
      <c r="L79" s="155"/>
      <c r="M79" s="155"/>
      <c r="N79" s="262"/>
      <c r="O79" s="96"/>
      <c r="P79" s="156"/>
      <c r="Q79" s="325" t="str">
        <f t="shared" si="23"/>
        <v/>
      </c>
      <c r="R79" s="326"/>
      <c r="S79" s="327"/>
      <c r="T79" s="327"/>
      <c r="U79" s="327"/>
      <c r="V79" s="297" t="str">
        <f t="shared" si="66"/>
        <v/>
      </c>
      <c r="W79" s="365" t="str">
        <f t="shared" si="65"/>
        <v/>
      </c>
      <c r="X79" s="297" t="str">
        <f t="shared" si="65"/>
        <v/>
      </c>
      <c r="Y79" s="365" t="str">
        <f t="shared" si="65"/>
        <v/>
      </c>
      <c r="Z79" s="297" t="str">
        <f t="shared" si="65"/>
        <v/>
      </c>
      <c r="AA79" s="365" t="str">
        <f t="shared" si="65"/>
        <v/>
      </c>
      <c r="AB79" s="297" t="str">
        <f t="shared" si="65"/>
        <v/>
      </c>
      <c r="AC79" s="365" t="str">
        <f t="shared" si="65"/>
        <v/>
      </c>
      <c r="AD79" s="297" t="str">
        <f t="shared" si="65"/>
        <v/>
      </c>
      <c r="AE79" s="365" t="str">
        <f t="shared" si="65"/>
        <v/>
      </c>
      <c r="AF79" s="297" t="str">
        <f t="shared" si="65"/>
        <v/>
      </c>
      <c r="AG79" s="365" t="str">
        <f t="shared" si="65"/>
        <v/>
      </c>
      <c r="AH79" s="356"/>
      <c r="AI79" s="328" t="str">
        <f t="shared" si="67"/>
        <v/>
      </c>
      <c r="AJ79" s="328" t="str">
        <f t="shared" si="67"/>
        <v/>
      </c>
      <c r="AK79" s="328" t="str">
        <f t="shared" si="67"/>
        <v/>
      </c>
      <c r="AL79" s="328" t="str">
        <f t="shared" si="67"/>
        <v/>
      </c>
      <c r="AM79" s="328" t="str">
        <f t="shared" si="67"/>
        <v/>
      </c>
      <c r="AN79" s="328" t="str">
        <f t="shared" si="67"/>
        <v/>
      </c>
      <c r="AO79" s="328" t="str">
        <f t="shared" si="67"/>
        <v/>
      </c>
      <c r="AP79" s="328" t="str">
        <f t="shared" si="67"/>
        <v/>
      </c>
      <c r="AQ79" s="328" t="str">
        <f t="shared" si="67"/>
        <v/>
      </c>
      <c r="AR79" s="328" t="str">
        <f t="shared" si="67"/>
        <v/>
      </c>
      <c r="AS79" s="328" t="str">
        <f t="shared" si="67"/>
        <v/>
      </c>
      <c r="AT79" s="328" t="str">
        <f t="shared" ref="AT79:AT105" si="68">IF($AZ79="",IF($L79="","",IF(AT$13&gt;=$L79,IF($M79="",$AY79,IF(AT$13&gt;$M79,"",$AY79)),"")),IF(AND(AT$13&gt;=$L79,OR($M79&gt;=AT$13,$M79="")),$AZ79,""))</f>
        <v/>
      </c>
      <c r="AU79" s="215" t="str">
        <f t="shared" ref="AU79:AU89" si="69">IF(OR(H79="有",I79="有"),IF(OR(B79="園長",B79="施設長",B79="保育教諭等",B79="副園長",B79="教頭",B79="主幹保育教諭等",B79="指導保育教諭等"),1,IF(OR(B79="保育教諭等
（常勤的非常勤）",B79="保育教諭等
（短時間）"),2,0)),IF(AND(H79="無",I79="無"),IF(OR(B79="要件緩和対象",B79="保健師
（みなし保育教諭）",B79="看護師
（みなし保育教諭）",B79="准看護師
（みなし保育教諭）"),3,""),""))</f>
        <v/>
      </c>
      <c r="AV79" s="291" t="str">
        <f t="shared" ref="AV79:AV89" si="70">IF(AND(C79="正",D79="常"),1,IF(AND(C79="パート",D79="常"),2,""))</f>
        <v/>
      </c>
      <c r="AW79" s="291" t="str">
        <f t="shared" si="43"/>
        <v/>
      </c>
      <c r="AX79" s="119" t="str">
        <f>IF(AW79="","",IF(AND(H79="無",I79="有")*OR(①基本情報【名簿入力前に必須入力】!$D$4="幼稚園型認定こども園",①基本情報【名簿入力前に必須入力】!$D$4="保育所型認定こども園",①基本情報【名簿入力前に必須入力】!$D$4="地方裁量型認定こども園"),IF(AY79=4,4,5),AW79))</f>
        <v/>
      </c>
      <c r="AY79" s="291" t="str">
        <f t="shared" si="26"/>
        <v/>
      </c>
      <c r="AZ79" s="291" t="str">
        <f t="shared" si="45"/>
        <v/>
      </c>
      <c r="BA79" s="328" t="str">
        <f t="shared" si="28"/>
        <v/>
      </c>
      <c r="BB79" s="328" t="str">
        <f t="shared" si="29"/>
        <v/>
      </c>
      <c r="BC79" s="328" t="str">
        <f t="shared" si="30"/>
        <v/>
      </c>
      <c r="BD79" s="328" t="str">
        <f t="shared" si="31"/>
        <v/>
      </c>
      <c r="BE79" s="328" t="str">
        <f t="shared" si="32"/>
        <v/>
      </c>
      <c r="BF79" s="328" t="str">
        <f t="shared" si="33"/>
        <v/>
      </c>
      <c r="BG79" s="328" t="str">
        <f t="shared" si="34"/>
        <v/>
      </c>
      <c r="BH79" s="328" t="str">
        <f t="shared" si="35"/>
        <v/>
      </c>
      <c r="BI79" s="328" t="str">
        <f t="shared" si="36"/>
        <v/>
      </c>
      <c r="BJ79" s="328" t="str">
        <f t="shared" si="37"/>
        <v/>
      </c>
      <c r="BK79" s="328" t="str">
        <f t="shared" si="38"/>
        <v/>
      </c>
      <c r="BL79" s="328" t="str">
        <f t="shared" si="39"/>
        <v/>
      </c>
      <c r="BM79" s="216">
        <f t="shared" ref="BM79:BM103" si="71">COUNT(BA79:BL79)</f>
        <v>0</v>
      </c>
      <c r="BN79" s="216">
        <f t="shared" si="40"/>
        <v>0</v>
      </c>
      <c r="BO79" s="217">
        <f t="shared" si="41"/>
        <v>0</v>
      </c>
      <c r="BP79" s="215" t="str">
        <f t="shared" ref="BP79:BP114" si="72">IF(E79="","",E79)</f>
        <v/>
      </c>
      <c r="BQ79" s="215" t="str">
        <f t="shared" ref="BQ79:BQ103" si="73">IF(BA79="","","○")</f>
        <v/>
      </c>
      <c r="BR79" s="215" t="str">
        <f t="shared" ref="BR79:BR103" si="74">IF(BB79="","","○")</f>
        <v/>
      </c>
      <c r="BS79" s="215" t="str">
        <f t="shared" ref="BS79:BS103" si="75">IF(BC79="","","○")</f>
        <v/>
      </c>
      <c r="BT79" s="215" t="str">
        <f t="shared" ref="BT79:BT103" si="76">IF(BD79="","","○")</f>
        <v/>
      </c>
      <c r="BU79" s="215" t="str">
        <f t="shared" ref="BU79:BU103" si="77">IF(BE79="","","○")</f>
        <v/>
      </c>
      <c r="BV79" s="215" t="str">
        <f t="shared" ref="BV79:BV103" si="78">IF(BF79="","","○")</f>
        <v/>
      </c>
      <c r="BW79" s="215" t="str">
        <f t="shared" ref="BW79:BW103" si="79">IF(BG79="","","○")</f>
        <v/>
      </c>
      <c r="BX79" s="215" t="str">
        <f t="shared" ref="BX79:BX103" si="80">IF(BH79="","","○")</f>
        <v/>
      </c>
      <c r="BY79" s="215" t="str">
        <f t="shared" ref="BY79:BY103" si="81">IF(BI79="","","○")</f>
        <v/>
      </c>
      <c r="BZ79" s="215" t="str">
        <f t="shared" ref="BZ79:BZ103" si="82">IF(BJ79="","","○")</f>
        <v/>
      </c>
      <c r="CA79" s="215" t="str">
        <f t="shared" ref="CA79:CA103" si="83">IF(BK79="","","○")</f>
        <v/>
      </c>
      <c r="CB79" s="215" t="str">
        <f t="shared" ref="CB79:CB103" si="84">IF(BL79="","","○")</f>
        <v/>
      </c>
      <c r="CC79" s="215">
        <f t="shared" si="42"/>
        <v>0</v>
      </c>
    </row>
    <row r="80" spans="1:81" s="215" customFormat="1" ht="23.15" customHeight="1">
      <c r="A80" s="324">
        <v>66</v>
      </c>
      <c r="B80" s="15"/>
      <c r="C80" s="148"/>
      <c r="D80" s="149"/>
      <c r="E80" s="150"/>
      <c r="F80" s="151"/>
      <c r="G80" s="152"/>
      <c r="H80" s="153"/>
      <c r="I80" s="153"/>
      <c r="J80" s="154"/>
      <c r="K80" s="155"/>
      <c r="L80" s="155"/>
      <c r="M80" s="155"/>
      <c r="N80" s="262"/>
      <c r="O80" s="96"/>
      <c r="P80" s="156"/>
      <c r="Q80" s="325" t="str">
        <f t="shared" ref="Q80:Q114" si="85">IF(AND(AI80="",AJ80="",AK80="",AL80="",AM80="",AN80="",AO80="",AP80="",AQ80="",AR80="",AS80="",AT80=""),"","○")</f>
        <v/>
      </c>
      <c r="R80" s="326"/>
      <c r="S80" s="327"/>
      <c r="T80" s="327"/>
      <c r="U80" s="327"/>
      <c r="V80" s="297" t="str">
        <f t="shared" si="66"/>
        <v/>
      </c>
      <c r="W80" s="365" t="str">
        <f t="shared" si="65"/>
        <v/>
      </c>
      <c r="X80" s="297" t="str">
        <f t="shared" si="65"/>
        <v/>
      </c>
      <c r="Y80" s="365" t="str">
        <f t="shared" si="65"/>
        <v/>
      </c>
      <c r="Z80" s="297" t="str">
        <f t="shared" si="65"/>
        <v/>
      </c>
      <c r="AA80" s="365" t="str">
        <f t="shared" si="65"/>
        <v/>
      </c>
      <c r="AB80" s="297" t="str">
        <f t="shared" si="65"/>
        <v/>
      </c>
      <c r="AC80" s="365" t="str">
        <f t="shared" si="65"/>
        <v/>
      </c>
      <c r="AD80" s="297" t="str">
        <f t="shared" si="65"/>
        <v/>
      </c>
      <c r="AE80" s="365" t="str">
        <f t="shared" si="65"/>
        <v/>
      </c>
      <c r="AF80" s="297" t="str">
        <f t="shared" si="65"/>
        <v/>
      </c>
      <c r="AG80" s="365" t="str">
        <f t="shared" si="65"/>
        <v/>
      </c>
      <c r="AH80" s="356"/>
      <c r="AI80" s="328" t="str">
        <f t="shared" si="67"/>
        <v/>
      </c>
      <c r="AJ80" s="328" t="str">
        <f t="shared" si="67"/>
        <v/>
      </c>
      <c r="AK80" s="328" t="str">
        <f t="shared" si="67"/>
        <v/>
      </c>
      <c r="AL80" s="328" t="str">
        <f t="shared" si="67"/>
        <v/>
      </c>
      <c r="AM80" s="328" t="str">
        <f t="shared" si="67"/>
        <v/>
      </c>
      <c r="AN80" s="328" t="str">
        <f t="shared" si="67"/>
        <v/>
      </c>
      <c r="AO80" s="328" t="str">
        <f t="shared" si="67"/>
        <v/>
      </c>
      <c r="AP80" s="328" t="str">
        <f t="shared" si="67"/>
        <v/>
      </c>
      <c r="AQ80" s="328" t="str">
        <f t="shared" si="67"/>
        <v/>
      </c>
      <c r="AR80" s="328" t="str">
        <f t="shared" si="67"/>
        <v/>
      </c>
      <c r="AS80" s="328" t="str">
        <f t="shared" si="67"/>
        <v/>
      </c>
      <c r="AT80" s="328" t="str">
        <f t="shared" si="68"/>
        <v/>
      </c>
      <c r="AU80" s="215" t="str">
        <f t="shared" si="69"/>
        <v/>
      </c>
      <c r="AV80" s="291" t="str">
        <f t="shared" si="70"/>
        <v/>
      </c>
      <c r="AW80" s="291" t="str">
        <f t="shared" si="43"/>
        <v/>
      </c>
      <c r="AX80" s="119" t="str">
        <f>IF(AW80="","",IF(AND(H80="無",I80="有")*OR(①基本情報【名簿入力前に必須入力】!$D$4="幼稚園型認定こども園",①基本情報【名簿入力前に必須入力】!$D$4="保育所型認定こども園",①基本情報【名簿入力前に必須入力】!$D$4="地方裁量型認定こども園"),IF(AY80=4,4,5),AW80))</f>
        <v/>
      </c>
      <c r="AY80" s="291" t="str">
        <f t="shared" ref="AY80:AY114" si="86">IF(AND(AV80=2,O80="派遣"),4,"")</f>
        <v/>
      </c>
      <c r="AZ80" s="291" t="str">
        <f t="shared" si="45"/>
        <v/>
      </c>
      <c r="BA80" s="328" t="str">
        <f t="shared" ref="BA80:BA114" si="87">IF(V80="●",AI80,"")</f>
        <v/>
      </c>
      <c r="BB80" s="328" t="str">
        <f t="shared" ref="BB80:BB114" si="88">IF(W80="●",AJ80,"")</f>
        <v/>
      </c>
      <c r="BC80" s="328" t="str">
        <f t="shared" ref="BC80:BC114" si="89">IF(X80="●",AK80,"")</f>
        <v/>
      </c>
      <c r="BD80" s="328" t="str">
        <f t="shared" ref="BD80:BD114" si="90">IF(Y80="●",AL80,"")</f>
        <v/>
      </c>
      <c r="BE80" s="328" t="str">
        <f t="shared" ref="BE80:BE114" si="91">IF(Z80="●",AM80,"")</f>
        <v/>
      </c>
      <c r="BF80" s="328" t="str">
        <f t="shared" ref="BF80:BF114" si="92">IF(AA80="●",AN80,"")</f>
        <v/>
      </c>
      <c r="BG80" s="328" t="str">
        <f t="shared" ref="BG80:BG114" si="93">IF(AB80="●",AO80,"")</f>
        <v/>
      </c>
      <c r="BH80" s="328" t="str">
        <f t="shared" ref="BH80:BH114" si="94">IF(AC80="●",AP80,"")</f>
        <v/>
      </c>
      <c r="BI80" s="328" t="str">
        <f t="shared" ref="BI80:BI114" si="95">IF(AD80="●",AQ80,"")</f>
        <v/>
      </c>
      <c r="BJ80" s="328" t="str">
        <f t="shared" ref="BJ80:BJ114" si="96">IF(AE80="●",AR80,"")</f>
        <v/>
      </c>
      <c r="BK80" s="328" t="str">
        <f t="shared" ref="BK80:BK114" si="97">IF(AF80="●",AS80,"")</f>
        <v/>
      </c>
      <c r="BL80" s="328" t="str">
        <f t="shared" ref="BL80:BL114" si="98">IF(AG80="●",AT80,"")</f>
        <v/>
      </c>
      <c r="BM80" s="216">
        <f t="shared" si="71"/>
        <v>0</v>
      </c>
      <c r="BN80" s="216">
        <f t="shared" ref="BN80:BN114" si="99">$L$5</f>
        <v>0</v>
      </c>
      <c r="BO80" s="217">
        <f t="shared" ref="BO80:BO114" si="100">IF(AX80=5,0,IF(AND(I80="有",O80=""),COUNT(BA80:BL80),IF(AND(H80="有",O80=""),COUNT(BA80:BL80),0)))</f>
        <v>0</v>
      </c>
      <c r="BP80" s="215" t="str">
        <f t="shared" si="72"/>
        <v/>
      </c>
      <c r="BQ80" s="215" t="str">
        <f t="shared" si="73"/>
        <v/>
      </c>
      <c r="BR80" s="215" t="str">
        <f t="shared" si="74"/>
        <v/>
      </c>
      <c r="BS80" s="215" t="str">
        <f t="shared" si="75"/>
        <v/>
      </c>
      <c r="BT80" s="215" t="str">
        <f t="shared" si="76"/>
        <v/>
      </c>
      <c r="BU80" s="215" t="str">
        <f t="shared" si="77"/>
        <v/>
      </c>
      <c r="BV80" s="215" t="str">
        <f t="shared" si="78"/>
        <v/>
      </c>
      <c r="BW80" s="215" t="str">
        <f t="shared" si="79"/>
        <v/>
      </c>
      <c r="BX80" s="215" t="str">
        <f t="shared" si="80"/>
        <v/>
      </c>
      <c r="BY80" s="215" t="str">
        <f t="shared" si="81"/>
        <v/>
      </c>
      <c r="BZ80" s="215" t="str">
        <f t="shared" si="82"/>
        <v/>
      </c>
      <c r="CA80" s="215" t="str">
        <f t="shared" si="83"/>
        <v/>
      </c>
      <c r="CB80" s="215" t="str">
        <f t="shared" si="84"/>
        <v/>
      </c>
      <c r="CC80" s="215">
        <f t="shared" ref="CC80:CC104" si="101">COUNTIF(BQ80:CB80,"○")</f>
        <v>0</v>
      </c>
    </row>
    <row r="81" spans="1:81" s="215" customFormat="1" ht="23.15" customHeight="1">
      <c r="A81" s="324">
        <v>67</v>
      </c>
      <c r="B81" s="15"/>
      <c r="C81" s="148"/>
      <c r="D81" s="149"/>
      <c r="E81" s="150"/>
      <c r="F81" s="151"/>
      <c r="G81" s="152"/>
      <c r="H81" s="153"/>
      <c r="I81" s="153"/>
      <c r="J81" s="154"/>
      <c r="K81" s="155"/>
      <c r="L81" s="155"/>
      <c r="M81" s="155"/>
      <c r="N81" s="262"/>
      <c r="O81" s="96"/>
      <c r="P81" s="156"/>
      <c r="Q81" s="325" t="str">
        <f t="shared" si="85"/>
        <v/>
      </c>
      <c r="R81" s="326"/>
      <c r="S81" s="327"/>
      <c r="T81" s="327"/>
      <c r="U81" s="327"/>
      <c r="V81" s="297" t="str">
        <f t="shared" si="66"/>
        <v/>
      </c>
      <c r="W81" s="365" t="str">
        <f t="shared" si="65"/>
        <v/>
      </c>
      <c r="X81" s="297" t="str">
        <f t="shared" si="65"/>
        <v/>
      </c>
      <c r="Y81" s="365" t="str">
        <f t="shared" si="65"/>
        <v/>
      </c>
      <c r="Z81" s="297" t="str">
        <f t="shared" si="65"/>
        <v/>
      </c>
      <c r="AA81" s="365" t="str">
        <f t="shared" si="65"/>
        <v/>
      </c>
      <c r="AB81" s="297" t="str">
        <f t="shared" si="65"/>
        <v/>
      </c>
      <c r="AC81" s="365" t="str">
        <f t="shared" si="65"/>
        <v/>
      </c>
      <c r="AD81" s="297" t="str">
        <f t="shared" si="65"/>
        <v/>
      </c>
      <c r="AE81" s="365" t="str">
        <f t="shared" si="65"/>
        <v/>
      </c>
      <c r="AF81" s="297" t="str">
        <f t="shared" si="65"/>
        <v/>
      </c>
      <c r="AG81" s="365" t="str">
        <f t="shared" si="65"/>
        <v/>
      </c>
      <c r="AH81" s="356"/>
      <c r="AI81" s="328" t="str">
        <f t="shared" si="67"/>
        <v/>
      </c>
      <c r="AJ81" s="328" t="str">
        <f t="shared" si="67"/>
        <v/>
      </c>
      <c r="AK81" s="328" t="str">
        <f t="shared" si="67"/>
        <v/>
      </c>
      <c r="AL81" s="328" t="str">
        <f t="shared" si="67"/>
        <v/>
      </c>
      <c r="AM81" s="328" t="str">
        <f t="shared" si="67"/>
        <v/>
      </c>
      <c r="AN81" s="328" t="str">
        <f t="shared" si="67"/>
        <v/>
      </c>
      <c r="AO81" s="328" t="str">
        <f t="shared" si="67"/>
        <v/>
      </c>
      <c r="AP81" s="328" t="str">
        <f t="shared" si="67"/>
        <v/>
      </c>
      <c r="AQ81" s="328" t="str">
        <f t="shared" si="67"/>
        <v/>
      </c>
      <c r="AR81" s="328" t="str">
        <f t="shared" si="67"/>
        <v/>
      </c>
      <c r="AS81" s="328" t="str">
        <f t="shared" si="67"/>
        <v/>
      </c>
      <c r="AT81" s="328" t="str">
        <f t="shared" si="68"/>
        <v/>
      </c>
      <c r="AU81" s="215" t="str">
        <f t="shared" si="69"/>
        <v/>
      </c>
      <c r="AV81" s="291" t="str">
        <f t="shared" si="70"/>
        <v/>
      </c>
      <c r="AW81" s="291" t="str">
        <f t="shared" ref="AW81:AW89" si="102">IF(AND(AU81=1,AV81=1),1,IF(AND(AU81=2,AV81=2),2,IF(AND(AU81=3,AV81=1),3,IF(AND(AU81=3,AV81=2),3,IF(AND(AU81=1,AV81=2),1,"")))))</f>
        <v/>
      </c>
      <c r="AX81" s="119" t="str">
        <f>IF(AW81="","",IF(AND(H81="無",I81="有")*OR(①基本情報【名簿入力前に必須入力】!$D$4="幼稚園型認定こども園",①基本情報【名簿入力前に必須入力】!$D$4="保育所型認定こども園",①基本情報【名簿入力前に必須入力】!$D$4="地方裁量型認定こども園"),IF(AY81=4,4,5),AW81))</f>
        <v/>
      </c>
      <c r="AY81" s="291" t="str">
        <f t="shared" si="86"/>
        <v/>
      </c>
      <c r="AZ81" s="291" t="str">
        <f t="shared" si="45"/>
        <v/>
      </c>
      <c r="BA81" s="328" t="str">
        <f t="shared" si="87"/>
        <v/>
      </c>
      <c r="BB81" s="328" t="str">
        <f t="shared" si="88"/>
        <v/>
      </c>
      <c r="BC81" s="328" t="str">
        <f t="shared" si="89"/>
        <v/>
      </c>
      <c r="BD81" s="328" t="str">
        <f t="shared" si="90"/>
        <v/>
      </c>
      <c r="BE81" s="328" t="str">
        <f t="shared" si="91"/>
        <v/>
      </c>
      <c r="BF81" s="328" t="str">
        <f t="shared" si="92"/>
        <v/>
      </c>
      <c r="BG81" s="328" t="str">
        <f t="shared" si="93"/>
        <v/>
      </c>
      <c r="BH81" s="328" t="str">
        <f t="shared" si="94"/>
        <v/>
      </c>
      <c r="BI81" s="328" t="str">
        <f t="shared" si="95"/>
        <v/>
      </c>
      <c r="BJ81" s="328" t="str">
        <f t="shared" si="96"/>
        <v/>
      </c>
      <c r="BK81" s="328" t="str">
        <f t="shared" si="97"/>
        <v/>
      </c>
      <c r="BL81" s="328" t="str">
        <f t="shared" si="98"/>
        <v/>
      </c>
      <c r="BM81" s="216">
        <f t="shared" si="71"/>
        <v>0</v>
      </c>
      <c r="BN81" s="216">
        <f t="shared" si="99"/>
        <v>0</v>
      </c>
      <c r="BO81" s="217">
        <f t="shared" si="100"/>
        <v>0</v>
      </c>
      <c r="BP81" s="215" t="str">
        <f t="shared" si="72"/>
        <v/>
      </c>
      <c r="BQ81" s="215" t="str">
        <f t="shared" si="73"/>
        <v/>
      </c>
      <c r="BR81" s="215" t="str">
        <f t="shared" si="74"/>
        <v/>
      </c>
      <c r="BS81" s="215" t="str">
        <f t="shared" si="75"/>
        <v/>
      </c>
      <c r="BT81" s="215" t="str">
        <f t="shared" si="76"/>
        <v/>
      </c>
      <c r="BU81" s="215" t="str">
        <f t="shared" si="77"/>
        <v/>
      </c>
      <c r="BV81" s="215" t="str">
        <f t="shared" si="78"/>
        <v/>
      </c>
      <c r="BW81" s="215" t="str">
        <f t="shared" si="79"/>
        <v/>
      </c>
      <c r="BX81" s="215" t="str">
        <f t="shared" si="80"/>
        <v/>
      </c>
      <c r="BY81" s="215" t="str">
        <f t="shared" si="81"/>
        <v/>
      </c>
      <c r="BZ81" s="215" t="str">
        <f t="shared" si="82"/>
        <v/>
      </c>
      <c r="CA81" s="215" t="str">
        <f t="shared" si="83"/>
        <v/>
      </c>
      <c r="CB81" s="215" t="str">
        <f t="shared" si="84"/>
        <v/>
      </c>
      <c r="CC81" s="215">
        <f t="shared" si="101"/>
        <v>0</v>
      </c>
    </row>
    <row r="82" spans="1:81" s="215" customFormat="1" ht="23.15" customHeight="1">
      <c r="A82" s="324">
        <v>68</v>
      </c>
      <c r="B82" s="15"/>
      <c r="C82" s="148"/>
      <c r="D82" s="149"/>
      <c r="E82" s="150"/>
      <c r="F82" s="151"/>
      <c r="G82" s="152"/>
      <c r="H82" s="153"/>
      <c r="I82" s="153"/>
      <c r="J82" s="154"/>
      <c r="K82" s="155"/>
      <c r="L82" s="155"/>
      <c r="M82" s="155"/>
      <c r="N82" s="262"/>
      <c r="O82" s="96"/>
      <c r="P82" s="156"/>
      <c r="Q82" s="325" t="str">
        <f t="shared" si="85"/>
        <v/>
      </c>
      <c r="R82" s="326"/>
      <c r="S82" s="327"/>
      <c r="T82" s="327"/>
      <c r="U82" s="327"/>
      <c r="V82" s="297" t="str">
        <f t="shared" si="66"/>
        <v/>
      </c>
      <c r="W82" s="365" t="str">
        <f t="shared" si="65"/>
        <v/>
      </c>
      <c r="X82" s="297" t="str">
        <f t="shared" si="65"/>
        <v/>
      </c>
      <c r="Y82" s="365" t="str">
        <f t="shared" si="65"/>
        <v/>
      </c>
      <c r="Z82" s="297" t="str">
        <f t="shared" si="65"/>
        <v/>
      </c>
      <c r="AA82" s="365" t="str">
        <f t="shared" si="65"/>
        <v/>
      </c>
      <c r="AB82" s="297" t="str">
        <f t="shared" si="65"/>
        <v/>
      </c>
      <c r="AC82" s="365" t="str">
        <f t="shared" si="65"/>
        <v/>
      </c>
      <c r="AD82" s="297" t="str">
        <f t="shared" si="65"/>
        <v/>
      </c>
      <c r="AE82" s="365" t="str">
        <f t="shared" si="65"/>
        <v/>
      </c>
      <c r="AF82" s="297" t="str">
        <f t="shared" si="65"/>
        <v/>
      </c>
      <c r="AG82" s="365" t="str">
        <f t="shared" si="65"/>
        <v/>
      </c>
      <c r="AH82" s="356"/>
      <c r="AI82" s="328" t="str">
        <f t="shared" si="67"/>
        <v/>
      </c>
      <c r="AJ82" s="328" t="str">
        <f t="shared" si="67"/>
        <v/>
      </c>
      <c r="AK82" s="328" t="str">
        <f t="shared" si="67"/>
        <v/>
      </c>
      <c r="AL82" s="328" t="str">
        <f t="shared" si="67"/>
        <v/>
      </c>
      <c r="AM82" s="328" t="str">
        <f t="shared" si="67"/>
        <v/>
      </c>
      <c r="AN82" s="328" t="str">
        <f t="shared" si="67"/>
        <v/>
      </c>
      <c r="AO82" s="328" t="str">
        <f t="shared" si="67"/>
        <v/>
      </c>
      <c r="AP82" s="328" t="str">
        <f t="shared" si="67"/>
        <v/>
      </c>
      <c r="AQ82" s="328" t="str">
        <f t="shared" si="67"/>
        <v/>
      </c>
      <c r="AR82" s="328" t="str">
        <f t="shared" si="67"/>
        <v/>
      </c>
      <c r="AS82" s="328" t="str">
        <f t="shared" si="67"/>
        <v/>
      </c>
      <c r="AT82" s="328" t="str">
        <f t="shared" si="68"/>
        <v/>
      </c>
      <c r="AU82" s="215" t="str">
        <f t="shared" si="69"/>
        <v/>
      </c>
      <c r="AV82" s="291" t="str">
        <f t="shared" si="70"/>
        <v/>
      </c>
      <c r="AW82" s="291" t="str">
        <f t="shared" si="102"/>
        <v/>
      </c>
      <c r="AX82" s="119" t="str">
        <f>IF(AW82="","",IF(AND(H82="無",I82="有")*OR(①基本情報【名簿入力前に必須入力】!$D$4="幼稚園型認定こども園",①基本情報【名簿入力前に必須入力】!$D$4="保育所型認定こども園",①基本情報【名簿入力前に必須入力】!$D$4="地方裁量型認定こども園"),IF(AY82=4,4,5),AW82))</f>
        <v/>
      </c>
      <c r="AY82" s="291" t="str">
        <f t="shared" si="86"/>
        <v/>
      </c>
      <c r="AZ82" s="291" t="str">
        <f t="shared" si="45"/>
        <v/>
      </c>
      <c r="BA82" s="328" t="str">
        <f t="shared" si="87"/>
        <v/>
      </c>
      <c r="BB82" s="328" t="str">
        <f t="shared" si="88"/>
        <v/>
      </c>
      <c r="BC82" s="328" t="str">
        <f t="shared" si="89"/>
        <v/>
      </c>
      <c r="BD82" s="328" t="str">
        <f t="shared" si="90"/>
        <v/>
      </c>
      <c r="BE82" s="328" t="str">
        <f t="shared" si="91"/>
        <v/>
      </c>
      <c r="BF82" s="328" t="str">
        <f t="shared" si="92"/>
        <v/>
      </c>
      <c r="BG82" s="328" t="str">
        <f t="shared" si="93"/>
        <v/>
      </c>
      <c r="BH82" s="328" t="str">
        <f t="shared" si="94"/>
        <v/>
      </c>
      <c r="BI82" s="328" t="str">
        <f t="shared" si="95"/>
        <v/>
      </c>
      <c r="BJ82" s="328" t="str">
        <f t="shared" si="96"/>
        <v/>
      </c>
      <c r="BK82" s="328" t="str">
        <f t="shared" si="97"/>
        <v/>
      </c>
      <c r="BL82" s="328" t="str">
        <f t="shared" si="98"/>
        <v/>
      </c>
      <c r="BM82" s="216">
        <f t="shared" si="71"/>
        <v>0</v>
      </c>
      <c r="BN82" s="216">
        <f t="shared" si="99"/>
        <v>0</v>
      </c>
      <c r="BO82" s="217">
        <f t="shared" si="100"/>
        <v>0</v>
      </c>
      <c r="BP82" s="215" t="str">
        <f t="shared" si="72"/>
        <v/>
      </c>
      <c r="BQ82" s="215" t="str">
        <f t="shared" si="73"/>
        <v/>
      </c>
      <c r="BR82" s="215" t="str">
        <f t="shared" si="74"/>
        <v/>
      </c>
      <c r="BS82" s="215" t="str">
        <f t="shared" si="75"/>
        <v/>
      </c>
      <c r="BT82" s="215" t="str">
        <f t="shared" si="76"/>
        <v/>
      </c>
      <c r="BU82" s="215" t="str">
        <f t="shared" si="77"/>
        <v/>
      </c>
      <c r="BV82" s="215" t="str">
        <f t="shared" si="78"/>
        <v/>
      </c>
      <c r="BW82" s="215" t="str">
        <f t="shared" si="79"/>
        <v/>
      </c>
      <c r="BX82" s="215" t="str">
        <f t="shared" si="80"/>
        <v/>
      </c>
      <c r="BY82" s="215" t="str">
        <f t="shared" si="81"/>
        <v/>
      </c>
      <c r="BZ82" s="215" t="str">
        <f t="shared" si="82"/>
        <v/>
      </c>
      <c r="CA82" s="215" t="str">
        <f t="shared" si="83"/>
        <v/>
      </c>
      <c r="CB82" s="215" t="str">
        <f t="shared" si="84"/>
        <v/>
      </c>
      <c r="CC82" s="215">
        <f t="shared" si="101"/>
        <v>0</v>
      </c>
    </row>
    <row r="83" spans="1:81" s="215" customFormat="1" ht="23.15" customHeight="1">
      <c r="A83" s="324">
        <v>69</v>
      </c>
      <c r="B83" s="15"/>
      <c r="C83" s="148"/>
      <c r="D83" s="149"/>
      <c r="E83" s="150"/>
      <c r="F83" s="151"/>
      <c r="G83" s="152"/>
      <c r="H83" s="153"/>
      <c r="I83" s="153"/>
      <c r="J83" s="154"/>
      <c r="K83" s="155"/>
      <c r="L83" s="155"/>
      <c r="M83" s="155"/>
      <c r="N83" s="262"/>
      <c r="O83" s="96"/>
      <c r="P83" s="156"/>
      <c r="Q83" s="325" t="str">
        <f t="shared" si="85"/>
        <v/>
      </c>
      <c r="R83" s="326"/>
      <c r="S83" s="327"/>
      <c r="T83" s="327"/>
      <c r="U83" s="327"/>
      <c r="V83" s="297" t="str">
        <f t="shared" si="66"/>
        <v/>
      </c>
      <c r="W83" s="365" t="str">
        <f t="shared" si="65"/>
        <v/>
      </c>
      <c r="X83" s="297" t="str">
        <f t="shared" si="65"/>
        <v/>
      </c>
      <c r="Y83" s="365" t="str">
        <f t="shared" si="65"/>
        <v/>
      </c>
      <c r="Z83" s="297" t="str">
        <f t="shared" si="65"/>
        <v/>
      </c>
      <c r="AA83" s="365" t="str">
        <f t="shared" si="65"/>
        <v/>
      </c>
      <c r="AB83" s="297" t="str">
        <f t="shared" si="65"/>
        <v/>
      </c>
      <c r="AC83" s="365" t="str">
        <f t="shared" si="65"/>
        <v/>
      </c>
      <c r="AD83" s="297" t="str">
        <f t="shared" si="65"/>
        <v/>
      </c>
      <c r="AE83" s="365" t="str">
        <f t="shared" si="65"/>
        <v/>
      </c>
      <c r="AF83" s="297" t="str">
        <f t="shared" si="65"/>
        <v/>
      </c>
      <c r="AG83" s="365" t="str">
        <f t="shared" si="65"/>
        <v/>
      </c>
      <c r="AH83" s="356"/>
      <c r="AI83" s="328" t="str">
        <f t="shared" si="67"/>
        <v/>
      </c>
      <c r="AJ83" s="328" t="str">
        <f t="shared" si="67"/>
        <v/>
      </c>
      <c r="AK83" s="328" t="str">
        <f t="shared" si="67"/>
        <v/>
      </c>
      <c r="AL83" s="328" t="str">
        <f t="shared" si="67"/>
        <v/>
      </c>
      <c r="AM83" s="328" t="str">
        <f t="shared" si="67"/>
        <v/>
      </c>
      <c r="AN83" s="328" t="str">
        <f t="shared" si="67"/>
        <v/>
      </c>
      <c r="AO83" s="328" t="str">
        <f t="shared" si="67"/>
        <v/>
      </c>
      <c r="AP83" s="328" t="str">
        <f t="shared" si="67"/>
        <v/>
      </c>
      <c r="AQ83" s="328" t="str">
        <f t="shared" si="67"/>
        <v/>
      </c>
      <c r="AR83" s="328" t="str">
        <f t="shared" si="67"/>
        <v/>
      </c>
      <c r="AS83" s="328" t="str">
        <f t="shared" si="67"/>
        <v/>
      </c>
      <c r="AT83" s="328" t="str">
        <f t="shared" si="68"/>
        <v/>
      </c>
      <c r="AU83" s="215" t="str">
        <f t="shared" si="69"/>
        <v/>
      </c>
      <c r="AV83" s="291" t="str">
        <f t="shared" si="70"/>
        <v/>
      </c>
      <c r="AW83" s="291" t="str">
        <f t="shared" si="102"/>
        <v/>
      </c>
      <c r="AX83" s="119" t="str">
        <f>IF(AW83="","",IF(AND(H83="無",I83="有")*OR(①基本情報【名簿入力前に必須入力】!$D$4="幼稚園型認定こども園",①基本情報【名簿入力前に必須入力】!$D$4="保育所型認定こども園",①基本情報【名簿入力前に必須入力】!$D$4="地方裁量型認定こども園"),IF(AY83=4,4,5),AW83))</f>
        <v/>
      </c>
      <c r="AY83" s="291" t="str">
        <f t="shared" si="86"/>
        <v/>
      </c>
      <c r="AZ83" s="291" t="str">
        <f t="shared" si="45"/>
        <v/>
      </c>
      <c r="BA83" s="328" t="str">
        <f t="shared" si="87"/>
        <v/>
      </c>
      <c r="BB83" s="328" t="str">
        <f t="shared" si="88"/>
        <v/>
      </c>
      <c r="BC83" s="328" t="str">
        <f t="shared" si="89"/>
        <v/>
      </c>
      <c r="BD83" s="328" t="str">
        <f t="shared" si="90"/>
        <v/>
      </c>
      <c r="BE83" s="328" t="str">
        <f t="shared" si="91"/>
        <v/>
      </c>
      <c r="BF83" s="328" t="str">
        <f t="shared" si="92"/>
        <v/>
      </c>
      <c r="BG83" s="328" t="str">
        <f t="shared" si="93"/>
        <v/>
      </c>
      <c r="BH83" s="328" t="str">
        <f t="shared" si="94"/>
        <v/>
      </c>
      <c r="BI83" s="328" t="str">
        <f t="shared" si="95"/>
        <v/>
      </c>
      <c r="BJ83" s="328" t="str">
        <f t="shared" si="96"/>
        <v/>
      </c>
      <c r="BK83" s="328" t="str">
        <f t="shared" si="97"/>
        <v/>
      </c>
      <c r="BL83" s="328" t="str">
        <f t="shared" si="98"/>
        <v/>
      </c>
      <c r="BM83" s="216">
        <f t="shared" si="71"/>
        <v>0</v>
      </c>
      <c r="BN83" s="216">
        <f t="shared" si="99"/>
        <v>0</v>
      </c>
      <c r="BO83" s="217">
        <f t="shared" si="100"/>
        <v>0</v>
      </c>
      <c r="BP83" s="215" t="str">
        <f t="shared" si="72"/>
        <v/>
      </c>
      <c r="BQ83" s="215" t="str">
        <f t="shared" si="73"/>
        <v/>
      </c>
      <c r="BR83" s="215" t="str">
        <f t="shared" si="74"/>
        <v/>
      </c>
      <c r="BS83" s="215" t="str">
        <f t="shared" si="75"/>
        <v/>
      </c>
      <c r="BT83" s="215" t="str">
        <f t="shared" si="76"/>
        <v/>
      </c>
      <c r="BU83" s="215" t="str">
        <f t="shared" si="77"/>
        <v/>
      </c>
      <c r="BV83" s="215" t="str">
        <f t="shared" si="78"/>
        <v/>
      </c>
      <c r="BW83" s="215" t="str">
        <f t="shared" si="79"/>
        <v/>
      </c>
      <c r="BX83" s="215" t="str">
        <f t="shared" si="80"/>
        <v/>
      </c>
      <c r="BY83" s="215" t="str">
        <f t="shared" si="81"/>
        <v/>
      </c>
      <c r="BZ83" s="215" t="str">
        <f t="shared" si="82"/>
        <v/>
      </c>
      <c r="CA83" s="215" t="str">
        <f t="shared" si="83"/>
        <v/>
      </c>
      <c r="CB83" s="215" t="str">
        <f t="shared" si="84"/>
        <v/>
      </c>
      <c r="CC83" s="215">
        <f t="shared" si="101"/>
        <v>0</v>
      </c>
    </row>
    <row r="84" spans="1:81" s="215" customFormat="1" ht="23.15" customHeight="1">
      <c r="A84" s="324">
        <v>70</v>
      </c>
      <c r="B84" s="15"/>
      <c r="C84" s="148"/>
      <c r="D84" s="149"/>
      <c r="E84" s="150"/>
      <c r="F84" s="151"/>
      <c r="G84" s="152"/>
      <c r="H84" s="153"/>
      <c r="I84" s="153"/>
      <c r="J84" s="154"/>
      <c r="K84" s="155"/>
      <c r="L84" s="155"/>
      <c r="M84" s="155"/>
      <c r="N84" s="262"/>
      <c r="O84" s="96"/>
      <c r="P84" s="156"/>
      <c r="Q84" s="325" t="str">
        <f t="shared" si="85"/>
        <v/>
      </c>
      <c r="R84" s="326"/>
      <c r="S84" s="327"/>
      <c r="T84" s="327"/>
      <c r="U84" s="327"/>
      <c r="V84" s="297" t="str">
        <f t="shared" si="66"/>
        <v/>
      </c>
      <c r="W84" s="365" t="str">
        <f t="shared" si="65"/>
        <v/>
      </c>
      <c r="X84" s="297" t="str">
        <f t="shared" si="65"/>
        <v/>
      </c>
      <c r="Y84" s="365" t="str">
        <f t="shared" si="65"/>
        <v/>
      </c>
      <c r="Z84" s="297" t="str">
        <f t="shared" si="65"/>
        <v/>
      </c>
      <c r="AA84" s="365" t="str">
        <f t="shared" si="65"/>
        <v/>
      </c>
      <c r="AB84" s="297" t="str">
        <f t="shared" si="65"/>
        <v/>
      </c>
      <c r="AC84" s="365" t="str">
        <f t="shared" si="65"/>
        <v/>
      </c>
      <c r="AD84" s="297" t="str">
        <f t="shared" si="65"/>
        <v/>
      </c>
      <c r="AE84" s="365" t="str">
        <f t="shared" si="65"/>
        <v/>
      </c>
      <c r="AF84" s="297" t="str">
        <f t="shared" si="65"/>
        <v/>
      </c>
      <c r="AG84" s="365" t="str">
        <f t="shared" si="65"/>
        <v/>
      </c>
      <c r="AH84" s="356"/>
      <c r="AI84" s="328" t="str">
        <f t="shared" si="67"/>
        <v/>
      </c>
      <c r="AJ84" s="328" t="str">
        <f t="shared" si="67"/>
        <v/>
      </c>
      <c r="AK84" s="328" t="str">
        <f t="shared" si="67"/>
        <v/>
      </c>
      <c r="AL84" s="328" t="str">
        <f t="shared" si="67"/>
        <v/>
      </c>
      <c r="AM84" s="328" t="str">
        <f t="shared" si="67"/>
        <v/>
      </c>
      <c r="AN84" s="328" t="str">
        <f t="shared" si="67"/>
        <v/>
      </c>
      <c r="AO84" s="328" t="str">
        <f t="shared" si="67"/>
        <v/>
      </c>
      <c r="AP84" s="328" t="str">
        <f t="shared" si="67"/>
        <v/>
      </c>
      <c r="AQ84" s="328" t="str">
        <f t="shared" si="67"/>
        <v/>
      </c>
      <c r="AR84" s="328" t="str">
        <f t="shared" si="67"/>
        <v/>
      </c>
      <c r="AS84" s="328" t="str">
        <f t="shared" si="67"/>
        <v/>
      </c>
      <c r="AT84" s="328" t="str">
        <f t="shared" si="68"/>
        <v/>
      </c>
      <c r="AU84" s="215" t="str">
        <f t="shared" si="69"/>
        <v/>
      </c>
      <c r="AV84" s="291" t="str">
        <f t="shared" si="70"/>
        <v/>
      </c>
      <c r="AW84" s="291" t="str">
        <f t="shared" si="102"/>
        <v/>
      </c>
      <c r="AX84" s="119" t="str">
        <f>IF(AW84="","",IF(AND(H84="無",I84="有")*OR(①基本情報【名簿入力前に必須入力】!$D$4="幼稚園型認定こども園",①基本情報【名簿入力前に必須入力】!$D$4="保育所型認定こども園",①基本情報【名簿入力前に必須入力】!$D$4="地方裁量型認定こども園"),IF(AY84=4,4,5),AW84))</f>
        <v/>
      </c>
      <c r="AY84" s="291" t="str">
        <f t="shared" si="86"/>
        <v/>
      </c>
      <c r="AZ84" s="291" t="str">
        <f t="shared" si="45"/>
        <v/>
      </c>
      <c r="BA84" s="328" t="str">
        <f t="shared" si="87"/>
        <v/>
      </c>
      <c r="BB84" s="328" t="str">
        <f t="shared" si="88"/>
        <v/>
      </c>
      <c r="BC84" s="328" t="str">
        <f t="shared" si="89"/>
        <v/>
      </c>
      <c r="BD84" s="328" t="str">
        <f t="shared" si="90"/>
        <v/>
      </c>
      <c r="BE84" s="328" t="str">
        <f t="shared" si="91"/>
        <v/>
      </c>
      <c r="BF84" s="328" t="str">
        <f t="shared" si="92"/>
        <v/>
      </c>
      <c r="BG84" s="328" t="str">
        <f t="shared" si="93"/>
        <v/>
      </c>
      <c r="BH84" s="328" t="str">
        <f t="shared" si="94"/>
        <v/>
      </c>
      <c r="BI84" s="328" t="str">
        <f t="shared" si="95"/>
        <v/>
      </c>
      <c r="BJ84" s="328" t="str">
        <f t="shared" si="96"/>
        <v/>
      </c>
      <c r="BK84" s="328" t="str">
        <f t="shared" si="97"/>
        <v/>
      </c>
      <c r="BL84" s="328" t="str">
        <f t="shared" si="98"/>
        <v/>
      </c>
      <c r="BM84" s="216">
        <f t="shared" si="71"/>
        <v>0</v>
      </c>
      <c r="BN84" s="216">
        <f t="shared" si="99"/>
        <v>0</v>
      </c>
      <c r="BO84" s="217">
        <f t="shared" si="100"/>
        <v>0</v>
      </c>
      <c r="BP84" s="215" t="str">
        <f t="shared" si="72"/>
        <v/>
      </c>
      <c r="BQ84" s="215" t="str">
        <f t="shared" si="73"/>
        <v/>
      </c>
      <c r="BR84" s="215" t="str">
        <f t="shared" si="74"/>
        <v/>
      </c>
      <c r="BS84" s="215" t="str">
        <f t="shared" si="75"/>
        <v/>
      </c>
      <c r="BT84" s="215" t="str">
        <f t="shared" si="76"/>
        <v/>
      </c>
      <c r="BU84" s="215" t="str">
        <f t="shared" si="77"/>
        <v/>
      </c>
      <c r="BV84" s="215" t="str">
        <f t="shared" si="78"/>
        <v/>
      </c>
      <c r="BW84" s="215" t="str">
        <f t="shared" si="79"/>
        <v/>
      </c>
      <c r="BX84" s="215" t="str">
        <f t="shared" si="80"/>
        <v/>
      </c>
      <c r="BY84" s="215" t="str">
        <f t="shared" si="81"/>
        <v/>
      </c>
      <c r="BZ84" s="215" t="str">
        <f t="shared" si="82"/>
        <v/>
      </c>
      <c r="CA84" s="215" t="str">
        <f t="shared" si="83"/>
        <v/>
      </c>
      <c r="CB84" s="215" t="str">
        <f t="shared" si="84"/>
        <v/>
      </c>
      <c r="CC84" s="215">
        <f t="shared" si="101"/>
        <v>0</v>
      </c>
    </row>
    <row r="85" spans="1:81" s="215" customFormat="1" ht="23.15" customHeight="1">
      <c r="A85" s="324">
        <v>71</v>
      </c>
      <c r="B85" s="15"/>
      <c r="C85" s="148"/>
      <c r="D85" s="149"/>
      <c r="E85" s="150"/>
      <c r="F85" s="151"/>
      <c r="G85" s="152"/>
      <c r="H85" s="153"/>
      <c r="I85" s="153"/>
      <c r="J85" s="154"/>
      <c r="K85" s="155"/>
      <c r="L85" s="155"/>
      <c r="M85" s="155"/>
      <c r="N85" s="262"/>
      <c r="O85" s="96"/>
      <c r="P85" s="156"/>
      <c r="Q85" s="325" t="str">
        <f t="shared" si="85"/>
        <v/>
      </c>
      <c r="R85" s="326"/>
      <c r="S85" s="327"/>
      <c r="T85" s="327"/>
      <c r="U85" s="327"/>
      <c r="V85" s="297" t="str">
        <f t="shared" si="66"/>
        <v/>
      </c>
      <c r="W85" s="365" t="str">
        <f t="shared" si="65"/>
        <v/>
      </c>
      <c r="X85" s="297" t="str">
        <f t="shared" si="65"/>
        <v/>
      </c>
      <c r="Y85" s="365" t="str">
        <f t="shared" si="65"/>
        <v/>
      </c>
      <c r="Z85" s="297" t="str">
        <f t="shared" si="65"/>
        <v/>
      </c>
      <c r="AA85" s="365" t="str">
        <f t="shared" si="65"/>
        <v/>
      </c>
      <c r="AB85" s="297" t="str">
        <f t="shared" si="65"/>
        <v/>
      </c>
      <c r="AC85" s="365" t="str">
        <f t="shared" si="65"/>
        <v/>
      </c>
      <c r="AD85" s="297" t="str">
        <f t="shared" si="65"/>
        <v/>
      </c>
      <c r="AE85" s="365" t="str">
        <f t="shared" si="65"/>
        <v/>
      </c>
      <c r="AF85" s="297" t="str">
        <f t="shared" si="65"/>
        <v/>
      </c>
      <c r="AG85" s="365" t="str">
        <f t="shared" si="65"/>
        <v/>
      </c>
      <c r="AH85" s="356"/>
      <c r="AI85" s="328" t="str">
        <f t="shared" si="67"/>
        <v/>
      </c>
      <c r="AJ85" s="328" t="str">
        <f t="shared" si="67"/>
        <v/>
      </c>
      <c r="AK85" s="328" t="str">
        <f t="shared" si="67"/>
        <v/>
      </c>
      <c r="AL85" s="328" t="str">
        <f t="shared" si="67"/>
        <v/>
      </c>
      <c r="AM85" s="328" t="str">
        <f t="shared" si="67"/>
        <v/>
      </c>
      <c r="AN85" s="328" t="str">
        <f t="shared" si="67"/>
        <v/>
      </c>
      <c r="AO85" s="328" t="str">
        <f t="shared" si="67"/>
        <v/>
      </c>
      <c r="AP85" s="328" t="str">
        <f t="shared" si="67"/>
        <v/>
      </c>
      <c r="AQ85" s="328" t="str">
        <f t="shared" si="67"/>
        <v/>
      </c>
      <c r="AR85" s="328" t="str">
        <f t="shared" si="67"/>
        <v/>
      </c>
      <c r="AS85" s="328" t="str">
        <f t="shared" si="67"/>
        <v/>
      </c>
      <c r="AT85" s="328" t="str">
        <f t="shared" si="68"/>
        <v/>
      </c>
      <c r="AU85" s="215" t="str">
        <f t="shared" si="69"/>
        <v/>
      </c>
      <c r="AV85" s="291" t="str">
        <f t="shared" si="70"/>
        <v/>
      </c>
      <c r="AW85" s="291" t="str">
        <f t="shared" si="102"/>
        <v/>
      </c>
      <c r="AX85" s="119" t="str">
        <f>IF(AW85="","",IF(AND(H85="無",I85="有")*OR(①基本情報【名簿入力前に必須入力】!$D$4="幼稚園型認定こども園",①基本情報【名簿入力前に必須入力】!$D$4="保育所型認定こども園",①基本情報【名簿入力前に必須入力】!$D$4="地方裁量型認定こども園"),IF(AY85=4,4,5),AW85))</f>
        <v/>
      </c>
      <c r="AY85" s="291" t="str">
        <f t="shared" si="86"/>
        <v/>
      </c>
      <c r="AZ85" s="291" t="str">
        <f t="shared" si="45"/>
        <v/>
      </c>
      <c r="BA85" s="328" t="str">
        <f t="shared" si="87"/>
        <v/>
      </c>
      <c r="BB85" s="328" t="str">
        <f t="shared" si="88"/>
        <v/>
      </c>
      <c r="BC85" s="328" t="str">
        <f t="shared" si="89"/>
        <v/>
      </c>
      <c r="BD85" s="328" t="str">
        <f t="shared" si="90"/>
        <v/>
      </c>
      <c r="BE85" s="328" t="str">
        <f t="shared" si="91"/>
        <v/>
      </c>
      <c r="BF85" s="328" t="str">
        <f t="shared" si="92"/>
        <v/>
      </c>
      <c r="BG85" s="328" t="str">
        <f t="shared" si="93"/>
        <v/>
      </c>
      <c r="BH85" s="328" t="str">
        <f t="shared" si="94"/>
        <v/>
      </c>
      <c r="BI85" s="328" t="str">
        <f t="shared" si="95"/>
        <v/>
      </c>
      <c r="BJ85" s="328" t="str">
        <f t="shared" si="96"/>
        <v/>
      </c>
      <c r="BK85" s="328" t="str">
        <f t="shared" si="97"/>
        <v/>
      </c>
      <c r="BL85" s="328" t="str">
        <f t="shared" si="98"/>
        <v/>
      </c>
      <c r="BM85" s="216">
        <f t="shared" si="71"/>
        <v>0</v>
      </c>
      <c r="BN85" s="216">
        <f t="shared" si="99"/>
        <v>0</v>
      </c>
      <c r="BO85" s="217">
        <f t="shared" si="100"/>
        <v>0</v>
      </c>
      <c r="BP85" s="215" t="str">
        <f t="shared" si="72"/>
        <v/>
      </c>
      <c r="BQ85" s="215" t="str">
        <f t="shared" si="73"/>
        <v/>
      </c>
      <c r="BR85" s="215" t="str">
        <f t="shared" si="74"/>
        <v/>
      </c>
      <c r="BS85" s="215" t="str">
        <f t="shared" si="75"/>
        <v/>
      </c>
      <c r="BT85" s="215" t="str">
        <f t="shared" si="76"/>
        <v/>
      </c>
      <c r="BU85" s="215" t="str">
        <f t="shared" si="77"/>
        <v/>
      </c>
      <c r="BV85" s="215" t="str">
        <f t="shared" si="78"/>
        <v/>
      </c>
      <c r="BW85" s="215" t="str">
        <f t="shared" si="79"/>
        <v/>
      </c>
      <c r="BX85" s="215" t="str">
        <f t="shared" si="80"/>
        <v/>
      </c>
      <c r="BY85" s="215" t="str">
        <f t="shared" si="81"/>
        <v/>
      </c>
      <c r="BZ85" s="215" t="str">
        <f t="shared" si="82"/>
        <v/>
      </c>
      <c r="CA85" s="215" t="str">
        <f t="shared" si="83"/>
        <v/>
      </c>
      <c r="CB85" s="215" t="str">
        <f t="shared" si="84"/>
        <v/>
      </c>
      <c r="CC85" s="215">
        <f t="shared" si="101"/>
        <v>0</v>
      </c>
    </row>
    <row r="86" spans="1:81" s="215" customFormat="1" ht="23.15" customHeight="1">
      <c r="A86" s="324">
        <v>72</v>
      </c>
      <c r="B86" s="15"/>
      <c r="C86" s="148"/>
      <c r="D86" s="149"/>
      <c r="E86" s="150"/>
      <c r="F86" s="151"/>
      <c r="G86" s="152"/>
      <c r="H86" s="153"/>
      <c r="I86" s="153"/>
      <c r="J86" s="154"/>
      <c r="K86" s="155"/>
      <c r="L86" s="155"/>
      <c r="M86" s="155"/>
      <c r="N86" s="262"/>
      <c r="O86" s="96"/>
      <c r="P86" s="156"/>
      <c r="Q86" s="325" t="str">
        <f t="shared" si="85"/>
        <v/>
      </c>
      <c r="R86" s="326"/>
      <c r="S86" s="327"/>
      <c r="T86" s="327"/>
      <c r="U86" s="327"/>
      <c r="V86" s="297" t="str">
        <f t="shared" si="66"/>
        <v/>
      </c>
      <c r="W86" s="365" t="str">
        <f t="shared" si="65"/>
        <v/>
      </c>
      <c r="X86" s="297" t="str">
        <f t="shared" si="65"/>
        <v/>
      </c>
      <c r="Y86" s="365" t="str">
        <f t="shared" si="65"/>
        <v/>
      </c>
      <c r="Z86" s="297" t="str">
        <f t="shared" si="65"/>
        <v/>
      </c>
      <c r="AA86" s="365" t="str">
        <f t="shared" si="65"/>
        <v/>
      </c>
      <c r="AB86" s="297" t="str">
        <f t="shared" si="65"/>
        <v/>
      </c>
      <c r="AC86" s="365" t="str">
        <f t="shared" si="65"/>
        <v/>
      </c>
      <c r="AD86" s="297" t="str">
        <f t="shared" si="65"/>
        <v/>
      </c>
      <c r="AE86" s="365" t="str">
        <f t="shared" si="65"/>
        <v/>
      </c>
      <c r="AF86" s="297" t="str">
        <f t="shared" si="65"/>
        <v/>
      </c>
      <c r="AG86" s="365" t="str">
        <f t="shared" si="65"/>
        <v/>
      </c>
      <c r="AH86" s="356"/>
      <c r="AI86" s="328" t="str">
        <f t="shared" ref="AI86:AS95" si="103">IF($AZ86="",IF($L86="","",IF(AI$13&gt;=$L86,IF($M86="",$AY86,IF(AI$13&gt;$M86,"",$AY86)),"")),IF(AND(AI$13&gt;=$L86,OR($M86&gt;=AI$13,$M86="")),$AZ86,""))</f>
        <v/>
      </c>
      <c r="AJ86" s="328" t="str">
        <f t="shared" si="103"/>
        <v/>
      </c>
      <c r="AK86" s="328" t="str">
        <f t="shared" si="103"/>
        <v/>
      </c>
      <c r="AL86" s="328" t="str">
        <f t="shared" si="103"/>
        <v/>
      </c>
      <c r="AM86" s="328" t="str">
        <f t="shared" si="103"/>
        <v/>
      </c>
      <c r="AN86" s="328" t="str">
        <f t="shared" si="103"/>
        <v/>
      </c>
      <c r="AO86" s="328" t="str">
        <f t="shared" si="103"/>
        <v/>
      </c>
      <c r="AP86" s="328" t="str">
        <f t="shared" si="103"/>
        <v/>
      </c>
      <c r="AQ86" s="328" t="str">
        <f t="shared" si="103"/>
        <v/>
      </c>
      <c r="AR86" s="328" t="str">
        <f t="shared" si="103"/>
        <v/>
      </c>
      <c r="AS86" s="328" t="str">
        <f t="shared" si="103"/>
        <v/>
      </c>
      <c r="AT86" s="328" t="str">
        <f t="shared" si="68"/>
        <v/>
      </c>
      <c r="AU86" s="215" t="str">
        <f t="shared" si="69"/>
        <v/>
      </c>
      <c r="AV86" s="291" t="str">
        <f t="shared" si="70"/>
        <v/>
      </c>
      <c r="AW86" s="291" t="str">
        <f t="shared" si="102"/>
        <v/>
      </c>
      <c r="AX86" s="119" t="str">
        <f>IF(AW86="","",IF(AND(H86="無",I86="有")*OR(①基本情報【名簿入力前に必須入力】!$D$4="幼稚園型認定こども園",①基本情報【名簿入力前に必須入力】!$D$4="保育所型認定こども園",①基本情報【名簿入力前に必須入力】!$D$4="地方裁量型認定こども園"),IF(AY86=4,4,5),AW86))</f>
        <v/>
      </c>
      <c r="AY86" s="291" t="str">
        <f t="shared" si="86"/>
        <v/>
      </c>
      <c r="AZ86" s="291" t="str">
        <f t="shared" si="45"/>
        <v/>
      </c>
      <c r="BA86" s="328" t="str">
        <f t="shared" si="87"/>
        <v/>
      </c>
      <c r="BB86" s="328" t="str">
        <f t="shared" si="88"/>
        <v/>
      </c>
      <c r="BC86" s="328" t="str">
        <f t="shared" si="89"/>
        <v/>
      </c>
      <c r="BD86" s="328" t="str">
        <f t="shared" si="90"/>
        <v/>
      </c>
      <c r="BE86" s="328" t="str">
        <f t="shared" si="91"/>
        <v/>
      </c>
      <c r="BF86" s="328" t="str">
        <f t="shared" si="92"/>
        <v/>
      </c>
      <c r="BG86" s="328" t="str">
        <f t="shared" si="93"/>
        <v/>
      </c>
      <c r="BH86" s="328" t="str">
        <f t="shared" si="94"/>
        <v/>
      </c>
      <c r="BI86" s="328" t="str">
        <f t="shared" si="95"/>
        <v/>
      </c>
      <c r="BJ86" s="328" t="str">
        <f t="shared" si="96"/>
        <v/>
      </c>
      <c r="BK86" s="328" t="str">
        <f t="shared" si="97"/>
        <v/>
      </c>
      <c r="BL86" s="328" t="str">
        <f t="shared" si="98"/>
        <v/>
      </c>
      <c r="BM86" s="216">
        <f t="shared" si="71"/>
        <v>0</v>
      </c>
      <c r="BN86" s="216">
        <f t="shared" si="99"/>
        <v>0</v>
      </c>
      <c r="BO86" s="217">
        <f t="shared" si="100"/>
        <v>0</v>
      </c>
      <c r="BP86" s="215" t="str">
        <f t="shared" si="72"/>
        <v/>
      </c>
      <c r="BQ86" s="215" t="str">
        <f t="shared" si="73"/>
        <v/>
      </c>
      <c r="BR86" s="215" t="str">
        <f t="shared" si="74"/>
        <v/>
      </c>
      <c r="BS86" s="215" t="str">
        <f t="shared" si="75"/>
        <v/>
      </c>
      <c r="BT86" s="215" t="str">
        <f t="shared" si="76"/>
        <v/>
      </c>
      <c r="BU86" s="215" t="str">
        <f t="shared" si="77"/>
        <v/>
      </c>
      <c r="BV86" s="215" t="str">
        <f t="shared" si="78"/>
        <v/>
      </c>
      <c r="BW86" s="215" t="str">
        <f t="shared" si="79"/>
        <v/>
      </c>
      <c r="BX86" s="215" t="str">
        <f t="shared" si="80"/>
        <v/>
      </c>
      <c r="BY86" s="215" t="str">
        <f t="shared" si="81"/>
        <v/>
      </c>
      <c r="BZ86" s="215" t="str">
        <f t="shared" si="82"/>
        <v/>
      </c>
      <c r="CA86" s="215" t="str">
        <f t="shared" si="83"/>
        <v/>
      </c>
      <c r="CB86" s="215" t="str">
        <f t="shared" si="84"/>
        <v/>
      </c>
      <c r="CC86" s="215">
        <f t="shared" si="101"/>
        <v>0</v>
      </c>
    </row>
    <row r="87" spans="1:81" s="215" customFormat="1" ht="23.15" customHeight="1">
      <c r="A87" s="324">
        <v>73</v>
      </c>
      <c r="B87" s="15"/>
      <c r="C87" s="148"/>
      <c r="D87" s="149"/>
      <c r="E87" s="150"/>
      <c r="F87" s="151"/>
      <c r="G87" s="152"/>
      <c r="H87" s="153"/>
      <c r="I87" s="153"/>
      <c r="J87" s="154"/>
      <c r="K87" s="155"/>
      <c r="L87" s="155"/>
      <c r="M87" s="155"/>
      <c r="N87" s="262"/>
      <c r="O87" s="96"/>
      <c r="P87" s="156"/>
      <c r="Q87" s="325" t="str">
        <f t="shared" si="85"/>
        <v/>
      </c>
      <c r="R87" s="326"/>
      <c r="S87" s="327"/>
      <c r="T87" s="327"/>
      <c r="U87" s="327"/>
      <c r="V87" s="297" t="str">
        <f t="shared" si="66"/>
        <v/>
      </c>
      <c r="W87" s="365" t="str">
        <f t="shared" si="65"/>
        <v/>
      </c>
      <c r="X87" s="297" t="str">
        <f t="shared" si="65"/>
        <v/>
      </c>
      <c r="Y87" s="365" t="str">
        <f t="shared" si="65"/>
        <v/>
      </c>
      <c r="Z87" s="297" t="str">
        <f t="shared" si="65"/>
        <v/>
      </c>
      <c r="AA87" s="365" t="str">
        <f t="shared" si="65"/>
        <v/>
      </c>
      <c r="AB87" s="297" t="str">
        <f t="shared" si="65"/>
        <v/>
      </c>
      <c r="AC87" s="365" t="str">
        <f t="shared" si="65"/>
        <v/>
      </c>
      <c r="AD87" s="297" t="str">
        <f t="shared" si="65"/>
        <v/>
      </c>
      <c r="AE87" s="365" t="str">
        <f t="shared" si="65"/>
        <v/>
      </c>
      <c r="AF87" s="297" t="str">
        <f t="shared" si="65"/>
        <v/>
      </c>
      <c r="AG87" s="365" t="str">
        <f t="shared" si="65"/>
        <v/>
      </c>
      <c r="AH87" s="356"/>
      <c r="AI87" s="328" t="str">
        <f t="shared" si="103"/>
        <v/>
      </c>
      <c r="AJ87" s="328" t="str">
        <f t="shared" si="103"/>
        <v/>
      </c>
      <c r="AK87" s="328" t="str">
        <f t="shared" si="103"/>
        <v/>
      </c>
      <c r="AL87" s="328" t="str">
        <f t="shared" si="103"/>
        <v/>
      </c>
      <c r="AM87" s="328" t="str">
        <f t="shared" si="103"/>
        <v/>
      </c>
      <c r="AN87" s="328" t="str">
        <f t="shared" si="103"/>
        <v/>
      </c>
      <c r="AO87" s="328" t="str">
        <f t="shared" si="103"/>
        <v/>
      </c>
      <c r="AP87" s="328" t="str">
        <f t="shared" si="103"/>
        <v/>
      </c>
      <c r="AQ87" s="328" t="str">
        <f t="shared" si="103"/>
        <v/>
      </c>
      <c r="AR87" s="328" t="str">
        <f t="shared" si="103"/>
        <v/>
      </c>
      <c r="AS87" s="328" t="str">
        <f t="shared" si="103"/>
        <v/>
      </c>
      <c r="AT87" s="328" t="str">
        <f t="shared" si="68"/>
        <v/>
      </c>
      <c r="AU87" s="215" t="str">
        <f t="shared" si="69"/>
        <v/>
      </c>
      <c r="AV87" s="291" t="str">
        <f t="shared" si="70"/>
        <v/>
      </c>
      <c r="AW87" s="291" t="str">
        <f t="shared" si="102"/>
        <v/>
      </c>
      <c r="AX87" s="119" t="str">
        <f>IF(AW87="","",IF(AND(H87="無",I87="有")*OR(①基本情報【名簿入力前に必須入力】!$D$4="幼稚園型認定こども園",①基本情報【名簿入力前に必須入力】!$D$4="保育所型認定こども園",①基本情報【名簿入力前に必須入力】!$D$4="地方裁量型認定こども園"),IF(AY87=4,4,5),AW87))</f>
        <v/>
      </c>
      <c r="AY87" s="291" t="str">
        <f t="shared" si="86"/>
        <v/>
      </c>
      <c r="AZ87" s="291" t="str">
        <f t="shared" si="45"/>
        <v/>
      </c>
      <c r="BA87" s="328" t="str">
        <f t="shared" si="87"/>
        <v/>
      </c>
      <c r="BB87" s="328" t="str">
        <f t="shared" si="88"/>
        <v/>
      </c>
      <c r="BC87" s="328" t="str">
        <f t="shared" si="89"/>
        <v/>
      </c>
      <c r="BD87" s="328" t="str">
        <f t="shared" si="90"/>
        <v/>
      </c>
      <c r="BE87" s="328" t="str">
        <f t="shared" si="91"/>
        <v/>
      </c>
      <c r="BF87" s="328" t="str">
        <f t="shared" si="92"/>
        <v/>
      </c>
      <c r="BG87" s="328" t="str">
        <f t="shared" si="93"/>
        <v/>
      </c>
      <c r="BH87" s="328" t="str">
        <f t="shared" si="94"/>
        <v/>
      </c>
      <c r="BI87" s="328" t="str">
        <f t="shared" si="95"/>
        <v/>
      </c>
      <c r="BJ87" s="328" t="str">
        <f t="shared" si="96"/>
        <v/>
      </c>
      <c r="BK87" s="328" t="str">
        <f t="shared" si="97"/>
        <v/>
      </c>
      <c r="BL87" s="328" t="str">
        <f t="shared" si="98"/>
        <v/>
      </c>
      <c r="BM87" s="216">
        <f t="shared" si="71"/>
        <v>0</v>
      </c>
      <c r="BN87" s="216">
        <f t="shared" si="99"/>
        <v>0</v>
      </c>
      <c r="BO87" s="217">
        <f t="shared" si="100"/>
        <v>0</v>
      </c>
      <c r="BP87" s="215" t="str">
        <f t="shared" si="72"/>
        <v/>
      </c>
      <c r="BQ87" s="215" t="str">
        <f t="shared" si="73"/>
        <v/>
      </c>
      <c r="BR87" s="215" t="str">
        <f t="shared" si="74"/>
        <v/>
      </c>
      <c r="BS87" s="215" t="str">
        <f t="shared" si="75"/>
        <v/>
      </c>
      <c r="BT87" s="215" t="str">
        <f t="shared" si="76"/>
        <v/>
      </c>
      <c r="BU87" s="215" t="str">
        <f t="shared" si="77"/>
        <v/>
      </c>
      <c r="BV87" s="215" t="str">
        <f t="shared" si="78"/>
        <v/>
      </c>
      <c r="BW87" s="215" t="str">
        <f t="shared" si="79"/>
        <v/>
      </c>
      <c r="BX87" s="215" t="str">
        <f t="shared" si="80"/>
        <v/>
      </c>
      <c r="BY87" s="215" t="str">
        <f t="shared" si="81"/>
        <v/>
      </c>
      <c r="BZ87" s="215" t="str">
        <f t="shared" si="82"/>
        <v/>
      </c>
      <c r="CA87" s="215" t="str">
        <f t="shared" si="83"/>
        <v/>
      </c>
      <c r="CB87" s="215" t="str">
        <f t="shared" si="84"/>
        <v/>
      </c>
      <c r="CC87" s="215">
        <f t="shared" si="101"/>
        <v>0</v>
      </c>
    </row>
    <row r="88" spans="1:81" s="215" customFormat="1" ht="23.15" customHeight="1">
      <c r="A88" s="324">
        <v>74</v>
      </c>
      <c r="B88" s="15"/>
      <c r="C88" s="148"/>
      <c r="D88" s="149"/>
      <c r="E88" s="150"/>
      <c r="F88" s="151"/>
      <c r="G88" s="152"/>
      <c r="H88" s="153"/>
      <c r="I88" s="153"/>
      <c r="J88" s="154"/>
      <c r="K88" s="155"/>
      <c r="L88" s="155"/>
      <c r="M88" s="155"/>
      <c r="N88" s="262"/>
      <c r="O88" s="96"/>
      <c r="P88" s="156"/>
      <c r="Q88" s="325" t="str">
        <f t="shared" si="85"/>
        <v/>
      </c>
      <c r="R88" s="326"/>
      <c r="S88" s="327"/>
      <c r="T88" s="327"/>
      <c r="U88" s="327"/>
      <c r="V88" s="297" t="str">
        <f t="shared" si="66"/>
        <v/>
      </c>
      <c r="W88" s="365" t="str">
        <f t="shared" si="65"/>
        <v/>
      </c>
      <c r="X88" s="297" t="str">
        <f t="shared" si="65"/>
        <v/>
      </c>
      <c r="Y88" s="365" t="str">
        <f t="shared" si="65"/>
        <v/>
      </c>
      <c r="Z88" s="297" t="str">
        <f t="shared" si="65"/>
        <v/>
      </c>
      <c r="AA88" s="365" t="str">
        <f t="shared" si="65"/>
        <v/>
      </c>
      <c r="AB88" s="297" t="str">
        <f t="shared" si="65"/>
        <v/>
      </c>
      <c r="AC88" s="365" t="str">
        <f t="shared" si="65"/>
        <v/>
      </c>
      <c r="AD88" s="297" t="str">
        <f t="shared" si="65"/>
        <v/>
      </c>
      <c r="AE88" s="365" t="str">
        <f t="shared" si="65"/>
        <v/>
      </c>
      <c r="AF88" s="297" t="str">
        <f t="shared" si="65"/>
        <v/>
      </c>
      <c r="AG88" s="365" t="str">
        <f t="shared" si="65"/>
        <v/>
      </c>
      <c r="AH88" s="356"/>
      <c r="AI88" s="328" t="str">
        <f t="shared" si="103"/>
        <v/>
      </c>
      <c r="AJ88" s="328" t="str">
        <f t="shared" si="103"/>
        <v/>
      </c>
      <c r="AK88" s="328" t="str">
        <f t="shared" si="103"/>
        <v/>
      </c>
      <c r="AL88" s="328" t="str">
        <f t="shared" si="103"/>
        <v/>
      </c>
      <c r="AM88" s="328" t="str">
        <f t="shared" si="103"/>
        <v/>
      </c>
      <c r="AN88" s="328" t="str">
        <f t="shared" si="103"/>
        <v/>
      </c>
      <c r="AO88" s="328" t="str">
        <f t="shared" si="103"/>
        <v/>
      </c>
      <c r="AP88" s="328" t="str">
        <f t="shared" si="103"/>
        <v/>
      </c>
      <c r="AQ88" s="328" t="str">
        <f t="shared" si="103"/>
        <v/>
      </c>
      <c r="AR88" s="328" t="str">
        <f t="shared" si="103"/>
        <v/>
      </c>
      <c r="AS88" s="328" t="str">
        <f t="shared" si="103"/>
        <v/>
      </c>
      <c r="AT88" s="328" t="str">
        <f t="shared" si="68"/>
        <v/>
      </c>
      <c r="AU88" s="215" t="str">
        <f t="shared" si="69"/>
        <v/>
      </c>
      <c r="AV88" s="291" t="str">
        <f t="shared" si="70"/>
        <v/>
      </c>
      <c r="AW88" s="291" t="str">
        <f t="shared" si="102"/>
        <v/>
      </c>
      <c r="AX88" s="119" t="str">
        <f>IF(AW88="","",IF(AND(H88="無",I88="有")*OR(①基本情報【名簿入力前に必須入力】!$D$4="幼稚園型認定こども園",①基本情報【名簿入力前に必須入力】!$D$4="保育所型認定こども園",①基本情報【名簿入力前に必須入力】!$D$4="地方裁量型認定こども園"),IF(AY88=4,4,5),AW88))</f>
        <v/>
      </c>
      <c r="AY88" s="291" t="str">
        <f t="shared" si="86"/>
        <v/>
      </c>
      <c r="AZ88" s="291" t="str">
        <f t="shared" si="45"/>
        <v/>
      </c>
      <c r="BA88" s="328" t="str">
        <f t="shared" si="87"/>
        <v/>
      </c>
      <c r="BB88" s="328" t="str">
        <f t="shared" si="88"/>
        <v/>
      </c>
      <c r="BC88" s="328" t="str">
        <f t="shared" si="89"/>
        <v/>
      </c>
      <c r="BD88" s="328" t="str">
        <f t="shared" si="90"/>
        <v/>
      </c>
      <c r="BE88" s="328" t="str">
        <f t="shared" si="91"/>
        <v/>
      </c>
      <c r="BF88" s="328" t="str">
        <f t="shared" si="92"/>
        <v/>
      </c>
      <c r="BG88" s="328" t="str">
        <f t="shared" si="93"/>
        <v/>
      </c>
      <c r="BH88" s="328" t="str">
        <f t="shared" si="94"/>
        <v/>
      </c>
      <c r="BI88" s="328" t="str">
        <f t="shared" si="95"/>
        <v/>
      </c>
      <c r="BJ88" s="328" t="str">
        <f t="shared" si="96"/>
        <v/>
      </c>
      <c r="BK88" s="328" t="str">
        <f t="shared" si="97"/>
        <v/>
      </c>
      <c r="BL88" s="328" t="str">
        <f t="shared" si="98"/>
        <v/>
      </c>
      <c r="BM88" s="216">
        <f t="shared" si="71"/>
        <v>0</v>
      </c>
      <c r="BN88" s="216">
        <f t="shared" si="99"/>
        <v>0</v>
      </c>
      <c r="BO88" s="217">
        <f t="shared" si="100"/>
        <v>0</v>
      </c>
      <c r="BP88" s="215" t="str">
        <f t="shared" si="72"/>
        <v/>
      </c>
      <c r="BQ88" s="215" t="str">
        <f t="shared" si="73"/>
        <v/>
      </c>
      <c r="BR88" s="215" t="str">
        <f t="shared" si="74"/>
        <v/>
      </c>
      <c r="BS88" s="215" t="str">
        <f t="shared" si="75"/>
        <v/>
      </c>
      <c r="BT88" s="215" t="str">
        <f t="shared" si="76"/>
        <v/>
      </c>
      <c r="BU88" s="215" t="str">
        <f t="shared" si="77"/>
        <v/>
      </c>
      <c r="BV88" s="215" t="str">
        <f t="shared" si="78"/>
        <v/>
      </c>
      <c r="BW88" s="215" t="str">
        <f t="shared" si="79"/>
        <v/>
      </c>
      <c r="BX88" s="215" t="str">
        <f t="shared" si="80"/>
        <v/>
      </c>
      <c r="BY88" s="215" t="str">
        <f t="shared" si="81"/>
        <v/>
      </c>
      <c r="BZ88" s="215" t="str">
        <f t="shared" si="82"/>
        <v/>
      </c>
      <c r="CA88" s="215" t="str">
        <f t="shared" si="83"/>
        <v/>
      </c>
      <c r="CB88" s="215" t="str">
        <f t="shared" si="84"/>
        <v/>
      </c>
      <c r="CC88" s="215">
        <f t="shared" si="101"/>
        <v>0</v>
      </c>
    </row>
    <row r="89" spans="1:81" s="215" customFormat="1" ht="23.15" customHeight="1">
      <c r="A89" s="324">
        <v>75</v>
      </c>
      <c r="B89" s="15"/>
      <c r="C89" s="148"/>
      <c r="D89" s="149"/>
      <c r="E89" s="150"/>
      <c r="F89" s="151"/>
      <c r="G89" s="152"/>
      <c r="H89" s="153"/>
      <c r="I89" s="153"/>
      <c r="J89" s="154"/>
      <c r="K89" s="155"/>
      <c r="L89" s="155"/>
      <c r="M89" s="155"/>
      <c r="N89" s="262"/>
      <c r="O89" s="96"/>
      <c r="P89" s="156"/>
      <c r="Q89" s="325" t="str">
        <f t="shared" si="85"/>
        <v/>
      </c>
      <c r="R89" s="326"/>
      <c r="S89" s="327"/>
      <c r="T89" s="327"/>
      <c r="U89" s="327"/>
      <c r="V89" s="297" t="str">
        <f t="shared" si="66"/>
        <v/>
      </c>
      <c r="W89" s="365" t="str">
        <f t="shared" si="65"/>
        <v/>
      </c>
      <c r="X89" s="297" t="str">
        <f t="shared" si="65"/>
        <v/>
      </c>
      <c r="Y89" s="365" t="str">
        <f t="shared" si="65"/>
        <v/>
      </c>
      <c r="Z89" s="297" t="str">
        <f t="shared" si="65"/>
        <v/>
      </c>
      <c r="AA89" s="365" t="str">
        <f t="shared" si="65"/>
        <v/>
      </c>
      <c r="AB89" s="297" t="str">
        <f t="shared" si="65"/>
        <v/>
      </c>
      <c r="AC89" s="365" t="str">
        <f t="shared" si="65"/>
        <v/>
      </c>
      <c r="AD89" s="297" t="str">
        <f t="shared" si="65"/>
        <v/>
      </c>
      <c r="AE89" s="365" t="str">
        <f t="shared" si="65"/>
        <v/>
      </c>
      <c r="AF89" s="297" t="str">
        <f t="shared" si="65"/>
        <v/>
      </c>
      <c r="AG89" s="365" t="str">
        <f t="shared" si="65"/>
        <v/>
      </c>
      <c r="AH89" s="356"/>
      <c r="AI89" s="328" t="str">
        <f t="shared" si="103"/>
        <v/>
      </c>
      <c r="AJ89" s="328" t="str">
        <f t="shared" si="103"/>
        <v/>
      </c>
      <c r="AK89" s="328" t="str">
        <f t="shared" si="103"/>
        <v/>
      </c>
      <c r="AL89" s="328" t="str">
        <f t="shared" si="103"/>
        <v/>
      </c>
      <c r="AM89" s="328" t="str">
        <f t="shared" si="103"/>
        <v/>
      </c>
      <c r="AN89" s="328" t="str">
        <f t="shared" si="103"/>
        <v/>
      </c>
      <c r="AO89" s="328" t="str">
        <f t="shared" si="103"/>
        <v/>
      </c>
      <c r="AP89" s="328" t="str">
        <f t="shared" si="103"/>
        <v/>
      </c>
      <c r="AQ89" s="328" t="str">
        <f t="shared" si="103"/>
        <v/>
      </c>
      <c r="AR89" s="328" t="str">
        <f t="shared" si="103"/>
        <v/>
      </c>
      <c r="AS89" s="328" t="str">
        <f t="shared" si="103"/>
        <v/>
      </c>
      <c r="AT89" s="328" t="str">
        <f t="shared" si="68"/>
        <v/>
      </c>
      <c r="AU89" s="215" t="str">
        <f t="shared" si="69"/>
        <v/>
      </c>
      <c r="AV89" s="291" t="str">
        <f t="shared" si="70"/>
        <v/>
      </c>
      <c r="AW89" s="291" t="str">
        <f t="shared" si="102"/>
        <v/>
      </c>
      <c r="AX89" s="119" t="str">
        <f>IF(AW89="","",IF(AND(H89="無",I89="有")*OR(①基本情報【名簿入力前に必須入力】!$D$4="幼稚園型認定こども園",①基本情報【名簿入力前に必須入力】!$D$4="保育所型認定こども園",①基本情報【名簿入力前に必須入力】!$D$4="地方裁量型認定こども園"),IF(AY89=4,4,5),AW89))</f>
        <v/>
      </c>
      <c r="AY89" s="291" t="str">
        <f t="shared" si="86"/>
        <v/>
      </c>
      <c r="AZ89" s="291" t="str">
        <f t="shared" si="45"/>
        <v/>
      </c>
      <c r="BA89" s="328" t="str">
        <f t="shared" si="87"/>
        <v/>
      </c>
      <c r="BB89" s="328" t="str">
        <f t="shared" si="88"/>
        <v/>
      </c>
      <c r="BC89" s="328" t="str">
        <f t="shared" si="89"/>
        <v/>
      </c>
      <c r="BD89" s="328" t="str">
        <f t="shared" si="90"/>
        <v/>
      </c>
      <c r="BE89" s="328" t="str">
        <f t="shared" si="91"/>
        <v/>
      </c>
      <c r="BF89" s="328" t="str">
        <f t="shared" si="92"/>
        <v/>
      </c>
      <c r="BG89" s="328" t="str">
        <f t="shared" si="93"/>
        <v/>
      </c>
      <c r="BH89" s="328" t="str">
        <f t="shared" si="94"/>
        <v/>
      </c>
      <c r="BI89" s="328" t="str">
        <f t="shared" si="95"/>
        <v/>
      </c>
      <c r="BJ89" s="328" t="str">
        <f t="shared" si="96"/>
        <v/>
      </c>
      <c r="BK89" s="328" t="str">
        <f t="shared" si="97"/>
        <v/>
      </c>
      <c r="BL89" s="328" t="str">
        <f t="shared" si="98"/>
        <v/>
      </c>
      <c r="BM89" s="216">
        <f t="shared" si="71"/>
        <v>0</v>
      </c>
      <c r="BN89" s="216">
        <f t="shared" si="99"/>
        <v>0</v>
      </c>
      <c r="BO89" s="217">
        <f t="shared" si="100"/>
        <v>0</v>
      </c>
      <c r="BP89" s="215" t="str">
        <f t="shared" si="72"/>
        <v/>
      </c>
      <c r="BQ89" s="215" t="str">
        <f t="shared" si="73"/>
        <v/>
      </c>
      <c r="BR89" s="215" t="str">
        <f t="shared" si="74"/>
        <v/>
      </c>
      <c r="BS89" s="215" t="str">
        <f t="shared" si="75"/>
        <v/>
      </c>
      <c r="BT89" s="215" t="str">
        <f t="shared" si="76"/>
        <v/>
      </c>
      <c r="BU89" s="215" t="str">
        <f t="shared" si="77"/>
        <v/>
      </c>
      <c r="BV89" s="215" t="str">
        <f t="shared" si="78"/>
        <v/>
      </c>
      <c r="BW89" s="215" t="str">
        <f t="shared" si="79"/>
        <v/>
      </c>
      <c r="BX89" s="215" t="str">
        <f t="shared" si="80"/>
        <v/>
      </c>
      <c r="BY89" s="215" t="str">
        <f t="shared" si="81"/>
        <v/>
      </c>
      <c r="BZ89" s="215" t="str">
        <f t="shared" si="82"/>
        <v/>
      </c>
      <c r="CA89" s="215" t="str">
        <f t="shared" si="83"/>
        <v/>
      </c>
      <c r="CB89" s="215" t="str">
        <f t="shared" si="84"/>
        <v/>
      </c>
      <c r="CC89" s="215">
        <f t="shared" si="101"/>
        <v>0</v>
      </c>
    </row>
    <row r="90" spans="1:81" s="215" customFormat="1" ht="23.15" customHeight="1">
      <c r="A90" s="324">
        <v>76</v>
      </c>
      <c r="B90" s="15"/>
      <c r="C90" s="148"/>
      <c r="D90" s="149"/>
      <c r="E90" s="150"/>
      <c r="F90" s="151"/>
      <c r="G90" s="152"/>
      <c r="H90" s="153"/>
      <c r="I90" s="153"/>
      <c r="J90" s="154"/>
      <c r="K90" s="155"/>
      <c r="L90" s="155"/>
      <c r="M90" s="155"/>
      <c r="N90" s="262"/>
      <c r="O90" s="97"/>
      <c r="P90" s="156"/>
      <c r="Q90" s="325" t="str">
        <f t="shared" si="85"/>
        <v/>
      </c>
      <c r="R90" s="326"/>
      <c r="S90" s="327"/>
      <c r="T90" s="327"/>
      <c r="U90" s="327"/>
      <c r="V90" s="297" t="str">
        <f t="shared" si="66"/>
        <v/>
      </c>
      <c r="W90" s="365" t="str">
        <f t="shared" si="65"/>
        <v/>
      </c>
      <c r="X90" s="297" t="str">
        <f t="shared" si="65"/>
        <v/>
      </c>
      <c r="Y90" s="365" t="str">
        <f t="shared" si="65"/>
        <v/>
      </c>
      <c r="Z90" s="297" t="str">
        <f t="shared" si="65"/>
        <v/>
      </c>
      <c r="AA90" s="365" t="str">
        <f t="shared" si="65"/>
        <v/>
      </c>
      <c r="AB90" s="297" t="str">
        <f t="shared" si="65"/>
        <v/>
      </c>
      <c r="AC90" s="365" t="str">
        <f t="shared" si="65"/>
        <v/>
      </c>
      <c r="AD90" s="297" t="str">
        <f t="shared" si="65"/>
        <v/>
      </c>
      <c r="AE90" s="365" t="str">
        <f t="shared" si="65"/>
        <v/>
      </c>
      <c r="AF90" s="297" t="str">
        <f t="shared" si="65"/>
        <v/>
      </c>
      <c r="AG90" s="365" t="str">
        <f t="shared" si="65"/>
        <v/>
      </c>
      <c r="AH90" s="356"/>
      <c r="AI90" s="328" t="str">
        <f t="shared" si="103"/>
        <v/>
      </c>
      <c r="AJ90" s="328" t="str">
        <f t="shared" si="103"/>
        <v/>
      </c>
      <c r="AK90" s="328" t="str">
        <f t="shared" si="103"/>
        <v/>
      </c>
      <c r="AL90" s="328" t="str">
        <f t="shared" si="103"/>
        <v/>
      </c>
      <c r="AM90" s="328" t="str">
        <f t="shared" si="103"/>
        <v/>
      </c>
      <c r="AN90" s="328" t="str">
        <f t="shared" si="103"/>
        <v/>
      </c>
      <c r="AO90" s="328" t="str">
        <f t="shared" si="103"/>
        <v/>
      </c>
      <c r="AP90" s="328" t="str">
        <f t="shared" si="103"/>
        <v/>
      </c>
      <c r="AQ90" s="328" t="str">
        <f t="shared" si="103"/>
        <v/>
      </c>
      <c r="AR90" s="328" t="str">
        <f t="shared" si="103"/>
        <v/>
      </c>
      <c r="AS90" s="328" t="str">
        <f t="shared" si="103"/>
        <v/>
      </c>
      <c r="AT90" s="328" t="str">
        <f t="shared" si="68"/>
        <v/>
      </c>
      <c r="AU90" s="327"/>
      <c r="AV90" s="327"/>
      <c r="AW90" s="291" t="str">
        <f t="shared" ref="AW90:AW114" si="104">IF(I90="有",IF(OR(B90="園長",B90="施設長",B90="管理者",B90="主任保育士",B90="保育士",B90="家庭的保育者"),1,IF(OR(B90="準保育士",B90="短時間保育士"),2,0)),IF(I90="無",IF(OR(B90="要件緩和対象",B90="保健師（みなし保育士）",B90="看護師（みなし保育士）",B90="准看護師（みなし保育士）"),3,""),""))</f>
        <v/>
      </c>
      <c r="AX90" s="119" t="str">
        <f>IF(AW90="","",IF(AND(H90="無",I90="有")*OR(①基本情報【名簿入力前に必須入力】!$D$4="幼稚園型認定こども園",①基本情報【名簿入力前に必須入力】!$D$4="保育所型認定こども園",①基本情報【名簿入力前に必須入力】!$D$4="地方裁量型認定こども園"),IF(AY90=4,4,5),AW90))</f>
        <v/>
      </c>
      <c r="AY90" s="291" t="str">
        <f t="shared" si="86"/>
        <v/>
      </c>
      <c r="AZ90" s="291" t="str">
        <f t="shared" ref="AZ90:AZ104" si="105">IF(AND(AX90=2,O90="派遣"),4,IF(AX90=1,"",""))</f>
        <v/>
      </c>
      <c r="BA90" s="328" t="str">
        <f t="shared" si="87"/>
        <v/>
      </c>
      <c r="BB90" s="328" t="str">
        <f t="shared" si="88"/>
        <v/>
      </c>
      <c r="BC90" s="328" t="str">
        <f t="shared" si="89"/>
        <v/>
      </c>
      <c r="BD90" s="328" t="str">
        <f t="shared" si="90"/>
        <v/>
      </c>
      <c r="BE90" s="328" t="str">
        <f t="shared" si="91"/>
        <v/>
      </c>
      <c r="BF90" s="328" t="str">
        <f t="shared" si="92"/>
        <v/>
      </c>
      <c r="BG90" s="328" t="str">
        <f t="shared" si="93"/>
        <v/>
      </c>
      <c r="BH90" s="328" t="str">
        <f t="shared" si="94"/>
        <v/>
      </c>
      <c r="BI90" s="328" t="str">
        <f t="shared" si="95"/>
        <v/>
      </c>
      <c r="BJ90" s="328" t="str">
        <f t="shared" si="96"/>
        <v/>
      </c>
      <c r="BK90" s="328" t="str">
        <f t="shared" si="97"/>
        <v/>
      </c>
      <c r="BL90" s="328" t="str">
        <f t="shared" si="98"/>
        <v/>
      </c>
      <c r="BM90" s="216">
        <f t="shared" si="71"/>
        <v>0</v>
      </c>
      <c r="BN90" s="216">
        <f t="shared" si="99"/>
        <v>0</v>
      </c>
      <c r="BO90" s="217">
        <f t="shared" si="100"/>
        <v>0</v>
      </c>
      <c r="BP90" s="215" t="str">
        <f t="shared" si="72"/>
        <v/>
      </c>
      <c r="BQ90" s="215" t="str">
        <f t="shared" si="73"/>
        <v/>
      </c>
      <c r="BR90" s="215" t="str">
        <f t="shared" si="74"/>
        <v/>
      </c>
      <c r="BS90" s="215" t="str">
        <f t="shared" si="75"/>
        <v/>
      </c>
      <c r="BT90" s="215" t="str">
        <f t="shared" si="76"/>
        <v/>
      </c>
      <c r="BU90" s="215" t="str">
        <f t="shared" si="77"/>
        <v/>
      </c>
      <c r="BV90" s="215" t="str">
        <f t="shared" si="78"/>
        <v/>
      </c>
      <c r="BW90" s="215" t="str">
        <f t="shared" si="79"/>
        <v/>
      </c>
      <c r="BX90" s="215" t="str">
        <f t="shared" si="80"/>
        <v/>
      </c>
      <c r="BY90" s="215" t="str">
        <f t="shared" si="81"/>
        <v/>
      </c>
      <c r="BZ90" s="215" t="str">
        <f t="shared" si="82"/>
        <v/>
      </c>
      <c r="CA90" s="215" t="str">
        <f t="shared" si="83"/>
        <v/>
      </c>
      <c r="CB90" s="215" t="str">
        <f t="shared" si="84"/>
        <v/>
      </c>
      <c r="CC90" s="215">
        <f t="shared" si="101"/>
        <v>0</v>
      </c>
    </row>
    <row r="91" spans="1:81" s="215" customFormat="1" ht="23.15" customHeight="1">
      <c r="A91" s="324">
        <v>77</v>
      </c>
      <c r="B91" s="15"/>
      <c r="C91" s="148"/>
      <c r="D91" s="149"/>
      <c r="E91" s="150"/>
      <c r="F91" s="151"/>
      <c r="G91" s="152"/>
      <c r="H91" s="153"/>
      <c r="I91" s="153"/>
      <c r="J91" s="154"/>
      <c r="K91" s="155"/>
      <c r="L91" s="155"/>
      <c r="M91" s="155"/>
      <c r="N91" s="262"/>
      <c r="O91" s="96"/>
      <c r="P91" s="156"/>
      <c r="Q91" s="325" t="str">
        <f t="shared" si="85"/>
        <v/>
      </c>
      <c r="R91" s="326"/>
      <c r="S91" s="327"/>
      <c r="T91" s="327"/>
      <c r="U91" s="327"/>
      <c r="V91" s="297" t="str">
        <f t="shared" si="66"/>
        <v/>
      </c>
      <c r="W91" s="365" t="str">
        <f t="shared" si="65"/>
        <v/>
      </c>
      <c r="X91" s="297" t="str">
        <f t="shared" si="65"/>
        <v/>
      </c>
      <c r="Y91" s="365" t="str">
        <f t="shared" si="65"/>
        <v/>
      </c>
      <c r="Z91" s="297" t="str">
        <f t="shared" si="65"/>
        <v/>
      </c>
      <c r="AA91" s="365" t="str">
        <f t="shared" si="65"/>
        <v/>
      </c>
      <c r="AB91" s="297" t="str">
        <f t="shared" si="65"/>
        <v/>
      </c>
      <c r="AC91" s="365" t="str">
        <f t="shared" si="65"/>
        <v/>
      </c>
      <c r="AD91" s="297" t="str">
        <f t="shared" si="65"/>
        <v/>
      </c>
      <c r="AE91" s="365" t="str">
        <f t="shared" si="65"/>
        <v/>
      </c>
      <c r="AF91" s="297" t="str">
        <f t="shared" si="65"/>
        <v/>
      </c>
      <c r="AG91" s="365" t="str">
        <f t="shared" si="65"/>
        <v/>
      </c>
      <c r="AH91" s="356"/>
      <c r="AI91" s="328" t="str">
        <f t="shared" si="103"/>
        <v/>
      </c>
      <c r="AJ91" s="328" t="str">
        <f t="shared" si="103"/>
        <v/>
      </c>
      <c r="AK91" s="328" t="str">
        <f t="shared" si="103"/>
        <v/>
      </c>
      <c r="AL91" s="328" t="str">
        <f t="shared" si="103"/>
        <v/>
      </c>
      <c r="AM91" s="328" t="str">
        <f t="shared" si="103"/>
        <v/>
      </c>
      <c r="AN91" s="328" t="str">
        <f t="shared" si="103"/>
        <v/>
      </c>
      <c r="AO91" s="328" t="str">
        <f t="shared" si="103"/>
        <v/>
      </c>
      <c r="AP91" s="328" t="str">
        <f t="shared" si="103"/>
        <v/>
      </c>
      <c r="AQ91" s="328" t="str">
        <f t="shared" si="103"/>
        <v/>
      </c>
      <c r="AR91" s="328" t="str">
        <f t="shared" si="103"/>
        <v/>
      </c>
      <c r="AS91" s="328" t="str">
        <f t="shared" si="103"/>
        <v/>
      </c>
      <c r="AT91" s="328" t="str">
        <f t="shared" si="68"/>
        <v/>
      </c>
      <c r="AU91" s="327"/>
      <c r="AV91" s="327"/>
      <c r="AW91" s="291" t="str">
        <f t="shared" si="104"/>
        <v/>
      </c>
      <c r="AX91" s="119" t="str">
        <f>IF(AW91="","",IF(AND(H91="無",I91="有")*OR(①基本情報【名簿入力前に必須入力】!$D$4="幼稚園型認定こども園",①基本情報【名簿入力前に必須入力】!$D$4="保育所型認定こども園",①基本情報【名簿入力前に必須入力】!$D$4="地方裁量型認定こども園"),IF(AY91=4,4,5),AW91))</f>
        <v/>
      </c>
      <c r="AY91" s="291" t="str">
        <f t="shared" si="86"/>
        <v/>
      </c>
      <c r="AZ91" s="291" t="str">
        <f t="shared" si="105"/>
        <v/>
      </c>
      <c r="BA91" s="328" t="str">
        <f t="shared" si="87"/>
        <v/>
      </c>
      <c r="BB91" s="328" t="str">
        <f t="shared" si="88"/>
        <v/>
      </c>
      <c r="BC91" s="328" t="str">
        <f t="shared" si="89"/>
        <v/>
      </c>
      <c r="BD91" s="328" t="str">
        <f t="shared" si="90"/>
        <v/>
      </c>
      <c r="BE91" s="328" t="str">
        <f t="shared" si="91"/>
        <v/>
      </c>
      <c r="BF91" s="328" t="str">
        <f t="shared" si="92"/>
        <v/>
      </c>
      <c r="BG91" s="328" t="str">
        <f t="shared" si="93"/>
        <v/>
      </c>
      <c r="BH91" s="328" t="str">
        <f t="shared" si="94"/>
        <v/>
      </c>
      <c r="BI91" s="328" t="str">
        <f t="shared" si="95"/>
        <v/>
      </c>
      <c r="BJ91" s="328" t="str">
        <f t="shared" si="96"/>
        <v/>
      </c>
      <c r="BK91" s="328" t="str">
        <f t="shared" si="97"/>
        <v/>
      </c>
      <c r="BL91" s="328" t="str">
        <f t="shared" si="98"/>
        <v/>
      </c>
      <c r="BM91" s="216">
        <f t="shared" si="71"/>
        <v>0</v>
      </c>
      <c r="BN91" s="216">
        <f t="shared" si="99"/>
        <v>0</v>
      </c>
      <c r="BO91" s="217">
        <f t="shared" si="100"/>
        <v>0</v>
      </c>
      <c r="BP91" s="215" t="str">
        <f t="shared" si="72"/>
        <v/>
      </c>
      <c r="BQ91" s="215" t="str">
        <f t="shared" si="73"/>
        <v/>
      </c>
      <c r="BR91" s="215" t="str">
        <f t="shared" si="74"/>
        <v/>
      </c>
      <c r="BS91" s="215" t="str">
        <f t="shared" si="75"/>
        <v/>
      </c>
      <c r="BT91" s="215" t="str">
        <f t="shared" si="76"/>
        <v/>
      </c>
      <c r="BU91" s="215" t="str">
        <f t="shared" si="77"/>
        <v/>
      </c>
      <c r="BV91" s="215" t="str">
        <f t="shared" si="78"/>
        <v/>
      </c>
      <c r="BW91" s="215" t="str">
        <f t="shared" si="79"/>
        <v/>
      </c>
      <c r="BX91" s="215" t="str">
        <f t="shared" si="80"/>
        <v/>
      </c>
      <c r="BY91" s="215" t="str">
        <f t="shared" si="81"/>
        <v/>
      </c>
      <c r="BZ91" s="215" t="str">
        <f t="shared" si="82"/>
        <v/>
      </c>
      <c r="CA91" s="215" t="str">
        <f t="shared" si="83"/>
        <v/>
      </c>
      <c r="CB91" s="215" t="str">
        <f t="shared" si="84"/>
        <v/>
      </c>
      <c r="CC91" s="215">
        <f t="shared" si="101"/>
        <v>0</v>
      </c>
    </row>
    <row r="92" spans="1:81" s="215" customFormat="1" ht="23.15" customHeight="1">
      <c r="A92" s="324">
        <v>78</v>
      </c>
      <c r="B92" s="15"/>
      <c r="C92" s="148"/>
      <c r="D92" s="149"/>
      <c r="E92" s="150"/>
      <c r="F92" s="151"/>
      <c r="G92" s="152"/>
      <c r="H92" s="153"/>
      <c r="I92" s="153"/>
      <c r="J92" s="154"/>
      <c r="K92" s="155"/>
      <c r="L92" s="155"/>
      <c r="M92" s="155"/>
      <c r="N92" s="262"/>
      <c r="O92" s="96"/>
      <c r="P92" s="156"/>
      <c r="Q92" s="325" t="str">
        <f t="shared" si="85"/>
        <v/>
      </c>
      <c r="R92" s="326"/>
      <c r="S92" s="327"/>
      <c r="T92" s="327"/>
      <c r="U92" s="327"/>
      <c r="V92" s="297" t="str">
        <f t="shared" si="66"/>
        <v/>
      </c>
      <c r="W92" s="365" t="str">
        <f t="shared" si="65"/>
        <v/>
      </c>
      <c r="X92" s="297" t="str">
        <f t="shared" si="65"/>
        <v/>
      </c>
      <c r="Y92" s="365" t="str">
        <f t="shared" si="65"/>
        <v/>
      </c>
      <c r="Z92" s="297" t="str">
        <f t="shared" si="65"/>
        <v/>
      </c>
      <c r="AA92" s="365" t="str">
        <f t="shared" ref="W92:AG114" si="106">IF(AND($Q92="○",AA$13&gt;=$L92,OR($M92&gt;=AA$13,$M92="")),"●","")</f>
        <v/>
      </c>
      <c r="AB92" s="297" t="str">
        <f t="shared" si="106"/>
        <v/>
      </c>
      <c r="AC92" s="365" t="str">
        <f t="shared" si="106"/>
        <v/>
      </c>
      <c r="AD92" s="297" t="str">
        <f t="shared" si="106"/>
        <v/>
      </c>
      <c r="AE92" s="365" t="str">
        <f t="shared" si="106"/>
        <v/>
      </c>
      <c r="AF92" s="297" t="str">
        <f t="shared" si="106"/>
        <v/>
      </c>
      <c r="AG92" s="365" t="str">
        <f t="shared" si="106"/>
        <v/>
      </c>
      <c r="AH92" s="356"/>
      <c r="AI92" s="328" t="str">
        <f t="shared" si="103"/>
        <v/>
      </c>
      <c r="AJ92" s="328" t="str">
        <f t="shared" si="103"/>
        <v/>
      </c>
      <c r="AK92" s="328" t="str">
        <f t="shared" si="103"/>
        <v/>
      </c>
      <c r="AL92" s="328" t="str">
        <f t="shared" si="103"/>
        <v/>
      </c>
      <c r="AM92" s="328" t="str">
        <f t="shared" si="103"/>
        <v/>
      </c>
      <c r="AN92" s="328" t="str">
        <f t="shared" si="103"/>
        <v/>
      </c>
      <c r="AO92" s="328" t="str">
        <f t="shared" si="103"/>
        <v/>
      </c>
      <c r="AP92" s="328" t="str">
        <f t="shared" si="103"/>
        <v/>
      </c>
      <c r="AQ92" s="328" t="str">
        <f t="shared" si="103"/>
        <v/>
      </c>
      <c r="AR92" s="328" t="str">
        <f t="shared" si="103"/>
        <v/>
      </c>
      <c r="AS92" s="328" t="str">
        <f t="shared" si="103"/>
        <v/>
      </c>
      <c r="AT92" s="328" t="str">
        <f t="shared" si="68"/>
        <v/>
      </c>
      <c r="AU92" s="327"/>
      <c r="AV92" s="327"/>
      <c r="AW92" s="291" t="str">
        <f t="shared" si="104"/>
        <v/>
      </c>
      <c r="AX92" s="119" t="str">
        <f>IF(AW92="","",IF(AND(H92="無",I92="有")*OR(①基本情報【名簿入力前に必須入力】!$D$4="幼稚園型認定こども園",①基本情報【名簿入力前に必須入力】!$D$4="保育所型認定こども園",①基本情報【名簿入力前に必須入力】!$D$4="地方裁量型認定こども園"),IF(AY92=4,4,5),AW92))</f>
        <v/>
      </c>
      <c r="AY92" s="291" t="str">
        <f t="shared" si="86"/>
        <v/>
      </c>
      <c r="AZ92" s="291" t="str">
        <f t="shared" si="105"/>
        <v/>
      </c>
      <c r="BA92" s="328" t="str">
        <f t="shared" si="87"/>
        <v/>
      </c>
      <c r="BB92" s="328" t="str">
        <f t="shared" si="88"/>
        <v/>
      </c>
      <c r="BC92" s="328" t="str">
        <f t="shared" si="89"/>
        <v/>
      </c>
      <c r="BD92" s="328" t="str">
        <f t="shared" si="90"/>
        <v/>
      </c>
      <c r="BE92" s="328" t="str">
        <f t="shared" si="91"/>
        <v/>
      </c>
      <c r="BF92" s="328" t="str">
        <f t="shared" si="92"/>
        <v/>
      </c>
      <c r="BG92" s="328" t="str">
        <f t="shared" si="93"/>
        <v/>
      </c>
      <c r="BH92" s="328" t="str">
        <f t="shared" si="94"/>
        <v/>
      </c>
      <c r="BI92" s="328" t="str">
        <f t="shared" si="95"/>
        <v/>
      </c>
      <c r="BJ92" s="328" t="str">
        <f t="shared" si="96"/>
        <v/>
      </c>
      <c r="BK92" s="328" t="str">
        <f t="shared" si="97"/>
        <v/>
      </c>
      <c r="BL92" s="328" t="str">
        <f t="shared" si="98"/>
        <v/>
      </c>
      <c r="BM92" s="216">
        <f t="shared" si="71"/>
        <v>0</v>
      </c>
      <c r="BN92" s="216">
        <f t="shared" si="99"/>
        <v>0</v>
      </c>
      <c r="BO92" s="217">
        <f t="shared" si="100"/>
        <v>0</v>
      </c>
      <c r="BP92" s="215" t="str">
        <f t="shared" si="72"/>
        <v/>
      </c>
      <c r="BQ92" s="215" t="str">
        <f t="shared" si="73"/>
        <v/>
      </c>
      <c r="BR92" s="215" t="str">
        <f t="shared" si="74"/>
        <v/>
      </c>
      <c r="BS92" s="215" t="str">
        <f t="shared" si="75"/>
        <v/>
      </c>
      <c r="BT92" s="215" t="str">
        <f t="shared" si="76"/>
        <v/>
      </c>
      <c r="BU92" s="215" t="str">
        <f t="shared" si="77"/>
        <v/>
      </c>
      <c r="BV92" s="215" t="str">
        <f t="shared" si="78"/>
        <v/>
      </c>
      <c r="BW92" s="215" t="str">
        <f t="shared" si="79"/>
        <v/>
      </c>
      <c r="BX92" s="215" t="str">
        <f t="shared" si="80"/>
        <v/>
      </c>
      <c r="BY92" s="215" t="str">
        <f t="shared" si="81"/>
        <v/>
      </c>
      <c r="BZ92" s="215" t="str">
        <f t="shared" si="82"/>
        <v/>
      </c>
      <c r="CA92" s="215" t="str">
        <f t="shared" si="83"/>
        <v/>
      </c>
      <c r="CB92" s="215" t="str">
        <f t="shared" si="84"/>
        <v/>
      </c>
      <c r="CC92" s="215">
        <f t="shared" si="101"/>
        <v>0</v>
      </c>
    </row>
    <row r="93" spans="1:81" s="215" customFormat="1" ht="23.15" customHeight="1">
      <c r="A93" s="324">
        <v>79</v>
      </c>
      <c r="B93" s="15"/>
      <c r="C93" s="148"/>
      <c r="D93" s="149"/>
      <c r="E93" s="150"/>
      <c r="F93" s="151"/>
      <c r="G93" s="152"/>
      <c r="H93" s="153"/>
      <c r="I93" s="153"/>
      <c r="J93" s="154"/>
      <c r="K93" s="155"/>
      <c r="L93" s="155"/>
      <c r="M93" s="155"/>
      <c r="N93" s="262"/>
      <c r="O93" s="96"/>
      <c r="P93" s="156"/>
      <c r="Q93" s="325" t="str">
        <f t="shared" si="85"/>
        <v/>
      </c>
      <c r="R93" s="326"/>
      <c r="S93" s="327"/>
      <c r="T93" s="327"/>
      <c r="U93" s="327"/>
      <c r="V93" s="297" t="str">
        <f t="shared" si="66"/>
        <v/>
      </c>
      <c r="W93" s="365" t="str">
        <f t="shared" si="106"/>
        <v/>
      </c>
      <c r="X93" s="297" t="str">
        <f t="shared" si="106"/>
        <v/>
      </c>
      <c r="Y93" s="365" t="str">
        <f t="shared" si="106"/>
        <v/>
      </c>
      <c r="Z93" s="297" t="str">
        <f t="shared" si="106"/>
        <v/>
      </c>
      <c r="AA93" s="365" t="str">
        <f t="shared" si="106"/>
        <v/>
      </c>
      <c r="AB93" s="297" t="str">
        <f t="shared" si="106"/>
        <v/>
      </c>
      <c r="AC93" s="365" t="str">
        <f t="shared" si="106"/>
        <v/>
      </c>
      <c r="AD93" s="297" t="str">
        <f t="shared" si="106"/>
        <v/>
      </c>
      <c r="AE93" s="365" t="str">
        <f t="shared" si="106"/>
        <v/>
      </c>
      <c r="AF93" s="297" t="str">
        <f t="shared" si="106"/>
        <v/>
      </c>
      <c r="AG93" s="365" t="str">
        <f t="shared" si="106"/>
        <v/>
      </c>
      <c r="AH93" s="356"/>
      <c r="AI93" s="328" t="str">
        <f t="shared" si="103"/>
        <v/>
      </c>
      <c r="AJ93" s="328" t="str">
        <f t="shared" si="103"/>
        <v/>
      </c>
      <c r="AK93" s="328" t="str">
        <f t="shared" si="103"/>
        <v/>
      </c>
      <c r="AL93" s="328" t="str">
        <f t="shared" si="103"/>
        <v/>
      </c>
      <c r="AM93" s="328" t="str">
        <f t="shared" si="103"/>
        <v/>
      </c>
      <c r="AN93" s="328" t="str">
        <f t="shared" si="103"/>
        <v/>
      </c>
      <c r="AO93" s="328" t="str">
        <f t="shared" si="103"/>
        <v/>
      </c>
      <c r="AP93" s="328" t="str">
        <f t="shared" si="103"/>
        <v/>
      </c>
      <c r="AQ93" s="328" t="str">
        <f t="shared" si="103"/>
        <v/>
      </c>
      <c r="AR93" s="328" t="str">
        <f t="shared" si="103"/>
        <v/>
      </c>
      <c r="AS93" s="328" t="str">
        <f t="shared" si="103"/>
        <v/>
      </c>
      <c r="AT93" s="328" t="str">
        <f t="shared" si="68"/>
        <v/>
      </c>
      <c r="AU93" s="327"/>
      <c r="AV93" s="327"/>
      <c r="AW93" s="291" t="str">
        <f t="shared" si="104"/>
        <v/>
      </c>
      <c r="AX93" s="119" t="str">
        <f>IF(AW93="","",IF(AND(H93="無",I93="有")*OR(①基本情報【名簿入力前に必須入力】!$D$4="幼稚園型認定こども園",①基本情報【名簿入力前に必須入力】!$D$4="保育所型認定こども園",①基本情報【名簿入力前に必須入力】!$D$4="地方裁量型認定こども園"),IF(AY93=4,4,5),AW93))</f>
        <v/>
      </c>
      <c r="AY93" s="291" t="str">
        <f t="shared" si="86"/>
        <v/>
      </c>
      <c r="AZ93" s="291" t="str">
        <f t="shared" si="105"/>
        <v/>
      </c>
      <c r="BA93" s="328" t="str">
        <f t="shared" si="87"/>
        <v/>
      </c>
      <c r="BB93" s="328" t="str">
        <f t="shared" si="88"/>
        <v/>
      </c>
      <c r="BC93" s="328" t="str">
        <f t="shared" si="89"/>
        <v/>
      </c>
      <c r="BD93" s="328" t="str">
        <f t="shared" si="90"/>
        <v/>
      </c>
      <c r="BE93" s="328" t="str">
        <f t="shared" si="91"/>
        <v/>
      </c>
      <c r="BF93" s="328" t="str">
        <f t="shared" si="92"/>
        <v/>
      </c>
      <c r="BG93" s="328" t="str">
        <f t="shared" si="93"/>
        <v/>
      </c>
      <c r="BH93" s="328" t="str">
        <f t="shared" si="94"/>
        <v/>
      </c>
      <c r="BI93" s="328" t="str">
        <f t="shared" si="95"/>
        <v/>
      </c>
      <c r="BJ93" s="328" t="str">
        <f t="shared" si="96"/>
        <v/>
      </c>
      <c r="BK93" s="328" t="str">
        <f t="shared" si="97"/>
        <v/>
      </c>
      <c r="BL93" s="328" t="str">
        <f t="shared" si="98"/>
        <v/>
      </c>
      <c r="BM93" s="216">
        <f t="shared" si="71"/>
        <v>0</v>
      </c>
      <c r="BN93" s="216">
        <f t="shared" si="99"/>
        <v>0</v>
      </c>
      <c r="BO93" s="217">
        <f t="shared" si="100"/>
        <v>0</v>
      </c>
      <c r="BP93" s="215" t="str">
        <f t="shared" si="72"/>
        <v/>
      </c>
      <c r="BQ93" s="215" t="str">
        <f t="shared" si="73"/>
        <v/>
      </c>
      <c r="BR93" s="215" t="str">
        <f t="shared" si="74"/>
        <v/>
      </c>
      <c r="BS93" s="215" t="str">
        <f t="shared" si="75"/>
        <v/>
      </c>
      <c r="BT93" s="215" t="str">
        <f t="shared" si="76"/>
        <v/>
      </c>
      <c r="BU93" s="215" t="str">
        <f t="shared" si="77"/>
        <v/>
      </c>
      <c r="BV93" s="215" t="str">
        <f t="shared" si="78"/>
        <v/>
      </c>
      <c r="BW93" s="215" t="str">
        <f t="shared" si="79"/>
        <v/>
      </c>
      <c r="BX93" s="215" t="str">
        <f t="shared" si="80"/>
        <v/>
      </c>
      <c r="BY93" s="215" t="str">
        <f t="shared" si="81"/>
        <v/>
      </c>
      <c r="BZ93" s="215" t="str">
        <f t="shared" si="82"/>
        <v/>
      </c>
      <c r="CA93" s="215" t="str">
        <f t="shared" si="83"/>
        <v/>
      </c>
      <c r="CB93" s="215" t="str">
        <f t="shared" si="84"/>
        <v/>
      </c>
      <c r="CC93" s="215">
        <f t="shared" si="101"/>
        <v>0</v>
      </c>
    </row>
    <row r="94" spans="1:81" s="215" customFormat="1" ht="23.15" customHeight="1">
      <c r="A94" s="324">
        <v>80</v>
      </c>
      <c r="B94" s="15"/>
      <c r="C94" s="148"/>
      <c r="D94" s="149"/>
      <c r="E94" s="150"/>
      <c r="F94" s="151"/>
      <c r="G94" s="152"/>
      <c r="H94" s="153"/>
      <c r="I94" s="153"/>
      <c r="J94" s="154"/>
      <c r="K94" s="155"/>
      <c r="L94" s="155"/>
      <c r="M94" s="155"/>
      <c r="N94" s="262"/>
      <c r="O94" s="96"/>
      <c r="P94" s="156"/>
      <c r="Q94" s="325" t="str">
        <f t="shared" si="85"/>
        <v/>
      </c>
      <c r="R94" s="326"/>
      <c r="S94" s="327"/>
      <c r="T94" s="327"/>
      <c r="U94" s="327"/>
      <c r="V94" s="297" t="str">
        <f t="shared" si="66"/>
        <v/>
      </c>
      <c r="W94" s="365" t="str">
        <f t="shared" si="106"/>
        <v/>
      </c>
      <c r="X94" s="297" t="str">
        <f t="shared" si="106"/>
        <v/>
      </c>
      <c r="Y94" s="365" t="str">
        <f t="shared" si="106"/>
        <v/>
      </c>
      <c r="Z94" s="297" t="str">
        <f t="shared" si="106"/>
        <v/>
      </c>
      <c r="AA94" s="365" t="str">
        <f t="shared" si="106"/>
        <v/>
      </c>
      <c r="AB94" s="297" t="str">
        <f t="shared" si="106"/>
        <v/>
      </c>
      <c r="AC94" s="365" t="str">
        <f t="shared" si="106"/>
        <v/>
      </c>
      <c r="AD94" s="297" t="str">
        <f t="shared" si="106"/>
        <v/>
      </c>
      <c r="AE94" s="365" t="str">
        <f t="shared" si="106"/>
        <v/>
      </c>
      <c r="AF94" s="297" t="str">
        <f t="shared" si="106"/>
        <v/>
      </c>
      <c r="AG94" s="365" t="str">
        <f t="shared" si="106"/>
        <v/>
      </c>
      <c r="AH94" s="356"/>
      <c r="AI94" s="328" t="str">
        <f t="shared" si="103"/>
        <v/>
      </c>
      <c r="AJ94" s="328" t="str">
        <f t="shared" si="103"/>
        <v/>
      </c>
      <c r="AK94" s="328" t="str">
        <f t="shared" si="103"/>
        <v/>
      </c>
      <c r="AL94" s="328" t="str">
        <f t="shared" si="103"/>
        <v/>
      </c>
      <c r="AM94" s="328" t="str">
        <f t="shared" si="103"/>
        <v/>
      </c>
      <c r="AN94" s="328" t="str">
        <f t="shared" si="103"/>
        <v/>
      </c>
      <c r="AO94" s="328" t="str">
        <f t="shared" si="103"/>
        <v/>
      </c>
      <c r="AP94" s="328" t="str">
        <f t="shared" si="103"/>
        <v/>
      </c>
      <c r="AQ94" s="328" t="str">
        <f t="shared" si="103"/>
        <v/>
      </c>
      <c r="AR94" s="328" t="str">
        <f t="shared" si="103"/>
        <v/>
      </c>
      <c r="AS94" s="328" t="str">
        <f t="shared" si="103"/>
        <v/>
      </c>
      <c r="AT94" s="328" t="str">
        <f t="shared" si="68"/>
        <v/>
      </c>
      <c r="AU94" s="327"/>
      <c r="AV94" s="327"/>
      <c r="AW94" s="291" t="str">
        <f t="shared" si="104"/>
        <v/>
      </c>
      <c r="AX94" s="119" t="str">
        <f>IF(AW94="","",IF(AND(H94="無",I94="有")*OR(①基本情報【名簿入力前に必須入力】!$D$4="幼稚園型認定こども園",①基本情報【名簿入力前に必須入力】!$D$4="保育所型認定こども園",①基本情報【名簿入力前に必須入力】!$D$4="地方裁量型認定こども園"),IF(AY94=4,4,5),AW94))</f>
        <v/>
      </c>
      <c r="AY94" s="291" t="str">
        <f t="shared" si="86"/>
        <v/>
      </c>
      <c r="AZ94" s="291" t="str">
        <f t="shared" si="105"/>
        <v/>
      </c>
      <c r="BA94" s="328" t="str">
        <f t="shared" si="87"/>
        <v/>
      </c>
      <c r="BB94" s="328" t="str">
        <f t="shared" si="88"/>
        <v/>
      </c>
      <c r="BC94" s="328" t="str">
        <f t="shared" si="89"/>
        <v/>
      </c>
      <c r="BD94" s="328" t="str">
        <f t="shared" si="90"/>
        <v/>
      </c>
      <c r="BE94" s="328" t="str">
        <f t="shared" si="91"/>
        <v/>
      </c>
      <c r="BF94" s="328" t="str">
        <f t="shared" si="92"/>
        <v/>
      </c>
      <c r="BG94" s="328" t="str">
        <f t="shared" si="93"/>
        <v/>
      </c>
      <c r="BH94" s="328" t="str">
        <f t="shared" si="94"/>
        <v/>
      </c>
      <c r="BI94" s="328" t="str">
        <f t="shared" si="95"/>
        <v/>
      </c>
      <c r="BJ94" s="328" t="str">
        <f t="shared" si="96"/>
        <v/>
      </c>
      <c r="BK94" s="328" t="str">
        <f t="shared" si="97"/>
        <v/>
      </c>
      <c r="BL94" s="328" t="str">
        <f t="shared" si="98"/>
        <v/>
      </c>
      <c r="BM94" s="216">
        <f t="shared" si="71"/>
        <v>0</v>
      </c>
      <c r="BN94" s="216">
        <f t="shared" si="99"/>
        <v>0</v>
      </c>
      <c r="BO94" s="217">
        <f t="shared" si="100"/>
        <v>0</v>
      </c>
      <c r="BP94" s="215" t="str">
        <f t="shared" si="72"/>
        <v/>
      </c>
      <c r="BQ94" s="215" t="str">
        <f t="shared" si="73"/>
        <v/>
      </c>
      <c r="BR94" s="215" t="str">
        <f t="shared" si="74"/>
        <v/>
      </c>
      <c r="BS94" s="215" t="str">
        <f t="shared" si="75"/>
        <v/>
      </c>
      <c r="BT94" s="215" t="str">
        <f t="shared" si="76"/>
        <v/>
      </c>
      <c r="BU94" s="215" t="str">
        <f t="shared" si="77"/>
        <v/>
      </c>
      <c r="BV94" s="215" t="str">
        <f t="shared" si="78"/>
        <v/>
      </c>
      <c r="BW94" s="215" t="str">
        <f t="shared" si="79"/>
        <v/>
      </c>
      <c r="BX94" s="215" t="str">
        <f t="shared" si="80"/>
        <v/>
      </c>
      <c r="BY94" s="215" t="str">
        <f t="shared" si="81"/>
        <v/>
      </c>
      <c r="BZ94" s="215" t="str">
        <f t="shared" si="82"/>
        <v/>
      </c>
      <c r="CA94" s="215" t="str">
        <f t="shared" si="83"/>
        <v/>
      </c>
      <c r="CB94" s="215" t="str">
        <f t="shared" si="84"/>
        <v/>
      </c>
      <c r="CC94" s="215">
        <f t="shared" si="101"/>
        <v>0</v>
      </c>
    </row>
    <row r="95" spans="1:81" s="215" customFormat="1" ht="23.15" customHeight="1">
      <c r="A95" s="324">
        <v>81</v>
      </c>
      <c r="B95" s="15"/>
      <c r="C95" s="148"/>
      <c r="D95" s="149"/>
      <c r="E95" s="150"/>
      <c r="F95" s="151"/>
      <c r="G95" s="152"/>
      <c r="H95" s="153"/>
      <c r="I95" s="153"/>
      <c r="J95" s="154"/>
      <c r="K95" s="155"/>
      <c r="L95" s="155"/>
      <c r="M95" s="155"/>
      <c r="N95" s="262"/>
      <c r="O95" s="96"/>
      <c r="P95" s="156"/>
      <c r="Q95" s="325" t="str">
        <f t="shared" si="85"/>
        <v/>
      </c>
      <c r="R95" s="326"/>
      <c r="S95" s="327"/>
      <c r="T95" s="327"/>
      <c r="U95" s="327"/>
      <c r="V95" s="297" t="str">
        <f t="shared" si="66"/>
        <v/>
      </c>
      <c r="W95" s="365" t="str">
        <f t="shared" si="106"/>
        <v/>
      </c>
      <c r="X95" s="297" t="str">
        <f t="shared" si="106"/>
        <v/>
      </c>
      <c r="Y95" s="365" t="str">
        <f t="shared" si="106"/>
        <v/>
      </c>
      <c r="Z95" s="297" t="str">
        <f t="shared" si="106"/>
        <v/>
      </c>
      <c r="AA95" s="365" t="str">
        <f t="shared" si="106"/>
        <v/>
      </c>
      <c r="AB95" s="297" t="str">
        <f t="shared" si="106"/>
        <v/>
      </c>
      <c r="AC95" s="365" t="str">
        <f t="shared" si="106"/>
        <v/>
      </c>
      <c r="AD95" s="297" t="str">
        <f t="shared" si="106"/>
        <v/>
      </c>
      <c r="AE95" s="365" t="str">
        <f t="shared" si="106"/>
        <v/>
      </c>
      <c r="AF95" s="297" t="str">
        <f t="shared" si="106"/>
        <v/>
      </c>
      <c r="AG95" s="365" t="str">
        <f t="shared" si="106"/>
        <v/>
      </c>
      <c r="AH95" s="356"/>
      <c r="AI95" s="328" t="str">
        <f t="shared" si="103"/>
        <v/>
      </c>
      <c r="AJ95" s="328" t="str">
        <f t="shared" si="103"/>
        <v/>
      </c>
      <c r="AK95" s="328" t="str">
        <f t="shared" si="103"/>
        <v/>
      </c>
      <c r="AL95" s="328" t="str">
        <f t="shared" si="103"/>
        <v/>
      </c>
      <c r="AM95" s="328" t="str">
        <f t="shared" si="103"/>
        <v/>
      </c>
      <c r="AN95" s="328" t="str">
        <f t="shared" si="103"/>
        <v/>
      </c>
      <c r="AO95" s="328" t="str">
        <f t="shared" si="103"/>
        <v/>
      </c>
      <c r="AP95" s="328" t="str">
        <f t="shared" si="103"/>
        <v/>
      </c>
      <c r="AQ95" s="328" t="str">
        <f t="shared" si="103"/>
        <v/>
      </c>
      <c r="AR95" s="328" t="str">
        <f t="shared" si="103"/>
        <v/>
      </c>
      <c r="AS95" s="328" t="str">
        <f t="shared" si="103"/>
        <v/>
      </c>
      <c r="AT95" s="328" t="str">
        <f t="shared" si="68"/>
        <v/>
      </c>
      <c r="AU95" s="327"/>
      <c r="AV95" s="327"/>
      <c r="AW95" s="291" t="str">
        <f t="shared" si="104"/>
        <v/>
      </c>
      <c r="AX95" s="119" t="str">
        <f>IF(AW95="","",IF(AND(H95="無",I95="有")*OR(①基本情報【名簿入力前に必須入力】!$D$4="幼稚園型認定こども園",①基本情報【名簿入力前に必須入力】!$D$4="保育所型認定こども園",①基本情報【名簿入力前に必須入力】!$D$4="地方裁量型認定こども園"),IF(AY95=4,4,5),AW95))</f>
        <v/>
      </c>
      <c r="AY95" s="291" t="str">
        <f t="shared" si="86"/>
        <v/>
      </c>
      <c r="AZ95" s="291" t="str">
        <f t="shared" si="105"/>
        <v/>
      </c>
      <c r="BA95" s="328" t="str">
        <f t="shared" si="87"/>
        <v/>
      </c>
      <c r="BB95" s="328" t="str">
        <f t="shared" si="88"/>
        <v/>
      </c>
      <c r="BC95" s="328" t="str">
        <f t="shared" si="89"/>
        <v/>
      </c>
      <c r="BD95" s="328" t="str">
        <f t="shared" si="90"/>
        <v/>
      </c>
      <c r="BE95" s="328" t="str">
        <f t="shared" si="91"/>
        <v/>
      </c>
      <c r="BF95" s="328" t="str">
        <f t="shared" si="92"/>
        <v/>
      </c>
      <c r="BG95" s="328" t="str">
        <f t="shared" si="93"/>
        <v/>
      </c>
      <c r="BH95" s="328" t="str">
        <f t="shared" si="94"/>
        <v/>
      </c>
      <c r="BI95" s="328" t="str">
        <f t="shared" si="95"/>
        <v/>
      </c>
      <c r="BJ95" s="328" t="str">
        <f t="shared" si="96"/>
        <v/>
      </c>
      <c r="BK95" s="328" t="str">
        <f t="shared" si="97"/>
        <v/>
      </c>
      <c r="BL95" s="328" t="str">
        <f t="shared" si="98"/>
        <v/>
      </c>
      <c r="BM95" s="216">
        <f t="shared" si="71"/>
        <v>0</v>
      </c>
      <c r="BN95" s="216">
        <f t="shared" si="99"/>
        <v>0</v>
      </c>
      <c r="BO95" s="217">
        <f t="shared" si="100"/>
        <v>0</v>
      </c>
      <c r="BP95" s="215" t="str">
        <f t="shared" si="72"/>
        <v/>
      </c>
      <c r="BQ95" s="215" t="str">
        <f t="shared" si="73"/>
        <v/>
      </c>
      <c r="BR95" s="215" t="str">
        <f t="shared" si="74"/>
        <v/>
      </c>
      <c r="BS95" s="215" t="str">
        <f t="shared" si="75"/>
        <v/>
      </c>
      <c r="BT95" s="215" t="str">
        <f t="shared" si="76"/>
        <v/>
      </c>
      <c r="BU95" s="215" t="str">
        <f t="shared" si="77"/>
        <v/>
      </c>
      <c r="BV95" s="215" t="str">
        <f t="shared" si="78"/>
        <v/>
      </c>
      <c r="BW95" s="215" t="str">
        <f t="shared" si="79"/>
        <v/>
      </c>
      <c r="BX95" s="215" t="str">
        <f t="shared" si="80"/>
        <v/>
      </c>
      <c r="BY95" s="215" t="str">
        <f t="shared" si="81"/>
        <v/>
      </c>
      <c r="BZ95" s="215" t="str">
        <f t="shared" si="82"/>
        <v/>
      </c>
      <c r="CA95" s="215" t="str">
        <f t="shared" si="83"/>
        <v/>
      </c>
      <c r="CB95" s="215" t="str">
        <f t="shared" si="84"/>
        <v/>
      </c>
      <c r="CC95" s="215">
        <f t="shared" si="101"/>
        <v>0</v>
      </c>
    </row>
    <row r="96" spans="1:81" s="215" customFormat="1" ht="23.15" customHeight="1">
      <c r="A96" s="324">
        <v>82</v>
      </c>
      <c r="B96" s="15"/>
      <c r="C96" s="148"/>
      <c r="D96" s="149"/>
      <c r="E96" s="150"/>
      <c r="F96" s="151"/>
      <c r="G96" s="152"/>
      <c r="H96" s="153"/>
      <c r="I96" s="153"/>
      <c r="J96" s="154"/>
      <c r="K96" s="155"/>
      <c r="L96" s="155"/>
      <c r="M96" s="155"/>
      <c r="N96" s="262"/>
      <c r="O96" s="96"/>
      <c r="P96" s="156"/>
      <c r="Q96" s="325" t="str">
        <f t="shared" si="85"/>
        <v/>
      </c>
      <c r="R96" s="326"/>
      <c r="S96" s="327"/>
      <c r="T96" s="327"/>
      <c r="U96" s="327"/>
      <c r="V96" s="297" t="str">
        <f t="shared" si="66"/>
        <v/>
      </c>
      <c r="W96" s="365" t="str">
        <f t="shared" si="106"/>
        <v/>
      </c>
      <c r="X96" s="297" t="str">
        <f t="shared" si="106"/>
        <v/>
      </c>
      <c r="Y96" s="365" t="str">
        <f t="shared" si="106"/>
        <v/>
      </c>
      <c r="Z96" s="297" t="str">
        <f t="shared" si="106"/>
        <v/>
      </c>
      <c r="AA96" s="365" t="str">
        <f t="shared" si="106"/>
        <v/>
      </c>
      <c r="AB96" s="297" t="str">
        <f t="shared" si="106"/>
        <v/>
      </c>
      <c r="AC96" s="365" t="str">
        <f t="shared" si="106"/>
        <v/>
      </c>
      <c r="AD96" s="297" t="str">
        <f t="shared" si="106"/>
        <v/>
      </c>
      <c r="AE96" s="365" t="str">
        <f t="shared" si="106"/>
        <v/>
      </c>
      <c r="AF96" s="297" t="str">
        <f t="shared" si="106"/>
        <v/>
      </c>
      <c r="AG96" s="365" t="str">
        <f t="shared" si="106"/>
        <v/>
      </c>
      <c r="AH96" s="356"/>
      <c r="AI96" s="328" t="str">
        <f t="shared" ref="AI96:AS105" si="107">IF($AZ96="",IF($L96="","",IF(AI$13&gt;=$L96,IF($M96="",$AY96,IF(AI$13&gt;$M96,"",$AY96)),"")),IF(AND(AI$13&gt;=$L96,OR($M96&gt;=AI$13,$M96="")),$AZ96,""))</f>
        <v/>
      </c>
      <c r="AJ96" s="328" t="str">
        <f t="shared" si="107"/>
        <v/>
      </c>
      <c r="AK96" s="328" t="str">
        <f t="shared" si="107"/>
        <v/>
      </c>
      <c r="AL96" s="328" t="str">
        <f t="shared" si="107"/>
        <v/>
      </c>
      <c r="AM96" s="328" t="str">
        <f t="shared" si="107"/>
        <v/>
      </c>
      <c r="AN96" s="328" t="str">
        <f t="shared" si="107"/>
        <v/>
      </c>
      <c r="AO96" s="328" t="str">
        <f t="shared" si="107"/>
        <v/>
      </c>
      <c r="AP96" s="328" t="str">
        <f t="shared" si="107"/>
        <v/>
      </c>
      <c r="AQ96" s="328" t="str">
        <f t="shared" si="107"/>
        <v/>
      </c>
      <c r="AR96" s="328" t="str">
        <f t="shared" si="107"/>
        <v/>
      </c>
      <c r="AS96" s="328" t="str">
        <f t="shared" si="107"/>
        <v/>
      </c>
      <c r="AT96" s="328" t="str">
        <f t="shared" si="68"/>
        <v/>
      </c>
      <c r="AU96" s="327"/>
      <c r="AV96" s="327"/>
      <c r="AW96" s="291" t="str">
        <f t="shared" si="104"/>
        <v/>
      </c>
      <c r="AX96" s="119" t="str">
        <f>IF(AW96="","",IF(AND(H96="無",I96="有")*OR(①基本情報【名簿入力前に必須入力】!$D$4="幼稚園型認定こども園",①基本情報【名簿入力前に必須入力】!$D$4="保育所型認定こども園",①基本情報【名簿入力前に必須入力】!$D$4="地方裁量型認定こども園"),IF(AY96=4,4,5),AW96))</f>
        <v/>
      </c>
      <c r="AY96" s="291" t="str">
        <f t="shared" si="86"/>
        <v/>
      </c>
      <c r="AZ96" s="291" t="str">
        <f t="shared" si="105"/>
        <v/>
      </c>
      <c r="BA96" s="328" t="str">
        <f t="shared" si="87"/>
        <v/>
      </c>
      <c r="BB96" s="328" t="str">
        <f t="shared" si="88"/>
        <v/>
      </c>
      <c r="BC96" s="328" t="str">
        <f t="shared" si="89"/>
        <v/>
      </c>
      <c r="BD96" s="328" t="str">
        <f t="shared" si="90"/>
        <v/>
      </c>
      <c r="BE96" s="328" t="str">
        <f t="shared" si="91"/>
        <v/>
      </c>
      <c r="BF96" s="328" t="str">
        <f t="shared" si="92"/>
        <v/>
      </c>
      <c r="BG96" s="328" t="str">
        <f t="shared" si="93"/>
        <v/>
      </c>
      <c r="BH96" s="328" t="str">
        <f t="shared" si="94"/>
        <v/>
      </c>
      <c r="BI96" s="328" t="str">
        <f t="shared" si="95"/>
        <v/>
      </c>
      <c r="BJ96" s="328" t="str">
        <f t="shared" si="96"/>
        <v/>
      </c>
      <c r="BK96" s="328" t="str">
        <f t="shared" si="97"/>
        <v/>
      </c>
      <c r="BL96" s="328" t="str">
        <f t="shared" si="98"/>
        <v/>
      </c>
      <c r="BM96" s="216">
        <f t="shared" si="71"/>
        <v>0</v>
      </c>
      <c r="BN96" s="216">
        <f t="shared" si="99"/>
        <v>0</v>
      </c>
      <c r="BO96" s="217">
        <f t="shared" si="100"/>
        <v>0</v>
      </c>
      <c r="BP96" s="215" t="str">
        <f t="shared" si="72"/>
        <v/>
      </c>
      <c r="BQ96" s="215" t="str">
        <f t="shared" si="73"/>
        <v/>
      </c>
      <c r="BR96" s="215" t="str">
        <f t="shared" si="74"/>
        <v/>
      </c>
      <c r="BS96" s="215" t="str">
        <f t="shared" si="75"/>
        <v/>
      </c>
      <c r="BT96" s="215" t="str">
        <f t="shared" si="76"/>
        <v/>
      </c>
      <c r="BU96" s="215" t="str">
        <f t="shared" si="77"/>
        <v/>
      </c>
      <c r="BV96" s="215" t="str">
        <f t="shared" si="78"/>
        <v/>
      </c>
      <c r="BW96" s="215" t="str">
        <f t="shared" si="79"/>
        <v/>
      </c>
      <c r="BX96" s="215" t="str">
        <f t="shared" si="80"/>
        <v/>
      </c>
      <c r="BY96" s="215" t="str">
        <f t="shared" si="81"/>
        <v/>
      </c>
      <c r="BZ96" s="215" t="str">
        <f t="shared" si="82"/>
        <v/>
      </c>
      <c r="CA96" s="215" t="str">
        <f t="shared" si="83"/>
        <v/>
      </c>
      <c r="CB96" s="215" t="str">
        <f t="shared" si="84"/>
        <v/>
      </c>
      <c r="CC96" s="215">
        <f t="shared" si="101"/>
        <v>0</v>
      </c>
    </row>
    <row r="97" spans="1:81" s="215" customFormat="1" ht="23.15" customHeight="1">
      <c r="A97" s="324">
        <v>83</v>
      </c>
      <c r="B97" s="15"/>
      <c r="C97" s="148"/>
      <c r="D97" s="149"/>
      <c r="E97" s="150"/>
      <c r="F97" s="151"/>
      <c r="G97" s="152"/>
      <c r="H97" s="153"/>
      <c r="I97" s="153"/>
      <c r="J97" s="154"/>
      <c r="K97" s="155"/>
      <c r="L97" s="155"/>
      <c r="M97" s="155"/>
      <c r="N97" s="262"/>
      <c r="O97" s="96"/>
      <c r="P97" s="156"/>
      <c r="Q97" s="325" t="str">
        <f t="shared" si="85"/>
        <v/>
      </c>
      <c r="R97" s="326"/>
      <c r="S97" s="327"/>
      <c r="T97" s="327"/>
      <c r="U97" s="327"/>
      <c r="V97" s="297" t="str">
        <f t="shared" si="66"/>
        <v/>
      </c>
      <c r="W97" s="365" t="str">
        <f t="shared" si="106"/>
        <v/>
      </c>
      <c r="X97" s="297" t="str">
        <f t="shared" si="106"/>
        <v/>
      </c>
      <c r="Y97" s="365" t="str">
        <f t="shared" si="106"/>
        <v/>
      </c>
      <c r="Z97" s="297" t="str">
        <f t="shared" si="106"/>
        <v/>
      </c>
      <c r="AA97" s="365" t="str">
        <f t="shared" si="106"/>
        <v/>
      </c>
      <c r="AB97" s="297" t="str">
        <f t="shared" si="106"/>
        <v/>
      </c>
      <c r="AC97" s="365" t="str">
        <f t="shared" si="106"/>
        <v/>
      </c>
      <c r="AD97" s="297" t="str">
        <f t="shared" si="106"/>
        <v/>
      </c>
      <c r="AE97" s="365" t="str">
        <f t="shared" si="106"/>
        <v/>
      </c>
      <c r="AF97" s="297" t="str">
        <f t="shared" si="106"/>
        <v/>
      </c>
      <c r="AG97" s="365" t="str">
        <f t="shared" si="106"/>
        <v/>
      </c>
      <c r="AH97" s="356"/>
      <c r="AI97" s="328" t="str">
        <f t="shared" si="107"/>
        <v/>
      </c>
      <c r="AJ97" s="328" t="str">
        <f t="shared" si="107"/>
        <v/>
      </c>
      <c r="AK97" s="328" t="str">
        <f t="shared" si="107"/>
        <v/>
      </c>
      <c r="AL97" s="328" t="str">
        <f t="shared" si="107"/>
        <v/>
      </c>
      <c r="AM97" s="328" t="str">
        <f t="shared" si="107"/>
        <v/>
      </c>
      <c r="AN97" s="328" t="str">
        <f t="shared" si="107"/>
        <v/>
      </c>
      <c r="AO97" s="328" t="str">
        <f t="shared" si="107"/>
        <v/>
      </c>
      <c r="AP97" s="328" t="str">
        <f t="shared" si="107"/>
        <v/>
      </c>
      <c r="AQ97" s="328" t="str">
        <f t="shared" si="107"/>
        <v/>
      </c>
      <c r="AR97" s="328" t="str">
        <f t="shared" si="107"/>
        <v/>
      </c>
      <c r="AS97" s="328" t="str">
        <f t="shared" si="107"/>
        <v/>
      </c>
      <c r="AT97" s="328" t="str">
        <f t="shared" si="68"/>
        <v/>
      </c>
      <c r="AU97" s="327"/>
      <c r="AV97" s="327"/>
      <c r="AW97" s="291" t="str">
        <f t="shared" si="104"/>
        <v/>
      </c>
      <c r="AX97" s="119" t="str">
        <f>IF(AW97="","",IF(AND(H97="無",I97="有")*OR(①基本情報【名簿入力前に必須入力】!$D$4="幼稚園型認定こども園",①基本情報【名簿入力前に必須入力】!$D$4="保育所型認定こども園",①基本情報【名簿入力前に必須入力】!$D$4="地方裁量型認定こども園"),IF(AY97=4,4,5),AW97))</f>
        <v/>
      </c>
      <c r="AY97" s="291" t="str">
        <f t="shared" si="86"/>
        <v/>
      </c>
      <c r="AZ97" s="291" t="str">
        <f t="shared" si="105"/>
        <v/>
      </c>
      <c r="BA97" s="328" t="str">
        <f t="shared" si="87"/>
        <v/>
      </c>
      <c r="BB97" s="328" t="str">
        <f t="shared" si="88"/>
        <v/>
      </c>
      <c r="BC97" s="328" t="str">
        <f t="shared" si="89"/>
        <v/>
      </c>
      <c r="BD97" s="328" t="str">
        <f t="shared" si="90"/>
        <v/>
      </c>
      <c r="BE97" s="328" t="str">
        <f t="shared" si="91"/>
        <v/>
      </c>
      <c r="BF97" s="328" t="str">
        <f t="shared" si="92"/>
        <v/>
      </c>
      <c r="BG97" s="328" t="str">
        <f t="shared" si="93"/>
        <v/>
      </c>
      <c r="BH97" s="328" t="str">
        <f t="shared" si="94"/>
        <v/>
      </c>
      <c r="BI97" s="328" t="str">
        <f t="shared" si="95"/>
        <v/>
      </c>
      <c r="BJ97" s="328" t="str">
        <f t="shared" si="96"/>
        <v/>
      </c>
      <c r="BK97" s="328" t="str">
        <f t="shared" si="97"/>
        <v/>
      </c>
      <c r="BL97" s="328" t="str">
        <f t="shared" si="98"/>
        <v/>
      </c>
      <c r="BM97" s="216">
        <f t="shared" si="71"/>
        <v>0</v>
      </c>
      <c r="BN97" s="216">
        <f t="shared" si="99"/>
        <v>0</v>
      </c>
      <c r="BO97" s="217">
        <f t="shared" si="100"/>
        <v>0</v>
      </c>
      <c r="BP97" s="215" t="str">
        <f t="shared" si="72"/>
        <v/>
      </c>
      <c r="BQ97" s="215" t="str">
        <f t="shared" si="73"/>
        <v/>
      </c>
      <c r="BR97" s="215" t="str">
        <f t="shared" si="74"/>
        <v/>
      </c>
      <c r="BS97" s="215" t="str">
        <f t="shared" si="75"/>
        <v/>
      </c>
      <c r="BT97" s="215" t="str">
        <f t="shared" si="76"/>
        <v/>
      </c>
      <c r="BU97" s="215" t="str">
        <f t="shared" si="77"/>
        <v/>
      </c>
      <c r="BV97" s="215" t="str">
        <f t="shared" si="78"/>
        <v/>
      </c>
      <c r="BW97" s="215" t="str">
        <f t="shared" si="79"/>
        <v/>
      </c>
      <c r="BX97" s="215" t="str">
        <f t="shared" si="80"/>
        <v/>
      </c>
      <c r="BY97" s="215" t="str">
        <f t="shared" si="81"/>
        <v/>
      </c>
      <c r="BZ97" s="215" t="str">
        <f t="shared" si="82"/>
        <v/>
      </c>
      <c r="CA97" s="215" t="str">
        <f t="shared" si="83"/>
        <v/>
      </c>
      <c r="CB97" s="215" t="str">
        <f t="shared" si="84"/>
        <v/>
      </c>
      <c r="CC97" s="215">
        <f t="shared" si="101"/>
        <v>0</v>
      </c>
    </row>
    <row r="98" spans="1:81" s="215" customFormat="1" ht="23.15" customHeight="1">
      <c r="A98" s="324">
        <v>84</v>
      </c>
      <c r="B98" s="15"/>
      <c r="C98" s="148"/>
      <c r="D98" s="149"/>
      <c r="E98" s="150"/>
      <c r="F98" s="151"/>
      <c r="G98" s="152"/>
      <c r="H98" s="153"/>
      <c r="I98" s="153"/>
      <c r="J98" s="154"/>
      <c r="K98" s="155"/>
      <c r="L98" s="155"/>
      <c r="M98" s="155"/>
      <c r="N98" s="262"/>
      <c r="O98" s="96"/>
      <c r="P98" s="156"/>
      <c r="Q98" s="325" t="str">
        <f t="shared" si="85"/>
        <v/>
      </c>
      <c r="R98" s="326"/>
      <c r="S98" s="327"/>
      <c r="T98" s="327"/>
      <c r="U98" s="327"/>
      <c r="V98" s="297" t="str">
        <f t="shared" si="66"/>
        <v/>
      </c>
      <c r="W98" s="365" t="str">
        <f t="shared" si="106"/>
        <v/>
      </c>
      <c r="X98" s="297" t="str">
        <f t="shared" si="106"/>
        <v/>
      </c>
      <c r="Y98" s="365" t="str">
        <f t="shared" si="106"/>
        <v/>
      </c>
      <c r="Z98" s="297" t="str">
        <f t="shared" si="106"/>
        <v/>
      </c>
      <c r="AA98" s="365" t="str">
        <f t="shared" si="106"/>
        <v/>
      </c>
      <c r="AB98" s="297" t="str">
        <f t="shared" si="106"/>
        <v/>
      </c>
      <c r="AC98" s="365" t="str">
        <f t="shared" si="106"/>
        <v/>
      </c>
      <c r="AD98" s="297" t="str">
        <f t="shared" si="106"/>
        <v/>
      </c>
      <c r="AE98" s="365" t="str">
        <f t="shared" si="106"/>
        <v/>
      </c>
      <c r="AF98" s="297" t="str">
        <f t="shared" si="106"/>
        <v/>
      </c>
      <c r="AG98" s="365" t="str">
        <f t="shared" si="106"/>
        <v/>
      </c>
      <c r="AH98" s="356"/>
      <c r="AI98" s="328" t="str">
        <f t="shared" si="107"/>
        <v/>
      </c>
      <c r="AJ98" s="328" t="str">
        <f t="shared" si="107"/>
        <v/>
      </c>
      <c r="AK98" s="328" t="str">
        <f t="shared" si="107"/>
        <v/>
      </c>
      <c r="AL98" s="328" t="str">
        <f t="shared" si="107"/>
        <v/>
      </c>
      <c r="AM98" s="328" t="str">
        <f t="shared" si="107"/>
        <v/>
      </c>
      <c r="AN98" s="328" t="str">
        <f t="shared" si="107"/>
        <v/>
      </c>
      <c r="AO98" s="328" t="str">
        <f t="shared" si="107"/>
        <v/>
      </c>
      <c r="AP98" s="328" t="str">
        <f t="shared" si="107"/>
        <v/>
      </c>
      <c r="AQ98" s="328" t="str">
        <f t="shared" si="107"/>
        <v/>
      </c>
      <c r="AR98" s="328" t="str">
        <f t="shared" si="107"/>
        <v/>
      </c>
      <c r="AS98" s="328" t="str">
        <f t="shared" si="107"/>
        <v/>
      </c>
      <c r="AT98" s="328" t="str">
        <f t="shared" si="68"/>
        <v/>
      </c>
      <c r="AU98" s="327"/>
      <c r="AV98" s="327"/>
      <c r="AW98" s="291" t="str">
        <f t="shared" si="104"/>
        <v/>
      </c>
      <c r="AX98" s="119" t="str">
        <f>IF(AW98="","",IF(AND(H98="無",I98="有")*OR(①基本情報【名簿入力前に必須入力】!$D$4="幼稚園型認定こども園",①基本情報【名簿入力前に必須入力】!$D$4="保育所型認定こども園",①基本情報【名簿入力前に必須入力】!$D$4="地方裁量型認定こども園"),IF(AY98=4,4,5),AW98))</f>
        <v/>
      </c>
      <c r="AY98" s="291" t="str">
        <f t="shared" si="86"/>
        <v/>
      </c>
      <c r="AZ98" s="291" t="str">
        <f t="shared" si="105"/>
        <v/>
      </c>
      <c r="BA98" s="328" t="str">
        <f t="shared" si="87"/>
        <v/>
      </c>
      <c r="BB98" s="328" t="str">
        <f t="shared" si="88"/>
        <v/>
      </c>
      <c r="BC98" s="328" t="str">
        <f t="shared" si="89"/>
        <v/>
      </c>
      <c r="BD98" s="328" t="str">
        <f t="shared" si="90"/>
        <v/>
      </c>
      <c r="BE98" s="328" t="str">
        <f t="shared" si="91"/>
        <v/>
      </c>
      <c r="BF98" s="328" t="str">
        <f t="shared" si="92"/>
        <v/>
      </c>
      <c r="BG98" s="328" t="str">
        <f t="shared" si="93"/>
        <v/>
      </c>
      <c r="BH98" s="328" t="str">
        <f t="shared" si="94"/>
        <v/>
      </c>
      <c r="BI98" s="328" t="str">
        <f t="shared" si="95"/>
        <v/>
      </c>
      <c r="BJ98" s="328" t="str">
        <f t="shared" si="96"/>
        <v/>
      </c>
      <c r="BK98" s="328" t="str">
        <f t="shared" si="97"/>
        <v/>
      </c>
      <c r="BL98" s="328" t="str">
        <f t="shared" si="98"/>
        <v/>
      </c>
      <c r="BM98" s="216">
        <f t="shared" si="71"/>
        <v>0</v>
      </c>
      <c r="BN98" s="216">
        <f t="shared" si="99"/>
        <v>0</v>
      </c>
      <c r="BO98" s="217">
        <f t="shared" si="100"/>
        <v>0</v>
      </c>
      <c r="BP98" s="215" t="str">
        <f t="shared" si="72"/>
        <v/>
      </c>
      <c r="BQ98" s="215" t="str">
        <f t="shared" si="73"/>
        <v/>
      </c>
      <c r="BR98" s="215" t="str">
        <f t="shared" si="74"/>
        <v/>
      </c>
      <c r="BS98" s="215" t="str">
        <f t="shared" si="75"/>
        <v/>
      </c>
      <c r="BT98" s="215" t="str">
        <f t="shared" si="76"/>
        <v/>
      </c>
      <c r="BU98" s="215" t="str">
        <f t="shared" si="77"/>
        <v/>
      </c>
      <c r="BV98" s="215" t="str">
        <f t="shared" si="78"/>
        <v/>
      </c>
      <c r="BW98" s="215" t="str">
        <f t="shared" si="79"/>
        <v/>
      </c>
      <c r="BX98" s="215" t="str">
        <f t="shared" si="80"/>
        <v/>
      </c>
      <c r="BY98" s="215" t="str">
        <f t="shared" si="81"/>
        <v/>
      </c>
      <c r="BZ98" s="215" t="str">
        <f t="shared" si="82"/>
        <v/>
      </c>
      <c r="CA98" s="215" t="str">
        <f t="shared" si="83"/>
        <v/>
      </c>
      <c r="CB98" s="215" t="str">
        <f t="shared" si="84"/>
        <v/>
      </c>
      <c r="CC98" s="215">
        <f t="shared" si="101"/>
        <v>0</v>
      </c>
    </row>
    <row r="99" spans="1:81" s="215" customFormat="1" ht="23.15" customHeight="1">
      <c r="A99" s="324">
        <v>85</v>
      </c>
      <c r="B99" s="15"/>
      <c r="C99" s="148"/>
      <c r="D99" s="149"/>
      <c r="E99" s="150"/>
      <c r="F99" s="151"/>
      <c r="G99" s="152"/>
      <c r="H99" s="153"/>
      <c r="I99" s="153"/>
      <c r="J99" s="154"/>
      <c r="K99" s="155"/>
      <c r="L99" s="155"/>
      <c r="M99" s="155"/>
      <c r="N99" s="262"/>
      <c r="O99" s="96"/>
      <c r="P99" s="156"/>
      <c r="Q99" s="325" t="str">
        <f t="shared" si="85"/>
        <v/>
      </c>
      <c r="R99" s="326"/>
      <c r="S99" s="327"/>
      <c r="T99" s="327"/>
      <c r="U99" s="327"/>
      <c r="V99" s="297" t="str">
        <f t="shared" si="66"/>
        <v/>
      </c>
      <c r="W99" s="365" t="str">
        <f t="shared" si="106"/>
        <v/>
      </c>
      <c r="X99" s="297" t="str">
        <f t="shared" si="106"/>
        <v/>
      </c>
      <c r="Y99" s="365" t="str">
        <f t="shared" si="106"/>
        <v/>
      </c>
      <c r="Z99" s="297" t="str">
        <f t="shared" si="106"/>
        <v/>
      </c>
      <c r="AA99" s="365" t="str">
        <f t="shared" si="106"/>
        <v/>
      </c>
      <c r="AB99" s="297" t="str">
        <f t="shared" si="106"/>
        <v/>
      </c>
      <c r="AC99" s="365" t="str">
        <f t="shared" si="106"/>
        <v/>
      </c>
      <c r="AD99" s="297" t="str">
        <f t="shared" si="106"/>
        <v/>
      </c>
      <c r="AE99" s="365" t="str">
        <f t="shared" si="106"/>
        <v/>
      </c>
      <c r="AF99" s="297" t="str">
        <f t="shared" si="106"/>
        <v/>
      </c>
      <c r="AG99" s="365" t="str">
        <f t="shared" si="106"/>
        <v/>
      </c>
      <c r="AH99" s="356"/>
      <c r="AI99" s="328" t="str">
        <f t="shared" si="107"/>
        <v/>
      </c>
      <c r="AJ99" s="328" t="str">
        <f t="shared" si="107"/>
        <v/>
      </c>
      <c r="AK99" s="328" t="str">
        <f t="shared" si="107"/>
        <v/>
      </c>
      <c r="AL99" s="328" t="str">
        <f t="shared" si="107"/>
        <v/>
      </c>
      <c r="AM99" s="328" t="str">
        <f t="shared" si="107"/>
        <v/>
      </c>
      <c r="AN99" s="328" t="str">
        <f t="shared" si="107"/>
        <v/>
      </c>
      <c r="AO99" s="328" t="str">
        <f t="shared" si="107"/>
        <v/>
      </c>
      <c r="AP99" s="328" t="str">
        <f t="shared" si="107"/>
        <v/>
      </c>
      <c r="AQ99" s="328" t="str">
        <f t="shared" si="107"/>
        <v/>
      </c>
      <c r="AR99" s="328" t="str">
        <f t="shared" si="107"/>
        <v/>
      </c>
      <c r="AS99" s="328" t="str">
        <f t="shared" si="107"/>
        <v/>
      </c>
      <c r="AT99" s="328" t="str">
        <f t="shared" si="68"/>
        <v/>
      </c>
      <c r="AU99" s="327"/>
      <c r="AV99" s="327"/>
      <c r="AW99" s="291" t="str">
        <f t="shared" si="104"/>
        <v/>
      </c>
      <c r="AX99" s="119" t="str">
        <f>IF(AW99="","",IF(AND(H99="無",I99="有")*OR(①基本情報【名簿入力前に必須入力】!$D$4="幼稚園型認定こども園",①基本情報【名簿入力前に必須入力】!$D$4="保育所型認定こども園",①基本情報【名簿入力前に必須入力】!$D$4="地方裁量型認定こども園"),IF(AY99=4,4,5),AW99))</f>
        <v/>
      </c>
      <c r="AY99" s="291" t="str">
        <f t="shared" si="86"/>
        <v/>
      </c>
      <c r="AZ99" s="291" t="str">
        <f t="shared" si="105"/>
        <v/>
      </c>
      <c r="BA99" s="328" t="str">
        <f t="shared" si="87"/>
        <v/>
      </c>
      <c r="BB99" s="328" t="str">
        <f t="shared" si="88"/>
        <v/>
      </c>
      <c r="BC99" s="328" t="str">
        <f t="shared" si="89"/>
        <v/>
      </c>
      <c r="BD99" s="328" t="str">
        <f t="shared" si="90"/>
        <v/>
      </c>
      <c r="BE99" s="328" t="str">
        <f t="shared" si="91"/>
        <v/>
      </c>
      <c r="BF99" s="328" t="str">
        <f t="shared" si="92"/>
        <v/>
      </c>
      <c r="BG99" s="328" t="str">
        <f t="shared" si="93"/>
        <v/>
      </c>
      <c r="BH99" s="328" t="str">
        <f t="shared" si="94"/>
        <v/>
      </c>
      <c r="BI99" s="328" t="str">
        <f t="shared" si="95"/>
        <v/>
      </c>
      <c r="BJ99" s="328" t="str">
        <f t="shared" si="96"/>
        <v/>
      </c>
      <c r="BK99" s="328" t="str">
        <f t="shared" si="97"/>
        <v/>
      </c>
      <c r="BL99" s="328" t="str">
        <f t="shared" si="98"/>
        <v/>
      </c>
      <c r="BM99" s="216">
        <f t="shared" si="71"/>
        <v>0</v>
      </c>
      <c r="BN99" s="216">
        <f t="shared" si="99"/>
        <v>0</v>
      </c>
      <c r="BO99" s="217">
        <f t="shared" si="100"/>
        <v>0</v>
      </c>
      <c r="BP99" s="215" t="str">
        <f t="shared" si="72"/>
        <v/>
      </c>
      <c r="BQ99" s="215" t="str">
        <f t="shared" si="73"/>
        <v/>
      </c>
      <c r="BR99" s="215" t="str">
        <f t="shared" si="74"/>
        <v/>
      </c>
      <c r="BS99" s="215" t="str">
        <f t="shared" si="75"/>
        <v/>
      </c>
      <c r="BT99" s="215" t="str">
        <f t="shared" si="76"/>
        <v/>
      </c>
      <c r="BU99" s="215" t="str">
        <f t="shared" si="77"/>
        <v/>
      </c>
      <c r="BV99" s="215" t="str">
        <f t="shared" si="78"/>
        <v/>
      </c>
      <c r="BW99" s="215" t="str">
        <f t="shared" si="79"/>
        <v/>
      </c>
      <c r="BX99" s="215" t="str">
        <f t="shared" si="80"/>
        <v/>
      </c>
      <c r="BY99" s="215" t="str">
        <f t="shared" si="81"/>
        <v/>
      </c>
      <c r="BZ99" s="215" t="str">
        <f t="shared" si="82"/>
        <v/>
      </c>
      <c r="CA99" s="215" t="str">
        <f t="shared" si="83"/>
        <v/>
      </c>
      <c r="CB99" s="215" t="str">
        <f t="shared" si="84"/>
        <v/>
      </c>
      <c r="CC99" s="215">
        <f t="shared" si="101"/>
        <v>0</v>
      </c>
    </row>
    <row r="100" spans="1:81" s="215" customFormat="1" ht="23.15" customHeight="1">
      <c r="A100" s="324">
        <v>86</v>
      </c>
      <c r="B100" s="15"/>
      <c r="C100" s="148"/>
      <c r="D100" s="149"/>
      <c r="E100" s="150"/>
      <c r="F100" s="151"/>
      <c r="G100" s="152"/>
      <c r="H100" s="153"/>
      <c r="I100" s="153"/>
      <c r="J100" s="154"/>
      <c r="K100" s="155"/>
      <c r="L100" s="155"/>
      <c r="M100" s="155"/>
      <c r="N100" s="262"/>
      <c r="O100" s="96"/>
      <c r="P100" s="156"/>
      <c r="Q100" s="325" t="str">
        <f t="shared" si="85"/>
        <v/>
      </c>
      <c r="R100" s="326"/>
      <c r="S100" s="327"/>
      <c r="T100" s="327"/>
      <c r="U100" s="327"/>
      <c r="V100" s="297" t="str">
        <f t="shared" si="66"/>
        <v/>
      </c>
      <c r="W100" s="365" t="str">
        <f t="shared" si="106"/>
        <v/>
      </c>
      <c r="X100" s="297" t="str">
        <f t="shared" si="106"/>
        <v/>
      </c>
      <c r="Y100" s="365" t="str">
        <f t="shared" si="106"/>
        <v/>
      </c>
      <c r="Z100" s="297" t="str">
        <f t="shared" si="106"/>
        <v/>
      </c>
      <c r="AA100" s="365" t="str">
        <f t="shared" si="106"/>
        <v/>
      </c>
      <c r="AB100" s="297" t="str">
        <f t="shared" si="106"/>
        <v/>
      </c>
      <c r="AC100" s="365" t="str">
        <f t="shared" si="106"/>
        <v/>
      </c>
      <c r="AD100" s="297" t="str">
        <f t="shared" si="106"/>
        <v/>
      </c>
      <c r="AE100" s="365" t="str">
        <f t="shared" si="106"/>
        <v/>
      </c>
      <c r="AF100" s="297" t="str">
        <f t="shared" si="106"/>
        <v/>
      </c>
      <c r="AG100" s="365" t="str">
        <f t="shared" si="106"/>
        <v/>
      </c>
      <c r="AH100" s="356"/>
      <c r="AI100" s="328" t="str">
        <f t="shared" si="107"/>
        <v/>
      </c>
      <c r="AJ100" s="328" t="str">
        <f t="shared" si="107"/>
        <v/>
      </c>
      <c r="AK100" s="328" t="str">
        <f t="shared" si="107"/>
        <v/>
      </c>
      <c r="AL100" s="328" t="str">
        <f t="shared" si="107"/>
        <v/>
      </c>
      <c r="AM100" s="328" t="str">
        <f t="shared" si="107"/>
        <v/>
      </c>
      <c r="AN100" s="328" t="str">
        <f t="shared" si="107"/>
        <v/>
      </c>
      <c r="AO100" s="328" t="str">
        <f t="shared" si="107"/>
        <v/>
      </c>
      <c r="AP100" s="328" t="str">
        <f t="shared" si="107"/>
        <v/>
      </c>
      <c r="AQ100" s="328" t="str">
        <f t="shared" si="107"/>
        <v/>
      </c>
      <c r="AR100" s="328" t="str">
        <f t="shared" si="107"/>
        <v/>
      </c>
      <c r="AS100" s="328" t="str">
        <f t="shared" si="107"/>
        <v/>
      </c>
      <c r="AT100" s="328" t="str">
        <f t="shared" si="68"/>
        <v/>
      </c>
      <c r="AU100" s="327"/>
      <c r="AV100" s="327"/>
      <c r="AW100" s="291" t="str">
        <f t="shared" si="104"/>
        <v/>
      </c>
      <c r="AX100" s="119" t="str">
        <f>IF(AW100="","",IF(AND(H100="無",I100="有")*OR(①基本情報【名簿入力前に必須入力】!$D$4="幼稚園型認定こども園",①基本情報【名簿入力前に必須入力】!$D$4="保育所型認定こども園",①基本情報【名簿入力前に必須入力】!$D$4="地方裁量型認定こども園"),IF(AY100=4,4,5),AW100))</f>
        <v/>
      </c>
      <c r="AY100" s="291" t="str">
        <f t="shared" si="86"/>
        <v/>
      </c>
      <c r="AZ100" s="291" t="str">
        <f t="shared" si="105"/>
        <v/>
      </c>
      <c r="BA100" s="328" t="str">
        <f t="shared" si="87"/>
        <v/>
      </c>
      <c r="BB100" s="328" t="str">
        <f t="shared" si="88"/>
        <v/>
      </c>
      <c r="BC100" s="328" t="str">
        <f t="shared" si="89"/>
        <v/>
      </c>
      <c r="BD100" s="328" t="str">
        <f t="shared" si="90"/>
        <v/>
      </c>
      <c r="BE100" s="328" t="str">
        <f t="shared" si="91"/>
        <v/>
      </c>
      <c r="BF100" s="328" t="str">
        <f t="shared" si="92"/>
        <v/>
      </c>
      <c r="BG100" s="328" t="str">
        <f t="shared" si="93"/>
        <v/>
      </c>
      <c r="BH100" s="328" t="str">
        <f t="shared" si="94"/>
        <v/>
      </c>
      <c r="BI100" s="328" t="str">
        <f t="shared" si="95"/>
        <v/>
      </c>
      <c r="BJ100" s="328" t="str">
        <f t="shared" si="96"/>
        <v/>
      </c>
      <c r="BK100" s="328" t="str">
        <f t="shared" si="97"/>
        <v/>
      </c>
      <c r="BL100" s="328" t="str">
        <f t="shared" si="98"/>
        <v/>
      </c>
      <c r="BM100" s="216">
        <f t="shared" si="71"/>
        <v>0</v>
      </c>
      <c r="BN100" s="216">
        <f t="shared" si="99"/>
        <v>0</v>
      </c>
      <c r="BO100" s="217">
        <f t="shared" si="100"/>
        <v>0</v>
      </c>
      <c r="BP100" s="215" t="str">
        <f t="shared" si="72"/>
        <v/>
      </c>
      <c r="BQ100" s="215" t="str">
        <f t="shared" si="73"/>
        <v/>
      </c>
      <c r="BR100" s="215" t="str">
        <f t="shared" si="74"/>
        <v/>
      </c>
      <c r="BS100" s="215" t="str">
        <f t="shared" si="75"/>
        <v/>
      </c>
      <c r="BT100" s="215" t="str">
        <f t="shared" si="76"/>
        <v/>
      </c>
      <c r="BU100" s="215" t="str">
        <f t="shared" si="77"/>
        <v/>
      </c>
      <c r="BV100" s="215" t="str">
        <f t="shared" si="78"/>
        <v/>
      </c>
      <c r="BW100" s="215" t="str">
        <f t="shared" si="79"/>
        <v/>
      </c>
      <c r="BX100" s="215" t="str">
        <f t="shared" si="80"/>
        <v/>
      </c>
      <c r="BY100" s="215" t="str">
        <f t="shared" si="81"/>
        <v/>
      </c>
      <c r="BZ100" s="215" t="str">
        <f t="shared" si="82"/>
        <v/>
      </c>
      <c r="CA100" s="215" t="str">
        <f t="shared" si="83"/>
        <v/>
      </c>
      <c r="CB100" s="215" t="str">
        <f t="shared" si="84"/>
        <v/>
      </c>
      <c r="CC100" s="215">
        <f t="shared" si="101"/>
        <v>0</v>
      </c>
    </row>
    <row r="101" spans="1:81" s="215" customFormat="1" ht="23.15" customHeight="1">
      <c r="A101" s="324">
        <v>87</v>
      </c>
      <c r="B101" s="15"/>
      <c r="C101" s="148"/>
      <c r="D101" s="149"/>
      <c r="E101" s="150"/>
      <c r="F101" s="151"/>
      <c r="G101" s="152"/>
      <c r="H101" s="153"/>
      <c r="I101" s="153"/>
      <c r="J101" s="154"/>
      <c r="K101" s="155"/>
      <c r="L101" s="155"/>
      <c r="M101" s="155"/>
      <c r="N101" s="262"/>
      <c r="O101" s="96"/>
      <c r="P101" s="156"/>
      <c r="Q101" s="325" t="str">
        <f t="shared" si="85"/>
        <v/>
      </c>
      <c r="R101" s="326"/>
      <c r="S101" s="327"/>
      <c r="T101" s="327"/>
      <c r="U101" s="327"/>
      <c r="V101" s="297" t="str">
        <f t="shared" si="66"/>
        <v/>
      </c>
      <c r="W101" s="365" t="str">
        <f t="shared" si="106"/>
        <v/>
      </c>
      <c r="X101" s="297" t="str">
        <f t="shared" si="106"/>
        <v/>
      </c>
      <c r="Y101" s="365" t="str">
        <f t="shared" si="106"/>
        <v/>
      </c>
      <c r="Z101" s="297" t="str">
        <f t="shared" si="106"/>
        <v/>
      </c>
      <c r="AA101" s="365" t="str">
        <f t="shared" si="106"/>
        <v/>
      </c>
      <c r="AB101" s="297" t="str">
        <f t="shared" si="106"/>
        <v/>
      </c>
      <c r="AC101" s="365" t="str">
        <f t="shared" si="106"/>
        <v/>
      </c>
      <c r="AD101" s="297" t="str">
        <f t="shared" si="106"/>
        <v/>
      </c>
      <c r="AE101" s="365" t="str">
        <f t="shared" si="106"/>
        <v/>
      </c>
      <c r="AF101" s="297" t="str">
        <f t="shared" si="106"/>
        <v/>
      </c>
      <c r="AG101" s="365" t="str">
        <f t="shared" si="106"/>
        <v/>
      </c>
      <c r="AH101" s="356"/>
      <c r="AI101" s="328" t="str">
        <f t="shared" si="107"/>
        <v/>
      </c>
      <c r="AJ101" s="328" t="str">
        <f t="shared" si="107"/>
        <v/>
      </c>
      <c r="AK101" s="328" t="str">
        <f t="shared" si="107"/>
        <v/>
      </c>
      <c r="AL101" s="328" t="str">
        <f t="shared" si="107"/>
        <v/>
      </c>
      <c r="AM101" s="328" t="str">
        <f t="shared" si="107"/>
        <v/>
      </c>
      <c r="AN101" s="328" t="str">
        <f t="shared" si="107"/>
        <v/>
      </c>
      <c r="AO101" s="328" t="str">
        <f t="shared" si="107"/>
        <v/>
      </c>
      <c r="AP101" s="328" t="str">
        <f t="shared" si="107"/>
        <v/>
      </c>
      <c r="AQ101" s="328" t="str">
        <f t="shared" si="107"/>
        <v/>
      </c>
      <c r="AR101" s="328" t="str">
        <f t="shared" si="107"/>
        <v/>
      </c>
      <c r="AS101" s="328" t="str">
        <f t="shared" si="107"/>
        <v/>
      </c>
      <c r="AT101" s="328" t="str">
        <f t="shared" si="68"/>
        <v/>
      </c>
      <c r="AU101" s="327"/>
      <c r="AV101" s="327"/>
      <c r="AW101" s="291" t="str">
        <f t="shared" si="104"/>
        <v/>
      </c>
      <c r="AX101" s="119" t="str">
        <f>IF(AW101="","",IF(AND(H101="無",I101="有")*OR(①基本情報【名簿入力前に必須入力】!$D$4="幼稚園型認定こども園",①基本情報【名簿入力前に必須入力】!$D$4="保育所型認定こども園",①基本情報【名簿入力前に必須入力】!$D$4="地方裁量型認定こども園"),IF(AY101=4,4,5),AW101))</f>
        <v/>
      </c>
      <c r="AY101" s="291" t="str">
        <f t="shared" si="86"/>
        <v/>
      </c>
      <c r="AZ101" s="291" t="str">
        <f t="shared" si="105"/>
        <v/>
      </c>
      <c r="BA101" s="328" t="str">
        <f t="shared" si="87"/>
        <v/>
      </c>
      <c r="BB101" s="328" t="str">
        <f t="shared" si="88"/>
        <v/>
      </c>
      <c r="BC101" s="328" t="str">
        <f t="shared" si="89"/>
        <v/>
      </c>
      <c r="BD101" s="328" t="str">
        <f t="shared" si="90"/>
        <v/>
      </c>
      <c r="BE101" s="328" t="str">
        <f t="shared" si="91"/>
        <v/>
      </c>
      <c r="BF101" s="328" t="str">
        <f t="shared" si="92"/>
        <v/>
      </c>
      <c r="BG101" s="328" t="str">
        <f t="shared" si="93"/>
        <v/>
      </c>
      <c r="BH101" s="328" t="str">
        <f t="shared" si="94"/>
        <v/>
      </c>
      <c r="BI101" s="328" t="str">
        <f t="shared" si="95"/>
        <v/>
      </c>
      <c r="BJ101" s="328" t="str">
        <f t="shared" si="96"/>
        <v/>
      </c>
      <c r="BK101" s="328" t="str">
        <f t="shared" si="97"/>
        <v/>
      </c>
      <c r="BL101" s="328" t="str">
        <f t="shared" si="98"/>
        <v/>
      </c>
      <c r="BM101" s="216">
        <f t="shared" si="71"/>
        <v>0</v>
      </c>
      <c r="BN101" s="216">
        <f t="shared" si="99"/>
        <v>0</v>
      </c>
      <c r="BO101" s="217">
        <f t="shared" si="100"/>
        <v>0</v>
      </c>
      <c r="BP101" s="215" t="str">
        <f t="shared" si="72"/>
        <v/>
      </c>
      <c r="BQ101" s="215" t="str">
        <f t="shared" si="73"/>
        <v/>
      </c>
      <c r="BR101" s="215" t="str">
        <f t="shared" si="74"/>
        <v/>
      </c>
      <c r="BS101" s="215" t="str">
        <f t="shared" si="75"/>
        <v/>
      </c>
      <c r="BT101" s="215" t="str">
        <f t="shared" si="76"/>
        <v/>
      </c>
      <c r="BU101" s="215" t="str">
        <f t="shared" si="77"/>
        <v/>
      </c>
      <c r="BV101" s="215" t="str">
        <f t="shared" si="78"/>
        <v/>
      </c>
      <c r="BW101" s="215" t="str">
        <f t="shared" si="79"/>
        <v/>
      </c>
      <c r="BX101" s="215" t="str">
        <f t="shared" si="80"/>
        <v/>
      </c>
      <c r="BY101" s="215" t="str">
        <f t="shared" si="81"/>
        <v/>
      </c>
      <c r="BZ101" s="215" t="str">
        <f t="shared" si="82"/>
        <v/>
      </c>
      <c r="CA101" s="215" t="str">
        <f t="shared" si="83"/>
        <v/>
      </c>
      <c r="CB101" s="215" t="str">
        <f t="shared" si="84"/>
        <v/>
      </c>
      <c r="CC101" s="215">
        <f t="shared" si="101"/>
        <v>0</v>
      </c>
    </row>
    <row r="102" spans="1:81" s="215" customFormat="1" ht="23.15" customHeight="1">
      <c r="A102" s="324">
        <v>88</v>
      </c>
      <c r="B102" s="15"/>
      <c r="C102" s="148"/>
      <c r="D102" s="149"/>
      <c r="E102" s="150"/>
      <c r="F102" s="151"/>
      <c r="G102" s="152"/>
      <c r="H102" s="153"/>
      <c r="I102" s="153"/>
      <c r="J102" s="154"/>
      <c r="K102" s="155"/>
      <c r="L102" s="155"/>
      <c r="M102" s="155"/>
      <c r="N102" s="262"/>
      <c r="O102" s="96"/>
      <c r="P102" s="156"/>
      <c r="Q102" s="325" t="str">
        <f t="shared" si="85"/>
        <v/>
      </c>
      <c r="R102" s="326"/>
      <c r="S102" s="327"/>
      <c r="T102" s="327"/>
      <c r="U102" s="327"/>
      <c r="V102" s="297" t="str">
        <f t="shared" si="66"/>
        <v/>
      </c>
      <c r="W102" s="365" t="str">
        <f t="shared" si="106"/>
        <v/>
      </c>
      <c r="X102" s="297" t="str">
        <f t="shared" si="106"/>
        <v/>
      </c>
      <c r="Y102" s="365" t="str">
        <f t="shared" si="106"/>
        <v/>
      </c>
      <c r="Z102" s="297" t="str">
        <f t="shared" si="106"/>
        <v/>
      </c>
      <c r="AA102" s="365" t="str">
        <f t="shared" si="106"/>
        <v/>
      </c>
      <c r="AB102" s="297" t="str">
        <f t="shared" si="106"/>
        <v/>
      </c>
      <c r="AC102" s="365" t="str">
        <f t="shared" si="106"/>
        <v/>
      </c>
      <c r="AD102" s="297" t="str">
        <f t="shared" si="106"/>
        <v/>
      </c>
      <c r="AE102" s="365" t="str">
        <f t="shared" si="106"/>
        <v/>
      </c>
      <c r="AF102" s="297" t="str">
        <f t="shared" si="106"/>
        <v/>
      </c>
      <c r="AG102" s="365" t="str">
        <f t="shared" si="106"/>
        <v/>
      </c>
      <c r="AH102" s="356"/>
      <c r="AI102" s="328" t="str">
        <f t="shared" si="107"/>
        <v/>
      </c>
      <c r="AJ102" s="328" t="str">
        <f t="shared" si="107"/>
        <v/>
      </c>
      <c r="AK102" s="328" t="str">
        <f t="shared" si="107"/>
        <v/>
      </c>
      <c r="AL102" s="328" t="str">
        <f t="shared" si="107"/>
        <v/>
      </c>
      <c r="AM102" s="328" t="str">
        <f t="shared" si="107"/>
        <v/>
      </c>
      <c r="AN102" s="328" t="str">
        <f t="shared" si="107"/>
        <v/>
      </c>
      <c r="AO102" s="328" t="str">
        <f t="shared" si="107"/>
        <v/>
      </c>
      <c r="AP102" s="328" t="str">
        <f t="shared" si="107"/>
        <v/>
      </c>
      <c r="AQ102" s="328" t="str">
        <f t="shared" si="107"/>
        <v/>
      </c>
      <c r="AR102" s="328" t="str">
        <f t="shared" si="107"/>
        <v/>
      </c>
      <c r="AS102" s="328" t="str">
        <f t="shared" si="107"/>
        <v/>
      </c>
      <c r="AT102" s="328" t="str">
        <f t="shared" si="68"/>
        <v/>
      </c>
      <c r="AU102" s="327"/>
      <c r="AV102" s="327"/>
      <c r="AW102" s="291" t="str">
        <f t="shared" si="104"/>
        <v/>
      </c>
      <c r="AX102" s="119" t="str">
        <f>IF(AW102="","",IF(AND(H102="無",I102="有")*OR(①基本情報【名簿入力前に必須入力】!$D$4="幼稚園型認定こども園",①基本情報【名簿入力前に必須入力】!$D$4="保育所型認定こども園",①基本情報【名簿入力前に必須入力】!$D$4="地方裁量型認定こども園"),IF(AY102=4,4,5),AW102))</f>
        <v/>
      </c>
      <c r="AY102" s="291" t="str">
        <f t="shared" si="86"/>
        <v/>
      </c>
      <c r="AZ102" s="291" t="str">
        <f t="shared" si="105"/>
        <v/>
      </c>
      <c r="BA102" s="328" t="str">
        <f t="shared" si="87"/>
        <v/>
      </c>
      <c r="BB102" s="328" t="str">
        <f t="shared" si="88"/>
        <v/>
      </c>
      <c r="BC102" s="328" t="str">
        <f t="shared" si="89"/>
        <v/>
      </c>
      <c r="BD102" s="328" t="str">
        <f t="shared" si="90"/>
        <v/>
      </c>
      <c r="BE102" s="328" t="str">
        <f t="shared" si="91"/>
        <v/>
      </c>
      <c r="BF102" s="328" t="str">
        <f t="shared" si="92"/>
        <v/>
      </c>
      <c r="BG102" s="328" t="str">
        <f t="shared" si="93"/>
        <v/>
      </c>
      <c r="BH102" s="328" t="str">
        <f t="shared" si="94"/>
        <v/>
      </c>
      <c r="BI102" s="328" t="str">
        <f t="shared" si="95"/>
        <v/>
      </c>
      <c r="BJ102" s="328" t="str">
        <f t="shared" si="96"/>
        <v/>
      </c>
      <c r="BK102" s="328" t="str">
        <f t="shared" si="97"/>
        <v/>
      </c>
      <c r="BL102" s="328" t="str">
        <f t="shared" si="98"/>
        <v/>
      </c>
      <c r="BM102" s="216">
        <f t="shared" si="71"/>
        <v>0</v>
      </c>
      <c r="BN102" s="216">
        <f t="shared" si="99"/>
        <v>0</v>
      </c>
      <c r="BO102" s="217">
        <f t="shared" si="100"/>
        <v>0</v>
      </c>
      <c r="BP102" s="215" t="str">
        <f t="shared" si="72"/>
        <v/>
      </c>
      <c r="BQ102" s="215" t="str">
        <f t="shared" si="73"/>
        <v/>
      </c>
      <c r="BR102" s="215" t="str">
        <f t="shared" si="74"/>
        <v/>
      </c>
      <c r="BS102" s="215" t="str">
        <f t="shared" si="75"/>
        <v/>
      </c>
      <c r="BT102" s="215" t="str">
        <f t="shared" si="76"/>
        <v/>
      </c>
      <c r="BU102" s="215" t="str">
        <f t="shared" si="77"/>
        <v/>
      </c>
      <c r="BV102" s="215" t="str">
        <f t="shared" si="78"/>
        <v/>
      </c>
      <c r="BW102" s="215" t="str">
        <f t="shared" si="79"/>
        <v/>
      </c>
      <c r="BX102" s="215" t="str">
        <f t="shared" si="80"/>
        <v/>
      </c>
      <c r="BY102" s="215" t="str">
        <f t="shared" si="81"/>
        <v/>
      </c>
      <c r="BZ102" s="215" t="str">
        <f t="shared" si="82"/>
        <v/>
      </c>
      <c r="CA102" s="215" t="str">
        <f t="shared" si="83"/>
        <v/>
      </c>
      <c r="CB102" s="215" t="str">
        <f t="shared" si="84"/>
        <v/>
      </c>
      <c r="CC102" s="215">
        <f t="shared" si="101"/>
        <v>0</v>
      </c>
    </row>
    <row r="103" spans="1:81" s="215" customFormat="1" ht="23.15" customHeight="1">
      <c r="A103" s="324">
        <v>89</v>
      </c>
      <c r="B103" s="15"/>
      <c r="C103" s="148"/>
      <c r="D103" s="149"/>
      <c r="E103" s="150"/>
      <c r="F103" s="151"/>
      <c r="G103" s="152"/>
      <c r="H103" s="153"/>
      <c r="I103" s="153"/>
      <c r="J103" s="154"/>
      <c r="K103" s="155"/>
      <c r="L103" s="155"/>
      <c r="M103" s="155"/>
      <c r="N103" s="262"/>
      <c r="O103" s="96"/>
      <c r="P103" s="156"/>
      <c r="Q103" s="325" t="str">
        <f t="shared" si="85"/>
        <v/>
      </c>
      <c r="R103" s="326"/>
      <c r="S103" s="327"/>
      <c r="T103" s="327"/>
      <c r="U103" s="327"/>
      <c r="V103" s="297" t="str">
        <f t="shared" si="66"/>
        <v/>
      </c>
      <c r="W103" s="365" t="str">
        <f t="shared" si="106"/>
        <v/>
      </c>
      <c r="X103" s="297" t="str">
        <f t="shared" si="106"/>
        <v/>
      </c>
      <c r="Y103" s="365" t="str">
        <f t="shared" si="106"/>
        <v/>
      </c>
      <c r="Z103" s="297" t="str">
        <f t="shared" si="106"/>
        <v/>
      </c>
      <c r="AA103" s="365" t="str">
        <f t="shared" si="106"/>
        <v/>
      </c>
      <c r="AB103" s="297" t="str">
        <f t="shared" si="106"/>
        <v/>
      </c>
      <c r="AC103" s="365" t="str">
        <f t="shared" si="106"/>
        <v/>
      </c>
      <c r="AD103" s="297" t="str">
        <f t="shared" si="106"/>
        <v/>
      </c>
      <c r="AE103" s="365" t="str">
        <f t="shared" si="106"/>
        <v/>
      </c>
      <c r="AF103" s="297" t="str">
        <f t="shared" si="106"/>
        <v/>
      </c>
      <c r="AG103" s="365" t="str">
        <f t="shared" si="106"/>
        <v/>
      </c>
      <c r="AH103" s="356"/>
      <c r="AI103" s="328" t="str">
        <f t="shared" si="107"/>
        <v/>
      </c>
      <c r="AJ103" s="328" t="str">
        <f t="shared" si="107"/>
        <v/>
      </c>
      <c r="AK103" s="328" t="str">
        <f t="shared" si="107"/>
        <v/>
      </c>
      <c r="AL103" s="328" t="str">
        <f t="shared" si="107"/>
        <v/>
      </c>
      <c r="AM103" s="328" t="str">
        <f t="shared" si="107"/>
        <v/>
      </c>
      <c r="AN103" s="328" t="str">
        <f t="shared" si="107"/>
        <v/>
      </c>
      <c r="AO103" s="328" t="str">
        <f t="shared" si="107"/>
        <v/>
      </c>
      <c r="AP103" s="328" t="str">
        <f t="shared" si="107"/>
        <v/>
      </c>
      <c r="AQ103" s="328" t="str">
        <f t="shared" si="107"/>
        <v/>
      </c>
      <c r="AR103" s="328" t="str">
        <f t="shared" si="107"/>
        <v/>
      </c>
      <c r="AS103" s="328" t="str">
        <f t="shared" si="107"/>
        <v/>
      </c>
      <c r="AT103" s="328" t="str">
        <f t="shared" si="68"/>
        <v/>
      </c>
      <c r="AU103" s="327"/>
      <c r="AV103" s="327"/>
      <c r="AW103" s="291" t="str">
        <f t="shared" si="104"/>
        <v/>
      </c>
      <c r="AX103" s="119" t="str">
        <f>IF(AW103="","",IF(AND(H103="無",I103="有")*OR(①基本情報【名簿入力前に必須入力】!$D$4="幼稚園型認定こども園",①基本情報【名簿入力前に必須入力】!$D$4="保育所型認定こども園",①基本情報【名簿入力前に必須入力】!$D$4="地方裁量型認定こども園"),IF(AY103=4,4,5),AW103))</f>
        <v/>
      </c>
      <c r="AY103" s="291" t="str">
        <f t="shared" si="86"/>
        <v/>
      </c>
      <c r="AZ103" s="291" t="str">
        <f t="shared" si="105"/>
        <v/>
      </c>
      <c r="BA103" s="328" t="str">
        <f t="shared" si="87"/>
        <v/>
      </c>
      <c r="BB103" s="328" t="str">
        <f t="shared" si="88"/>
        <v/>
      </c>
      <c r="BC103" s="328" t="str">
        <f t="shared" si="89"/>
        <v/>
      </c>
      <c r="BD103" s="328" t="str">
        <f t="shared" si="90"/>
        <v/>
      </c>
      <c r="BE103" s="328" t="str">
        <f t="shared" si="91"/>
        <v/>
      </c>
      <c r="BF103" s="328" t="str">
        <f t="shared" si="92"/>
        <v/>
      </c>
      <c r="BG103" s="328" t="str">
        <f t="shared" si="93"/>
        <v/>
      </c>
      <c r="BH103" s="328" t="str">
        <f t="shared" si="94"/>
        <v/>
      </c>
      <c r="BI103" s="328" t="str">
        <f t="shared" si="95"/>
        <v/>
      </c>
      <c r="BJ103" s="328" t="str">
        <f t="shared" si="96"/>
        <v/>
      </c>
      <c r="BK103" s="328" t="str">
        <f t="shared" si="97"/>
        <v/>
      </c>
      <c r="BL103" s="328" t="str">
        <f t="shared" si="98"/>
        <v/>
      </c>
      <c r="BM103" s="216">
        <f t="shared" si="71"/>
        <v>0</v>
      </c>
      <c r="BN103" s="216">
        <f t="shared" si="99"/>
        <v>0</v>
      </c>
      <c r="BO103" s="217">
        <f t="shared" si="100"/>
        <v>0</v>
      </c>
      <c r="BP103" s="215" t="str">
        <f t="shared" si="72"/>
        <v/>
      </c>
      <c r="BQ103" s="215" t="str">
        <f t="shared" si="73"/>
        <v/>
      </c>
      <c r="BR103" s="215" t="str">
        <f t="shared" si="74"/>
        <v/>
      </c>
      <c r="BS103" s="215" t="str">
        <f t="shared" si="75"/>
        <v/>
      </c>
      <c r="BT103" s="215" t="str">
        <f t="shared" si="76"/>
        <v/>
      </c>
      <c r="BU103" s="215" t="str">
        <f t="shared" si="77"/>
        <v/>
      </c>
      <c r="BV103" s="215" t="str">
        <f t="shared" si="78"/>
        <v/>
      </c>
      <c r="BW103" s="215" t="str">
        <f t="shared" si="79"/>
        <v/>
      </c>
      <c r="BX103" s="215" t="str">
        <f t="shared" si="80"/>
        <v/>
      </c>
      <c r="BY103" s="215" t="str">
        <f t="shared" si="81"/>
        <v/>
      </c>
      <c r="BZ103" s="215" t="str">
        <f t="shared" si="82"/>
        <v/>
      </c>
      <c r="CA103" s="215" t="str">
        <f t="shared" si="83"/>
        <v/>
      </c>
      <c r="CB103" s="215" t="str">
        <f t="shared" si="84"/>
        <v/>
      </c>
      <c r="CC103" s="215">
        <f t="shared" si="101"/>
        <v>0</v>
      </c>
    </row>
    <row r="104" spans="1:81" s="215" customFormat="1" ht="23.15" customHeight="1">
      <c r="A104" s="324">
        <v>90</v>
      </c>
      <c r="B104" s="15"/>
      <c r="C104" s="148"/>
      <c r="D104" s="149"/>
      <c r="E104" s="150"/>
      <c r="F104" s="151"/>
      <c r="G104" s="152"/>
      <c r="H104" s="153"/>
      <c r="I104" s="153"/>
      <c r="J104" s="154"/>
      <c r="K104" s="155"/>
      <c r="L104" s="155"/>
      <c r="M104" s="155"/>
      <c r="N104" s="262"/>
      <c r="O104" s="96"/>
      <c r="P104" s="156"/>
      <c r="Q104" s="325" t="str">
        <f t="shared" si="85"/>
        <v/>
      </c>
      <c r="R104" s="326"/>
      <c r="S104" s="327"/>
      <c r="T104" s="327"/>
      <c r="U104" s="327"/>
      <c r="V104" s="297" t="str">
        <f t="shared" si="66"/>
        <v/>
      </c>
      <c r="W104" s="365" t="str">
        <f t="shared" si="106"/>
        <v/>
      </c>
      <c r="X104" s="297" t="str">
        <f t="shared" si="106"/>
        <v/>
      </c>
      <c r="Y104" s="365" t="str">
        <f t="shared" si="106"/>
        <v/>
      </c>
      <c r="Z104" s="297" t="str">
        <f t="shared" si="106"/>
        <v/>
      </c>
      <c r="AA104" s="365" t="str">
        <f t="shared" si="106"/>
        <v/>
      </c>
      <c r="AB104" s="297" t="str">
        <f t="shared" si="106"/>
        <v/>
      </c>
      <c r="AC104" s="365" t="str">
        <f t="shared" si="106"/>
        <v/>
      </c>
      <c r="AD104" s="297" t="str">
        <f t="shared" si="106"/>
        <v/>
      </c>
      <c r="AE104" s="365" t="str">
        <f t="shared" si="106"/>
        <v/>
      </c>
      <c r="AF104" s="297" t="str">
        <f t="shared" si="106"/>
        <v/>
      </c>
      <c r="AG104" s="365" t="str">
        <f t="shared" si="106"/>
        <v/>
      </c>
      <c r="AH104" s="356"/>
      <c r="AI104" s="328" t="str">
        <f t="shared" si="107"/>
        <v/>
      </c>
      <c r="AJ104" s="328" t="str">
        <f t="shared" si="107"/>
        <v/>
      </c>
      <c r="AK104" s="328" t="str">
        <f t="shared" si="107"/>
        <v/>
      </c>
      <c r="AL104" s="328" t="str">
        <f t="shared" si="107"/>
        <v/>
      </c>
      <c r="AM104" s="328" t="str">
        <f t="shared" si="107"/>
        <v/>
      </c>
      <c r="AN104" s="328" t="str">
        <f t="shared" si="107"/>
        <v/>
      </c>
      <c r="AO104" s="328" t="str">
        <f t="shared" si="107"/>
        <v/>
      </c>
      <c r="AP104" s="328" t="str">
        <f t="shared" si="107"/>
        <v/>
      </c>
      <c r="AQ104" s="328" t="str">
        <f t="shared" si="107"/>
        <v/>
      </c>
      <c r="AR104" s="328" t="str">
        <f t="shared" si="107"/>
        <v/>
      </c>
      <c r="AS104" s="328" t="str">
        <f t="shared" si="107"/>
        <v/>
      </c>
      <c r="AT104" s="328" t="str">
        <f t="shared" si="68"/>
        <v/>
      </c>
      <c r="AU104" s="327"/>
      <c r="AV104" s="327"/>
      <c r="AW104" s="291" t="str">
        <f t="shared" si="104"/>
        <v/>
      </c>
      <c r="AX104" s="119" t="str">
        <f>IF(AW104="","",IF(AND(H104="無",I104="有")*OR(①基本情報【名簿入力前に必須入力】!$D$4="幼稚園型認定こども園",①基本情報【名簿入力前に必須入力】!$D$4="保育所型認定こども園",①基本情報【名簿入力前に必須入力】!$D$4="地方裁量型認定こども園"),IF(AY104=4,4,5),AW104))</f>
        <v/>
      </c>
      <c r="AY104" s="291" t="str">
        <f t="shared" si="86"/>
        <v/>
      </c>
      <c r="AZ104" s="291" t="str">
        <f t="shared" si="105"/>
        <v/>
      </c>
      <c r="BA104" s="328" t="str">
        <f t="shared" si="87"/>
        <v/>
      </c>
      <c r="BB104" s="328" t="str">
        <f t="shared" si="88"/>
        <v/>
      </c>
      <c r="BC104" s="328" t="str">
        <f t="shared" si="89"/>
        <v/>
      </c>
      <c r="BD104" s="328" t="str">
        <f t="shared" si="90"/>
        <v/>
      </c>
      <c r="BE104" s="328" t="str">
        <f t="shared" si="91"/>
        <v/>
      </c>
      <c r="BF104" s="328" t="str">
        <f t="shared" si="92"/>
        <v/>
      </c>
      <c r="BG104" s="328" t="str">
        <f t="shared" si="93"/>
        <v/>
      </c>
      <c r="BH104" s="328" t="str">
        <f t="shared" si="94"/>
        <v/>
      </c>
      <c r="BI104" s="328" t="str">
        <f t="shared" si="95"/>
        <v/>
      </c>
      <c r="BJ104" s="328" t="str">
        <f t="shared" si="96"/>
        <v/>
      </c>
      <c r="BK104" s="328" t="str">
        <f t="shared" si="97"/>
        <v/>
      </c>
      <c r="BL104" s="328" t="str">
        <f t="shared" si="98"/>
        <v/>
      </c>
      <c r="BM104" s="216">
        <f t="shared" ref="BM104:BM114" si="108">COUNT(BA104:BL104)</f>
        <v>0</v>
      </c>
      <c r="BN104" s="216">
        <f t="shared" si="99"/>
        <v>0</v>
      </c>
      <c r="BO104" s="217">
        <f t="shared" si="100"/>
        <v>0</v>
      </c>
      <c r="BP104" s="215" t="str">
        <f t="shared" si="72"/>
        <v/>
      </c>
      <c r="BQ104" s="215" t="str">
        <f t="shared" ref="BQ104:BQ114" si="109">IF(BA104="","","○")</f>
        <v/>
      </c>
      <c r="BR104" s="215" t="str">
        <f t="shared" ref="BR104:BR114" si="110">IF(BB104="","","○")</f>
        <v/>
      </c>
      <c r="BS104" s="215" t="str">
        <f t="shared" ref="BS104:BS114" si="111">IF(BC104="","","○")</f>
        <v/>
      </c>
      <c r="BT104" s="215" t="str">
        <f t="shared" ref="BT104:BT114" si="112">IF(BD104="","","○")</f>
        <v/>
      </c>
      <c r="BU104" s="215" t="str">
        <f t="shared" ref="BU104:BU114" si="113">IF(BE104="","","○")</f>
        <v/>
      </c>
      <c r="BV104" s="215" t="str">
        <f t="shared" ref="BV104:BV114" si="114">IF(BF104="","","○")</f>
        <v/>
      </c>
      <c r="BW104" s="215" t="str">
        <f t="shared" ref="BW104:BW114" si="115">IF(BG104="","","○")</f>
        <v/>
      </c>
      <c r="BX104" s="215" t="str">
        <f t="shared" ref="BX104:BX114" si="116">IF(BH104="","","○")</f>
        <v/>
      </c>
      <c r="BY104" s="215" t="str">
        <f t="shared" ref="BY104:BY114" si="117">IF(BI104="","","○")</f>
        <v/>
      </c>
      <c r="BZ104" s="215" t="str">
        <f t="shared" ref="BZ104:BZ114" si="118">IF(BJ104="","","○")</f>
        <v/>
      </c>
      <c r="CA104" s="215" t="str">
        <f t="shared" ref="CA104:CA114" si="119">IF(BK104="","","○")</f>
        <v/>
      </c>
      <c r="CB104" s="215" t="str">
        <f t="shared" ref="CB104:CB114" si="120">IF(BL104="","","○")</f>
        <v/>
      </c>
      <c r="CC104" s="215">
        <f t="shared" si="101"/>
        <v>0</v>
      </c>
    </row>
    <row r="105" spans="1:81" s="215" customFormat="1" ht="23.15" customHeight="1">
      <c r="A105" s="324">
        <v>91</v>
      </c>
      <c r="B105" s="15"/>
      <c r="C105" s="148"/>
      <c r="D105" s="149"/>
      <c r="E105" s="150"/>
      <c r="F105" s="151"/>
      <c r="G105" s="152"/>
      <c r="H105" s="153"/>
      <c r="I105" s="153"/>
      <c r="J105" s="154"/>
      <c r="K105" s="155"/>
      <c r="L105" s="155"/>
      <c r="M105" s="155"/>
      <c r="N105" s="262"/>
      <c r="O105" s="96"/>
      <c r="P105" s="156"/>
      <c r="Q105" s="325" t="str">
        <f t="shared" si="85"/>
        <v/>
      </c>
      <c r="R105" s="326"/>
      <c r="S105" s="327"/>
      <c r="T105" s="327"/>
      <c r="U105" s="327"/>
      <c r="V105" s="297" t="str">
        <f t="shared" si="66"/>
        <v/>
      </c>
      <c r="W105" s="365" t="str">
        <f t="shared" si="106"/>
        <v/>
      </c>
      <c r="X105" s="297" t="str">
        <f t="shared" si="106"/>
        <v/>
      </c>
      <c r="Y105" s="365" t="str">
        <f t="shared" si="106"/>
        <v/>
      </c>
      <c r="Z105" s="297" t="str">
        <f t="shared" si="106"/>
        <v/>
      </c>
      <c r="AA105" s="365" t="str">
        <f t="shared" si="106"/>
        <v/>
      </c>
      <c r="AB105" s="297" t="str">
        <f t="shared" si="106"/>
        <v/>
      </c>
      <c r="AC105" s="365" t="str">
        <f t="shared" si="106"/>
        <v/>
      </c>
      <c r="AD105" s="297" t="str">
        <f t="shared" si="106"/>
        <v/>
      </c>
      <c r="AE105" s="365" t="str">
        <f t="shared" si="106"/>
        <v/>
      </c>
      <c r="AF105" s="297" t="str">
        <f t="shared" si="106"/>
        <v/>
      </c>
      <c r="AG105" s="365" t="str">
        <f t="shared" si="106"/>
        <v/>
      </c>
      <c r="AH105" s="356"/>
      <c r="AI105" s="328" t="str">
        <f t="shared" si="107"/>
        <v/>
      </c>
      <c r="AJ105" s="328" t="str">
        <f t="shared" si="107"/>
        <v/>
      </c>
      <c r="AK105" s="328" t="str">
        <f t="shared" si="107"/>
        <v/>
      </c>
      <c r="AL105" s="328" t="str">
        <f t="shared" si="107"/>
        <v/>
      </c>
      <c r="AM105" s="328" t="str">
        <f t="shared" si="107"/>
        <v/>
      </c>
      <c r="AN105" s="328" t="str">
        <f t="shared" si="107"/>
        <v/>
      </c>
      <c r="AO105" s="328" t="str">
        <f t="shared" si="107"/>
        <v/>
      </c>
      <c r="AP105" s="328" t="str">
        <f t="shared" si="107"/>
        <v/>
      </c>
      <c r="AQ105" s="328" t="str">
        <f t="shared" si="107"/>
        <v/>
      </c>
      <c r="AR105" s="328" t="str">
        <f t="shared" si="107"/>
        <v/>
      </c>
      <c r="AS105" s="328" t="str">
        <f t="shared" si="107"/>
        <v/>
      </c>
      <c r="AT105" s="328" t="str">
        <f t="shared" si="68"/>
        <v/>
      </c>
      <c r="AU105" s="327"/>
      <c r="AV105" s="327"/>
      <c r="AW105" s="291" t="str">
        <f t="shared" si="104"/>
        <v/>
      </c>
      <c r="AX105" s="119" t="str">
        <f>IF(AW105="","",IF(AND(H105="無",I105="有")*OR(①基本情報【名簿入力前に必須入力】!$D$4="幼稚園型認定こども園",①基本情報【名簿入力前に必須入力】!$D$4="保育所型認定こども園",①基本情報【名簿入力前に必須入力】!$D$4="地方裁量型認定こども園"),IF(AY105=4,4,5),AW105))</f>
        <v/>
      </c>
      <c r="AY105" s="291" t="str">
        <f t="shared" si="86"/>
        <v/>
      </c>
      <c r="AZ105" s="291" t="str">
        <f t="shared" ref="AZ105:AZ114" si="121">IF(AND(AX105=2,O105="派遣"),4,IF(AX105=1,"",""))</f>
        <v/>
      </c>
      <c r="BA105" s="328" t="str">
        <f t="shared" si="87"/>
        <v/>
      </c>
      <c r="BB105" s="328" t="str">
        <f t="shared" si="88"/>
        <v/>
      </c>
      <c r="BC105" s="328" t="str">
        <f t="shared" si="89"/>
        <v/>
      </c>
      <c r="BD105" s="328" t="str">
        <f t="shared" si="90"/>
        <v/>
      </c>
      <c r="BE105" s="328" t="str">
        <f t="shared" si="91"/>
        <v/>
      </c>
      <c r="BF105" s="328" t="str">
        <f t="shared" si="92"/>
        <v/>
      </c>
      <c r="BG105" s="328" t="str">
        <f t="shared" si="93"/>
        <v/>
      </c>
      <c r="BH105" s="328" t="str">
        <f t="shared" si="94"/>
        <v/>
      </c>
      <c r="BI105" s="328" t="str">
        <f t="shared" si="95"/>
        <v/>
      </c>
      <c r="BJ105" s="328" t="str">
        <f t="shared" si="96"/>
        <v/>
      </c>
      <c r="BK105" s="328" t="str">
        <f t="shared" si="97"/>
        <v/>
      </c>
      <c r="BL105" s="328" t="str">
        <f t="shared" si="98"/>
        <v/>
      </c>
      <c r="BM105" s="216">
        <f t="shared" si="108"/>
        <v>0</v>
      </c>
      <c r="BN105" s="216">
        <f t="shared" si="99"/>
        <v>0</v>
      </c>
      <c r="BO105" s="217">
        <f t="shared" si="100"/>
        <v>0</v>
      </c>
      <c r="BP105" s="215" t="str">
        <f t="shared" si="72"/>
        <v/>
      </c>
      <c r="BQ105" s="215" t="str">
        <f t="shared" si="109"/>
        <v/>
      </c>
      <c r="BR105" s="215" t="str">
        <f t="shared" si="110"/>
        <v/>
      </c>
      <c r="BS105" s="215" t="str">
        <f t="shared" si="111"/>
        <v/>
      </c>
      <c r="BT105" s="215" t="str">
        <f t="shared" si="112"/>
        <v/>
      </c>
      <c r="BU105" s="215" t="str">
        <f t="shared" si="113"/>
        <v/>
      </c>
      <c r="BV105" s="215" t="str">
        <f t="shared" si="114"/>
        <v/>
      </c>
      <c r="BW105" s="215" t="str">
        <f t="shared" si="115"/>
        <v/>
      </c>
      <c r="BX105" s="215" t="str">
        <f t="shared" si="116"/>
        <v/>
      </c>
      <c r="BY105" s="215" t="str">
        <f t="shared" si="117"/>
        <v/>
      </c>
      <c r="BZ105" s="215" t="str">
        <f t="shared" si="118"/>
        <v/>
      </c>
      <c r="CA105" s="215" t="str">
        <f t="shared" si="119"/>
        <v/>
      </c>
      <c r="CB105" s="215" t="str">
        <f t="shared" si="120"/>
        <v/>
      </c>
      <c r="CC105" s="215">
        <f t="shared" ref="CC105:CC114" si="122">COUNTIF(BQ105:CB105,"○")</f>
        <v>0</v>
      </c>
    </row>
    <row r="106" spans="1:81" s="215" customFormat="1" ht="23.15" customHeight="1">
      <c r="A106" s="324">
        <v>92</v>
      </c>
      <c r="B106" s="15"/>
      <c r="C106" s="148"/>
      <c r="D106" s="149"/>
      <c r="E106" s="150"/>
      <c r="F106" s="151"/>
      <c r="G106" s="152"/>
      <c r="H106" s="153"/>
      <c r="I106" s="153"/>
      <c r="J106" s="154"/>
      <c r="K106" s="155"/>
      <c r="L106" s="155"/>
      <c r="M106" s="155"/>
      <c r="N106" s="262"/>
      <c r="O106" s="96"/>
      <c r="P106" s="156"/>
      <c r="Q106" s="325" t="str">
        <f t="shared" si="85"/>
        <v/>
      </c>
      <c r="R106" s="326"/>
      <c r="S106" s="327"/>
      <c r="T106" s="327"/>
      <c r="U106" s="327"/>
      <c r="V106" s="297" t="str">
        <f t="shared" si="66"/>
        <v/>
      </c>
      <c r="W106" s="365" t="str">
        <f t="shared" si="106"/>
        <v/>
      </c>
      <c r="X106" s="297" t="str">
        <f t="shared" si="106"/>
        <v/>
      </c>
      <c r="Y106" s="365" t="str">
        <f t="shared" si="106"/>
        <v/>
      </c>
      <c r="Z106" s="297" t="str">
        <f t="shared" si="106"/>
        <v/>
      </c>
      <c r="AA106" s="365" t="str">
        <f t="shared" si="106"/>
        <v/>
      </c>
      <c r="AB106" s="297" t="str">
        <f t="shared" si="106"/>
        <v/>
      </c>
      <c r="AC106" s="365" t="str">
        <f t="shared" si="106"/>
        <v/>
      </c>
      <c r="AD106" s="297" t="str">
        <f t="shared" si="106"/>
        <v/>
      </c>
      <c r="AE106" s="365" t="str">
        <f t="shared" si="106"/>
        <v/>
      </c>
      <c r="AF106" s="297" t="str">
        <f t="shared" si="106"/>
        <v/>
      </c>
      <c r="AG106" s="365" t="str">
        <f t="shared" si="106"/>
        <v/>
      </c>
      <c r="AH106" s="356"/>
      <c r="AI106" s="328" t="str">
        <f t="shared" ref="AI106:AS114" si="123">IF($AZ106="",IF($L106="","",IF(AI$13&gt;=$L106,IF($M106="",$AY106,IF(AI$13&gt;$M106,"",$AY106)),"")),IF(AND(AI$13&gt;=$L106,OR($M106&gt;=AI$13,$M106="")),$AZ106,""))</f>
        <v/>
      </c>
      <c r="AJ106" s="328" t="str">
        <f t="shared" si="123"/>
        <v/>
      </c>
      <c r="AK106" s="328" t="str">
        <f t="shared" si="123"/>
        <v/>
      </c>
      <c r="AL106" s="328" t="str">
        <f t="shared" si="123"/>
        <v/>
      </c>
      <c r="AM106" s="328" t="str">
        <f t="shared" si="123"/>
        <v/>
      </c>
      <c r="AN106" s="328" t="str">
        <f t="shared" si="123"/>
        <v/>
      </c>
      <c r="AO106" s="328" t="str">
        <f t="shared" si="123"/>
        <v/>
      </c>
      <c r="AP106" s="328" t="str">
        <f t="shared" si="123"/>
        <v/>
      </c>
      <c r="AQ106" s="328" t="str">
        <f t="shared" si="123"/>
        <v/>
      </c>
      <c r="AR106" s="328" t="str">
        <f t="shared" si="123"/>
        <v/>
      </c>
      <c r="AS106" s="328" t="str">
        <f t="shared" si="123"/>
        <v/>
      </c>
      <c r="AT106" s="328" t="str">
        <f t="shared" ref="AT106:AT114" si="124">IF($AZ106="",IF($L106="","",IF(AT$13&gt;=$L106,IF($M106="",$AY106,IF(AT$13&gt;$M106,"",$AY106)),"")),IF(AND(AT$13&gt;=$L106,OR($M106&gt;=AT$13,$M106="")),$AZ106,""))</f>
        <v/>
      </c>
      <c r="AU106" s="327"/>
      <c r="AV106" s="327"/>
      <c r="AW106" s="291" t="str">
        <f t="shared" si="104"/>
        <v/>
      </c>
      <c r="AX106" s="119" t="str">
        <f>IF(AW106="","",IF(AND(H106="無",I106="有")*OR(①基本情報【名簿入力前に必須入力】!$D$4="幼稚園型認定こども園",①基本情報【名簿入力前に必須入力】!$D$4="保育所型認定こども園",①基本情報【名簿入力前に必須入力】!$D$4="地方裁量型認定こども園"),IF(AY106=4,4,5),AW106))</f>
        <v/>
      </c>
      <c r="AY106" s="291" t="str">
        <f t="shared" si="86"/>
        <v/>
      </c>
      <c r="AZ106" s="291" t="str">
        <f t="shared" si="121"/>
        <v/>
      </c>
      <c r="BA106" s="328" t="str">
        <f t="shared" si="87"/>
        <v/>
      </c>
      <c r="BB106" s="328" t="str">
        <f t="shared" si="88"/>
        <v/>
      </c>
      <c r="BC106" s="328" t="str">
        <f t="shared" si="89"/>
        <v/>
      </c>
      <c r="BD106" s="328" t="str">
        <f t="shared" si="90"/>
        <v/>
      </c>
      <c r="BE106" s="328" t="str">
        <f t="shared" si="91"/>
        <v/>
      </c>
      <c r="BF106" s="328" t="str">
        <f t="shared" si="92"/>
        <v/>
      </c>
      <c r="BG106" s="328" t="str">
        <f t="shared" si="93"/>
        <v/>
      </c>
      <c r="BH106" s="328" t="str">
        <f t="shared" si="94"/>
        <v/>
      </c>
      <c r="BI106" s="328" t="str">
        <f t="shared" si="95"/>
        <v/>
      </c>
      <c r="BJ106" s="328" t="str">
        <f t="shared" si="96"/>
        <v/>
      </c>
      <c r="BK106" s="328" t="str">
        <f t="shared" si="97"/>
        <v/>
      </c>
      <c r="BL106" s="328" t="str">
        <f t="shared" si="98"/>
        <v/>
      </c>
      <c r="BM106" s="216">
        <f t="shared" si="108"/>
        <v>0</v>
      </c>
      <c r="BN106" s="216">
        <f t="shared" si="99"/>
        <v>0</v>
      </c>
      <c r="BO106" s="217">
        <f t="shared" si="100"/>
        <v>0</v>
      </c>
      <c r="BP106" s="215" t="str">
        <f t="shared" si="72"/>
        <v/>
      </c>
      <c r="BQ106" s="215" t="str">
        <f t="shared" si="109"/>
        <v/>
      </c>
      <c r="BR106" s="215" t="str">
        <f t="shared" si="110"/>
        <v/>
      </c>
      <c r="BS106" s="215" t="str">
        <f t="shared" si="111"/>
        <v/>
      </c>
      <c r="BT106" s="215" t="str">
        <f t="shared" si="112"/>
        <v/>
      </c>
      <c r="BU106" s="215" t="str">
        <f t="shared" si="113"/>
        <v/>
      </c>
      <c r="BV106" s="215" t="str">
        <f t="shared" si="114"/>
        <v/>
      </c>
      <c r="BW106" s="215" t="str">
        <f t="shared" si="115"/>
        <v/>
      </c>
      <c r="BX106" s="215" t="str">
        <f t="shared" si="116"/>
        <v/>
      </c>
      <c r="BY106" s="215" t="str">
        <f t="shared" si="117"/>
        <v/>
      </c>
      <c r="BZ106" s="215" t="str">
        <f t="shared" si="118"/>
        <v/>
      </c>
      <c r="CA106" s="215" t="str">
        <f t="shared" si="119"/>
        <v/>
      </c>
      <c r="CB106" s="215" t="str">
        <f t="shared" si="120"/>
        <v/>
      </c>
      <c r="CC106" s="215">
        <f t="shared" si="122"/>
        <v>0</v>
      </c>
    </row>
    <row r="107" spans="1:81" s="215" customFormat="1" ht="23.15" customHeight="1">
      <c r="A107" s="324">
        <v>93</v>
      </c>
      <c r="B107" s="15"/>
      <c r="C107" s="148"/>
      <c r="D107" s="149"/>
      <c r="E107" s="150"/>
      <c r="F107" s="151"/>
      <c r="G107" s="152"/>
      <c r="H107" s="153"/>
      <c r="I107" s="153"/>
      <c r="J107" s="154"/>
      <c r="K107" s="155"/>
      <c r="L107" s="155"/>
      <c r="M107" s="155"/>
      <c r="N107" s="262"/>
      <c r="O107" s="96"/>
      <c r="P107" s="156"/>
      <c r="Q107" s="325" t="str">
        <f t="shared" si="85"/>
        <v/>
      </c>
      <c r="R107" s="326"/>
      <c r="S107" s="327"/>
      <c r="T107" s="327"/>
      <c r="U107" s="327"/>
      <c r="V107" s="297" t="str">
        <f t="shared" si="66"/>
        <v/>
      </c>
      <c r="W107" s="365" t="str">
        <f t="shared" si="106"/>
        <v/>
      </c>
      <c r="X107" s="297" t="str">
        <f t="shared" si="106"/>
        <v/>
      </c>
      <c r="Y107" s="365" t="str">
        <f t="shared" si="106"/>
        <v/>
      </c>
      <c r="Z107" s="297" t="str">
        <f t="shared" si="106"/>
        <v/>
      </c>
      <c r="AA107" s="365" t="str">
        <f t="shared" si="106"/>
        <v/>
      </c>
      <c r="AB107" s="297" t="str">
        <f t="shared" si="106"/>
        <v/>
      </c>
      <c r="AC107" s="365" t="str">
        <f t="shared" si="106"/>
        <v/>
      </c>
      <c r="AD107" s="297" t="str">
        <f t="shared" si="106"/>
        <v/>
      </c>
      <c r="AE107" s="365" t="str">
        <f t="shared" si="106"/>
        <v/>
      </c>
      <c r="AF107" s="297" t="str">
        <f t="shared" si="106"/>
        <v/>
      </c>
      <c r="AG107" s="365" t="str">
        <f t="shared" si="106"/>
        <v/>
      </c>
      <c r="AH107" s="356"/>
      <c r="AI107" s="328" t="str">
        <f t="shared" si="123"/>
        <v/>
      </c>
      <c r="AJ107" s="328" t="str">
        <f t="shared" si="123"/>
        <v/>
      </c>
      <c r="AK107" s="328" t="str">
        <f t="shared" si="123"/>
        <v/>
      </c>
      <c r="AL107" s="328" t="str">
        <f t="shared" si="123"/>
        <v/>
      </c>
      <c r="AM107" s="328" t="str">
        <f t="shared" si="123"/>
        <v/>
      </c>
      <c r="AN107" s="328" t="str">
        <f t="shared" si="123"/>
        <v/>
      </c>
      <c r="AO107" s="328" t="str">
        <f t="shared" si="123"/>
        <v/>
      </c>
      <c r="AP107" s="328" t="str">
        <f t="shared" si="123"/>
        <v/>
      </c>
      <c r="AQ107" s="328" t="str">
        <f t="shared" si="123"/>
        <v/>
      </c>
      <c r="AR107" s="328" t="str">
        <f t="shared" si="123"/>
        <v/>
      </c>
      <c r="AS107" s="328" t="str">
        <f t="shared" si="123"/>
        <v/>
      </c>
      <c r="AT107" s="328" t="str">
        <f t="shared" si="124"/>
        <v/>
      </c>
      <c r="AU107" s="327"/>
      <c r="AV107" s="327"/>
      <c r="AW107" s="291" t="str">
        <f t="shared" si="104"/>
        <v/>
      </c>
      <c r="AX107" s="119" t="str">
        <f>IF(AW107="","",IF(AND(H107="無",I107="有")*OR(①基本情報【名簿入力前に必須入力】!$D$4="幼稚園型認定こども園",①基本情報【名簿入力前に必須入力】!$D$4="保育所型認定こども園",①基本情報【名簿入力前に必須入力】!$D$4="地方裁量型認定こども園"),IF(AY107=4,4,5),AW107))</f>
        <v/>
      </c>
      <c r="AY107" s="291" t="str">
        <f t="shared" si="86"/>
        <v/>
      </c>
      <c r="AZ107" s="291" t="str">
        <f t="shared" si="121"/>
        <v/>
      </c>
      <c r="BA107" s="328" t="str">
        <f t="shared" si="87"/>
        <v/>
      </c>
      <c r="BB107" s="328" t="str">
        <f t="shared" si="88"/>
        <v/>
      </c>
      <c r="BC107" s="328" t="str">
        <f t="shared" si="89"/>
        <v/>
      </c>
      <c r="BD107" s="328" t="str">
        <f t="shared" si="90"/>
        <v/>
      </c>
      <c r="BE107" s="328" t="str">
        <f t="shared" si="91"/>
        <v/>
      </c>
      <c r="BF107" s="328" t="str">
        <f t="shared" si="92"/>
        <v/>
      </c>
      <c r="BG107" s="328" t="str">
        <f t="shared" si="93"/>
        <v/>
      </c>
      <c r="BH107" s="328" t="str">
        <f t="shared" si="94"/>
        <v/>
      </c>
      <c r="BI107" s="328" t="str">
        <f t="shared" si="95"/>
        <v/>
      </c>
      <c r="BJ107" s="328" t="str">
        <f t="shared" si="96"/>
        <v/>
      </c>
      <c r="BK107" s="328" t="str">
        <f t="shared" si="97"/>
        <v/>
      </c>
      <c r="BL107" s="328" t="str">
        <f t="shared" si="98"/>
        <v/>
      </c>
      <c r="BM107" s="216">
        <f t="shared" si="108"/>
        <v>0</v>
      </c>
      <c r="BN107" s="216">
        <f t="shared" si="99"/>
        <v>0</v>
      </c>
      <c r="BO107" s="217">
        <f t="shared" si="100"/>
        <v>0</v>
      </c>
      <c r="BP107" s="215" t="str">
        <f t="shared" si="72"/>
        <v/>
      </c>
      <c r="BQ107" s="215" t="str">
        <f t="shared" si="109"/>
        <v/>
      </c>
      <c r="BR107" s="215" t="str">
        <f t="shared" si="110"/>
        <v/>
      </c>
      <c r="BS107" s="215" t="str">
        <f t="shared" si="111"/>
        <v/>
      </c>
      <c r="BT107" s="215" t="str">
        <f t="shared" si="112"/>
        <v/>
      </c>
      <c r="BU107" s="215" t="str">
        <f t="shared" si="113"/>
        <v/>
      </c>
      <c r="BV107" s="215" t="str">
        <f t="shared" si="114"/>
        <v/>
      </c>
      <c r="BW107" s="215" t="str">
        <f t="shared" si="115"/>
        <v/>
      </c>
      <c r="BX107" s="215" t="str">
        <f t="shared" si="116"/>
        <v/>
      </c>
      <c r="BY107" s="215" t="str">
        <f t="shared" si="117"/>
        <v/>
      </c>
      <c r="BZ107" s="215" t="str">
        <f t="shared" si="118"/>
        <v/>
      </c>
      <c r="CA107" s="215" t="str">
        <f t="shared" si="119"/>
        <v/>
      </c>
      <c r="CB107" s="215" t="str">
        <f t="shared" si="120"/>
        <v/>
      </c>
      <c r="CC107" s="215">
        <f t="shared" si="122"/>
        <v>0</v>
      </c>
    </row>
    <row r="108" spans="1:81" s="215" customFormat="1" ht="23.15" customHeight="1">
      <c r="A108" s="324">
        <v>94</v>
      </c>
      <c r="B108" s="15"/>
      <c r="C108" s="148"/>
      <c r="D108" s="149"/>
      <c r="E108" s="150"/>
      <c r="F108" s="151"/>
      <c r="G108" s="152"/>
      <c r="H108" s="153"/>
      <c r="I108" s="153"/>
      <c r="J108" s="154"/>
      <c r="K108" s="155"/>
      <c r="L108" s="155"/>
      <c r="M108" s="155"/>
      <c r="N108" s="262"/>
      <c r="O108" s="96"/>
      <c r="P108" s="156"/>
      <c r="Q108" s="325" t="str">
        <f t="shared" si="85"/>
        <v/>
      </c>
      <c r="R108" s="326"/>
      <c r="S108" s="327"/>
      <c r="T108" s="327"/>
      <c r="U108" s="327"/>
      <c r="V108" s="297" t="str">
        <f t="shared" si="66"/>
        <v/>
      </c>
      <c r="W108" s="365" t="str">
        <f t="shared" si="106"/>
        <v/>
      </c>
      <c r="X108" s="297" t="str">
        <f t="shared" si="106"/>
        <v/>
      </c>
      <c r="Y108" s="365" t="str">
        <f t="shared" si="106"/>
        <v/>
      </c>
      <c r="Z108" s="297" t="str">
        <f t="shared" si="106"/>
        <v/>
      </c>
      <c r="AA108" s="365" t="str">
        <f t="shared" si="106"/>
        <v/>
      </c>
      <c r="AB108" s="297" t="str">
        <f t="shared" si="106"/>
        <v/>
      </c>
      <c r="AC108" s="365" t="str">
        <f t="shared" si="106"/>
        <v/>
      </c>
      <c r="AD108" s="297" t="str">
        <f t="shared" si="106"/>
        <v/>
      </c>
      <c r="AE108" s="365" t="str">
        <f t="shared" si="106"/>
        <v/>
      </c>
      <c r="AF108" s="297" t="str">
        <f t="shared" si="106"/>
        <v/>
      </c>
      <c r="AG108" s="365" t="str">
        <f t="shared" si="106"/>
        <v/>
      </c>
      <c r="AH108" s="356"/>
      <c r="AI108" s="328" t="str">
        <f t="shared" si="123"/>
        <v/>
      </c>
      <c r="AJ108" s="328" t="str">
        <f t="shared" si="123"/>
        <v/>
      </c>
      <c r="AK108" s="328" t="str">
        <f t="shared" si="123"/>
        <v/>
      </c>
      <c r="AL108" s="328" t="str">
        <f t="shared" si="123"/>
        <v/>
      </c>
      <c r="AM108" s="328" t="str">
        <f t="shared" si="123"/>
        <v/>
      </c>
      <c r="AN108" s="328" t="str">
        <f t="shared" si="123"/>
        <v/>
      </c>
      <c r="AO108" s="328" t="str">
        <f t="shared" si="123"/>
        <v/>
      </c>
      <c r="AP108" s="328" t="str">
        <f t="shared" si="123"/>
        <v/>
      </c>
      <c r="AQ108" s="328" t="str">
        <f t="shared" si="123"/>
        <v/>
      </c>
      <c r="AR108" s="328" t="str">
        <f t="shared" si="123"/>
        <v/>
      </c>
      <c r="AS108" s="328" t="str">
        <f t="shared" si="123"/>
        <v/>
      </c>
      <c r="AT108" s="328" t="str">
        <f t="shared" si="124"/>
        <v/>
      </c>
      <c r="AU108" s="327"/>
      <c r="AV108" s="327"/>
      <c r="AW108" s="291" t="str">
        <f t="shared" si="104"/>
        <v/>
      </c>
      <c r="AX108" s="119" t="str">
        <f>IF(AW108="","",IF(AND(H108="無",I108="有")*OR(①基本情報【名簿入力前に必須入力】!$D$4="幼稚園型認定こども園",①基本情報【名簿入力前に必須入力】!$D$4="保育所型認定こども園",①基本情報【名簿入力前に必須入力】!$D$4="地方裁量型認定こども園"),IF(AY108=4,4,5),AW108))</f>
        <v/>
      </c>
      <c r="AY108" s="291" t="str">
        <f t="shared" si="86"/>
        <v/>
      </c>
      <c r="AZ108" s="291" t="str">
        <f t="shared" si="121"/>
        <v/>
      </c>
      <c r="BA108" s="328" t="str">
        <f t="shared" si="87"/>
        <v/>
      </c>
      <c r="BB108" s="328" t="str">
        <f t="shared" si="88"/>
        <v/>
      </c>
      <c r="BC108" s="328" t="str">
        <f t="shared" si="89"/>
        <v/>
      </c>
      <c r="BD108" s="328" t="str">
        <f t="shared" si="90"/>
        <v/>
      </c>
      <c r="BE108" s="328" t="str">
        <f t="shared" si="91"/>
        <v/>
      </c>
      <c r="BF108" s="328" t="str">
        <f t="shared" si="92"/>
        <v/>
      </c>
      <c r="BG108" s="328" t="str">
        <f t="shared" si="93"/>
        <v/>
      </c>
      <c r="BH108" s="328" t="str">
        <f t="shared" si="94"/>
        <v/>
      </c>
      <c r="BI108" s="328" t="str">
        <f t="shared" si="95"/>
        <v/>
      </c>
      <c r="BJ108" s="328" t="str">
        <f t="shared" si="96"/>
        <v/>
      </c>
      <c r="BK108" s="328" t="str">
        <f t="shared" si="97"/>
        <v/>
      </c>
      <c r="BL108" s="328" t="str">
        <f t="shared" si="98"/>
        <v/>
      </c>
      <c r="BM108" s="216">
        <f t="shared" si="108"/>
        <v>0</v>
      </c>
      <c r="BN108" s="216">
        <f t="shared" si="99"/>
        <v>0</v>
      </c>
      <c r="BO108" s="217">
        <f t="shared" si="100"/>
        <v>0</v>
      </c>
      <c r="BP108" s="215" t="str">
        <f t="shared" si="72"/>
        <v/>
      </c>
      <c r="BQ108" s="215" t="str">
        <f t="shared" si="109"/>
        <v/>
      </c>
      <c r="BR108" s="215" t="str">
        <f t="shared" si="110"/>
        <v/>
      </c>
      <c r="BS108" s="215" t="str">
        <f t="shared" si="111"/>
        <v/>
      </c>
      <c r="BT108" s="215" t="str">
        <f t="shared" si="112"/>
        <v/>
      </c>
      <c r="BU108" s="215" t="str">
        <f t="shared" si="113"/>
        <v/>
      </c>
      <c r="BV108" s="215" t="str">
        <f t="shared" si="114"/>
        <v/>
      </c>
      <c r="BW108" s="215" t="str">
        <f t="shared" si="115"/>
        <v/>
      </c>
      <c r="BX108" s="215" t="str">
        <f t="shared" si="116"/>
        <v/>
      </c>
      <c r="BY108" s="215" t="str">
        <f t="shared" si="117"/>
        <v/>
      </c>
      <c r="BZ108" s="215" t="str">
        <f t="shared" si="118"/>
        <v/>
      </c>
      <c r="CA108" s="215" t="str">
        <f t="shared" si="119"/>
        <v/>
      </c>
      <c r="CB108" s="215" t="str">
        <f t="shared" si="120"/>
        <v/>
      </c>
      <c r="CC108" s="215">
        <f t="shared" si="122"/>
        <v>0</v>
      </c>
    </row>
    <row r="109" spans="1:81" s="215" customFormat="1" ht="23.15" customHeight="1">
      <c r="A109" s="324">
        <v>95</v>
      </c>
      <c r="B109" s="15"/>
      <c r="C109" s="148"/>
      <c r="D109" s="149"/>
      <c r="E109" s="150"/>
      <c r="F109" s="151"/>
      <c r="G109" s="152"/>
      <c r="H109" s="153"/>
      <c r="I109" s="153"/>
      <c r="J109" s="154"/>
      <c r="K109" s="155"/>
      <c r="L109" s="155"/>
      <c r="M109" s="155"/>
      <c r="N109" s="262"/>
      <c r="O109" s="96"/>
      <c r="P109" s="156"/>
      <c r="Q109" s="325" t="str">
        <f t="shared" si="85"/>
        <v/>
      </c>
      <c r="R109" s="326"/>
      <c r="S109" s="327"/>
      <c r="T109" s="327"/>
      <c r="U109" s="327"/>
      <c r="V109" s="297" t="str">
        <f t="shared" si="66"/>
        <v/>
      </c>
      <c r="W109" s="365" t="str">
        <f t="shared" si="106"/>
        <v/>
      </c>
      <c r="X109" s="297" t="str">
        <f t="shared" si="106"/>
        <v/>
      </c>
      <c r="Y109" s="365" t="str">
        <f t="shared" si="106"/>
        <v/>
      </c>
      <c r="Z109" s="297" t="str">
        <f t="shared" si="106"/>
        <v/>
      </c>
      <c r="AA109" s="365" t="str">
        <f t="shared" si="106"/>
        <v/>
      </c>
      <c r="AB109" s="297" t="str">
        <f t="shared" si="106"/>
        <v/>
      </c>
      <c r="AC109" s="365" t="str">
        <f t="shared" si="106"/>
        <v/>
      </c>
      <c r="AD109" s="297" t="str">
        <f t="shared" si="106"/>
        <v/>
      </c>
      <c r="AE109" s="365" t="str">
        <f t="shared" si="106"/>
        <v/>
      </c>
      <c r="AF109" s="297" t="str">
        <f t="shared" si="106"/>
        <v/>
      </c>
      <c r="AG109" s="365" t="str">
        <f t="shared" si="106"/>
        <v/>
      </c>
      <c r="AH109" s="356"/>
      <c r="AI109" s="328" t="str">
        <f t="shared" si="123"/>
        <v/>
      </c>
      <c r="AJ109" s="328" t="str">
        <f t="shared" si="123"/>
        <v/>
      </c>
      <c r="AK109" s="328" t="str">
        <f t="shared" si="123"/>
        <v/>
      </c>
      <c r="AL109" s="328" t="str">
        <f t="shared" si="123"/>
        <v/>
      </c>
      <c r="AM109" s="328" t="str">
        <f t="shared" si="123"/>
        <v/>
      </c>
      <c r="AN109" s="328" t="str">
        <f t="shared" si="123"/>
        <v/>
      </c>
      <c r="AO109" s="328" t="str">
        <f t="shared" si="123"/>
        <v/>
      </c>
      <c r="AP109" s="328" t="str">
        <f t="shared" si="123"/>
        <v/>
      </c>
      <c r="AQ109" s="328" t="str">
        <f t="shared" si="123"/>
        <v/>
      </c>
      <c r="AR109" s="328" t="str">
        <f t="shared" si="123"/>
        <v/>
      </c>
      <c r="AS109" s="328" t="str">
        <f t="shared" si="123"/>
        <v/>
      </c>
      <c r="AT109" s="328" t="str">
        <f t="shared" si="124"/>
        <v/>
      </c>
      <c r="AU109" s="327"/>
      <c r="AV109" s="327"/>
      <c r="AW109" s="291" t="str">
        <f t="shared" si="104"/>
        <v/>
      </c>
      <c r="AX109" s="119" t="str">
        <f>IF(AW109="","",IF(AND(H109="無",I109="有")*OR(①基本情報【名簿入力前に必須入力】!$D$4="幼稚園型認定こども園",①基本情報【名簿入力前に必須入力】!$D$4="保育所型認定こども園",①基本情報【名簿入力前に必須入力】!$D$4="地方裁量型認定こども園"),IF(AY109=4,4,5),AW109))</f>
        <v/>
      </c>
      <c r="AY109" s="291" t="str">
        <f t="shared" si="86"/>
        <v/>
      </c>
      <c r="AZ109" s="291" t="str">
        <f t="shared" si="121"/>
        <v/>
      </c>
      <c r="BA109" s="328" t="str">
        <f t="shared" si="87"/>
        <v/>
      </c>
      <c r="BB109" s="328" t="str">
        <f t="shared" si="88"/>
        <v/>
      </c>
      <c r="BC109" s="328" t="str">
        <f t="shared" si="89"/>
        <v/>
      </c>
      <c r="BD109" s="328" t="str">
        <f t="shared" si="90"/>
        <v/>
      </c>
      <c r="BE109" s="328" t="str">
        <f t="shared" si="91"/>
        <v/>
      </c>
      <c r="BF109" s="328" t="str">
        <f t="shared" si="92"/>
        <v/>
      </c>
      <c r="BG109" s="328" t="str">
        <f t="shared" si="93"/>
        <v/>
      </c>
      <c r="BH109" s="328" t="str">
        <f t="shared" si="94"/>
        <v/>
      </c>
      <c r="BI109" s="328" t="str">
        <f t="shared" si="95"/>
        <v/>
      </c>
      <c r="BJ109" s="328" t="str">
        <f t="shared" si="96"/>
        <v/>
      </c>
      <c r="BK109" s="328" t="str">
        <f t="shared" si="97"/>
        <v/>
      </c>
      <c r="BL109" s="328" t="str">
        <f t="shared" si="98"/>
        <v/>
      </c>
      <c r="BM109" s="216">
        <f t="shared" si="108"/>
        <v>0</v>
      </c>
      <c r="BN109" s="216">
        <f t="shared" si="99"/>
        <v>0</v>
      </c>
      <c r="BO109" s="217">
        <f t="shared" si="100"/>
        <v>0</v>
      </c>
      <c r="BP109" s="215" t="str">
        <f t="shared" si="72"/>
        <v/>
      </c>
      <c r="BQ109" s="215" t="str">
        <f t="shared" si="109"/>
        <v/>
      </c>
      <c r="BR109" s="215" t="str">
        <f t="shared" si="110"/>
        <v/>
      </c>
      <c r="BS109" s="215" t="str">
        <f t="shared" si="111"/>
        <v/>
      </c>
      <c r="BT109" s="215" t="str">
        <f t="shared" si="112"/>
        <v/>
      </c>
      <c r="BU109" s="215" t="str">
        <f t="shared" si="113"/>
        <v/>
      </c>
      <c r="BV109" s="215" t="str">
        <f t="shared" si="114"/>
        <v/>
      </c>
      <c r="BW109" s="215" t="str">
        <f t="shared" si="115"/>
        <v/>
      </c>
      <c r="BX109" s="215" t="str">
        <f t="shared" si="116"/>
        <v/>
      </c>
      <c r="BY109" s="215" t="str">
        <f t="shared" si="117"/>
        <v/>
      </c>
      <c r="BZ109" s="215" t="str">
        <f t="shared" si="118"/>
        <v/>
      </c>
      <c r="CA109" s="215" t="str">
        <f t="shared" si="119"/>
        <v/>
      </c>
      <c r="CB109" s="215" t="str">
        <f t="shared" si="120"/>
        <v/>
      </c>
      <c r="CC109" s="215">
        <f t="shared" si="122"/>
        <v>0</v>
      </c>
    </row>
    <row r="110" spans="1:81" s="215" customFormat="1" ht="23.15" customHeight="1">
      <c r="A110" s="324">
        <v>96</v>
      </c>
      <c r="B110" s="15"/>
      <c r="C110" s="148"/>
      <c r="D110" s="149"/>
      <c r="E110" s="150"/>
      <c r="F110" s="151"/>
      <c r="G110" s="152"/>
      <c r="H110" s="153"/>
      <c r="I110" s="153"/>
      <c r="J110" s="154"/>
      <c r="K110" s="155"/>
      <c r="L110" s="155"/>
      <c r="M110" s="155"/>
      <c r="N110" s="262"/>
      <c r="O110" s="96"/>
      <c r="P110" s="156"/>
      <c r="Q110" s="325" t="str">
        <f t="shared" si="85"/>
        <v/>
      </c>
      <c r="R110" s="326"/>
      <c r="S110" s="327"/>
      <c r="T110" s="327"/>
      <c r="U110" s="327"/>
      <c r="V110" s="297" t="str">
        <f t="shared" si="66"/>
        <v/>
      </c>
      <c r="W110" s="365" t="str">
        <f t="shared" si="106"/>
        <v/>
      </c>
      <c r="X110" s="297" t="str">
        <f t="shared" si="106"/>
        <v/>
      </c>
      <c r="Y110" s="365" t="str">
        <f t="shared" si="106"/>
        <v/>
      </c>
      <c r="Z110" s="297" t="str">
        <f t="shared" si="106"/>
        <v/>
      </c>
      <c r="AA110" s="365" t="str">
        <f t="shared" si="106"/>
        <v/>
      </c>
      <c r="AB110" s="297" t="str">
        <f t="shared" si="106"/>
        <v/>
      </c>
      <c r="AC110" s="365" t="str">
        <f t="shared" si="106"/>
        <v/>
      </c>
      <c r="AD110" s="297" t="str">
        <f t="shared" si="106"/>
        <v/>
      </c>
      <c r="AE110" s="365" t="str">
        <f t="shared" si="106"/>
        <v/>
      </c>
      <c r="AF110" s="297" t="str">
        <f t="shared" si="106"/>
        <v/>
      </c>
      <c r="AG110" s="365" t="str">
        <f t="shared" si="106"/>
        <v/>
      </c>
      <c r="AH110" s="356"/>
      <c r="AI110" s="328" t="str">
        <f t="shared" si="123"/>
        <v/>
      </c>
      <c r="AJ110" s="328" t="str">
        <f t="shared" si="123"/>
        <v/>
      </c>
      <c r="AK110" s="328" t="str">
        <f t="shared" si="123"/>
        <v/>
      </c>
      <c r="AL110" s="328" t="str">
        <f t="shared" si="123"/>
        <v/>
      </c>
      <c r="AM110" s="328" t="str">
        <f t="shared" si="123"/>
        <v/>
      </c>
      <c r="AN110" s="328" t="str">
        <f t="shared" si="123"/>
        <v/>
      </c>
      <c r="AO110" s="328" t="str">
        <f t="shared" si="123"/>
        <v/>
      </c>
      <c r="AP110" s="328" t="str">
        <f t="shared" si="123"/>
        <v/>
      </c>
      <c r="AQ110" s="328" t="str">
        <f t="shared" si="123"/>
        <v/>
      </c>
      <c r="AR110" s="328" t="str">
        <f t="shared" si="123"/>
        <v/>
      </c>
      <c r="AS110" s="328" t="str">
        <f t="shared" si="123"/>
        <v/>
      </c>
      <c r="AT110" s="328" t="str">
        <f t="shared" si="124"/>
        <v/>
      </c>
      <c r="AU110" s="327"/>
      <c r="AV110" s="327"/>
      <c r="AW110" s="291" t="str">
        <f t="shared" si="104"/>
        <v/>
      </c>
      <c r="AX110" s="119" t="str">
        <f>IF(AW110="","",IF(AND(H110="無",I110="有")*OR(①基本情報【名簿入力前に必須入力】!$D$4="幼稚園型認定こども園",①基本情報【名簿入力前に必須入力】!$D$4="保育所型認定こども園",①基本情報【名簿入力前に必須入力】!$D$4="地方裁量型認定こども園"),IF(AY110=4,4,5),AW110))</f>
        <v/>
      </c>
      <c r="AY110" s="291" t="str">
        <f t="shared" si="86"/>
        <v/>
      </c>
      <c r="AZ110" s="291" t="str">
        <f t="shared" si="121"/>
        <v/>
      </c>
      <c r="BA110" s="328" t="str">
        <f t="shared" si="87"/>
        <v/>
      </c>
      <c r="BB110" s="328" t="str">
        <f t="shared" si="88"/>
        <v/>
      </c>
      <c r="BC110" s="328" t="str">
        <f t="shared" si="89"/>
        <v/>
      </c>
      <c r="BD110" s="328" t="str">
        <f t="shared" si="90"/>
        <v/>
      </c>
      <c r="BE110" s="328" t="str">
        <f t="shared" si="91"/>
        <v/>
      </c>
      <c r="BF110" s="328" t="str">
        <f t="shared" si="92"/>
        <v/>
      </c>
      <c r="BG110" s="328" t="str">
        <f t="shared" si="93"/>
        <v/>
      </c>
      <c r="BH110" s="328" t="str">
        <f t="shared" si="94"/>
        <v/>
      </c>
      <c r="BI110" s="328" t="str">
        <f t="shared" si="95"/>
        <v/>
      </c>
      <c r="BJ110" s="328" t="str">
        <f t="shared" si="96"/>
        <v/>
      </c>
      <c r="BK110" s="328" t="str">
        <f t="shared" si="97"/>
        <v/>
      </c>
      <c r="BL110" s="328" t="str">
        <f t="shared" si="98"/>
        <v/>
      </c>
      <c r="BM110" s="216">
        <f t="shared" si="108"/>
        <v>0</v>
      </c>
      <c r="BN110" s="216">
        <f t="shared" si="99"/>
        <v>0</v>
      </c>
      <c r="BO110" s="217">
        <f t="shared" si="100"/>
        <v>0</v>
      </c>
      <c r="BP110" s="215" t="str">
        <f t="shared" si="72"/>
        <v/>
      </c>
      <c r="BQ110" s="215" t="str">
        <f t="shared" si="109"/>
        <v/>
      </c>
      <c r="BR110" s="215" t="str">
        <f t="shared" si="110"/>
        <v/>
      </c>
      <c r="BS110" s="215" t="str">
        <f t="shared" si="111"/>
        <v/>
      </c>
      <c r="BT110" s="215" t="str">
        <f t="shared" si="112"/>
        <v/>
      </c>
      <c r="BU110" s="215" t="str">
        <f t="shared" si="113"/>
        <v/>
      </c>
      <c r="BV110" s="215" t="str">
        <f t="shared" si="114"/>
        <v/>
      </c>
      <c r="BW110" s="215" t="str">
        <f t="shared" si="115"/>
        <v/>
      </c>
      <c r="BX110" s="215" t="str">
        <f t="shared" si="116"/>
        <v/>
      </c>
      <c r="BY110" s="215" t="str">
        <f t="shared" si="117"/>
        <v/>
      </c>
      <c r="BZ110" s="215" t="str">
        <f t="shared" si="118"/>
        <v/>
      </c>
      <c r="CA110" s="215" t="str">
        <f t="shared" si="119"/>
        <v/>
      </c>
      <c r="CB110" s="215" t="str">
        <f t="shared" si="120"/>
        <v/>
      </c>
      <c r="CC110" s="215">
        <f t="shared" si="122"/>
        <v>0</v>
      </c>
    </row>
    <row r="111" spans="1:81" s="215" customFormat="1" ht="23.15" customHeight="1">
      <c r="A111" s="324">
        <v>97</v>
      </c>
      <c r="B111" s="15"/>
      <c r="C111" s="148"/>
      <c r="D111" s="149"/>
      <c r="E111" s="150"/>
      <c r="F111" s="151"/>
      <c r="G111" s="152"/>
      <c r="H111" s="153"/>
      <c r="I111" s="153"/>
      <c r="J111" s="154"/>
      <c r="K111" s="155"/>
      <c r="L111" s="155"/>
      <c r="M111" s="155"/>
      <c r="N111" s="262"/>
      <c r="O111" s="96"/>
      <c r="P111" s="156"/>
      <c r="Q111" s="325" t="str">
        <f t="shared" si="85"/>
        <v/>
      </c>
      <c r="R111" s="326"/>
      <c r="S111" s="327"/>
      <c r="T111" s="327"/>
      <c r="U111" s="327"/>
      <c r="V111" s="297" t="str">
        <f t="shared" si="66"/>
        <v/>
      </c>
      <c r="W111" s="365" t="str">
        <f t="shared" si="106"/>
        <v/>
      </c>
      <c r="X111" s="297" t="str">
        <f t="shared" si="106"/>
        <v/>
      </c>
      <c r="Y111" s="365" t="str">
        <f t="shared" si="106"/>
        <v/>
      </c>
      <c r="Z111" s="297" t="str">
        <f t="shared" si="106"/>
        <v/>
      </c>
      <c r="AA111" s="365" t="str">
        <f t="shared" si="106"/>
        <v/>
      </c>
      <c r="AB111" s="297" t="str">
        <f t="shared" si="106"/>
        <v/>
      </c>
      <c r="AC111" s="365" t="str">
        <f t="shared" si="106"/>
        <v/>
      </c>
      <c r="AD111" s="297" t="str">
        <f t="shared" si="106"/>
        <v/>
      </c>
      <c r="AE111" s="365" t="str">
        <f t="shared" si="106"/>
        <v/>
      </c>
      <c r="AF111" s="297" t="str">
        <f t="shared" si="106"/>
        <v/>
      </c>
      <c r="AG111" s="365" t="str">
        <f t="shared" si="106"/>
        <v/>
      </c>
      <c r="AH111" s="356"/>
      <c r="AI111" s="328" t="str">
        <f t="shared" si="123"/>
        <v/>
      </c>
      <c r="AJ111" s="328" t="str">
        <f t="shared" si="123"/>
        <v/>
      </c>
      <c r="AK111" s="328" t="str">
        <f t="shared" si="123"/>
        <v/>
      </c>
      <c r="AL111" s="328" t="str">
        <f t="shared" si="123"/>
        <v/>
      </c>
      <c r="AM111" s="328" t="str">
        <f t="shared" si="123"/>
        <v/>
      </c>
      <c r="AN111" s="328" t="str">
        <f t="shared" si="123"/>
        <v/>
      </c>
      <c r="AO111" s="328" t="str">
        <f t="shared" si="123"/>
        <v/>
      </c>
      <c r="AP111" s="328" t="str">
        <f t="shared" si="123"/>
        <v/>
      </c>
      <c r="AQ111" s="328" t="str">
        <f t="shared" si="123"/>
        <v/>
      </c>
      <c r="AR111" s="328" t="str">
        <f t="shared" si="123"/>
        <v/>
      </c>
      <c r="AS111" s="328" t="str">
        <f t="shared" si="123"/>
        <v/>
      </c>
      <c r="AT111" s="328" t="str">
        <f t="shared" si="124"/>
        <v/>
      </c>
      <c r="AU111" s="327"/>
      <c r="AV111" s="327"/>
      <c r="AW111" s="291" t="str">
        <f t="shared" si="104"/>
        <v/>
      </c>
      <c r="AX111" s="119" t="str">
        <f>IF(AW111="","",IF(AND(H111="無",I111="有")*OR(①基本情報【名簿入力前に必須入力】!$D$4="幼稚園型認定こども園",①基本情報【名簿入力前に必須入力】!$D$4="保育所型認定こども園",①基本情報【名簿入力前に必須入力】!$D$4="地方裁量型認定こども園"),IF(AY111=4,4,5),AW111))</f>
        <v/>
      </c>
      <c r="AY111" s="291" t="str">
        <f t="shared" si="86"/>
        <v/>
      </c>
      <c r="AZ111" s="291" t="str">
        <f t="shared" si="121"/>
        <v/>
      </c>
      <c r="BA111" s="328" t="str">
        <f t="shared" si="87"/>
        <v/>
      </c>
      <c r="BB111" s="328" t="str">
        <f t="shared" si="88"/>
        <v/>
      </c>
      <c r="BC111" s="328" t="str">
        <f t="shared" si="89"/>
        <v/>
      </c>
      <c r="BD111" s="328" t="str">
        <f t="shared" si="90"/>
        <v/>
      </c>
      <c r="BE111" s="328" t="str">
        <f t="shared" si="91"/>
        <v/>
      </c>
      <c r="BF111" s="328" t="str">
        <f t="shared" si="92"/>
        <v/>
      </c>
      <c r="BG111" s="328" t="str">
        <f t="shared" si="93"/>
        <v/>
      </c>
      <c r="BH111" s="328" t="str">
        <f t="shared" si="94"/>
        <v/>
      </c>
      <c r="BI111" s="328" t="str">
        <f t="shared" si="95"/>
        <v/>
      </c>
      <c r="BJ111" s="328" t="str">
        <f t="shared" si="96"/>
        <v/>
      </c>
      <c r="BK111" s="328" t="str">
        <f t="shared" si="97"/>
        <v/>
      </c>
      <c r="BL111" s="328" t="str">
        <f t="shared" si="98"/>
        <v/>
      </c>
      <c r="BM111" s="216">
        <f t="shared" si="108"/>
        <v>0</v>
      </c>
      <c r="BN111" s="216">
        <f t="shared" si="99"/>
        <v>0</v>
      </c>
      <c r="BO111" s="217">
        <f t="shared" si="100"/>
        <v>0</v>
      </c>
      <c r="BP111" s="215" t="str">
        <f t="shared" si="72"/>
        <v/>
      </c>
      <c r="BQ111" s="215" t="str">
        <f t="shared" si="109"/>
        <v/>
      </c>
      <c r="BR111" s="215" t="str">
        <f t="shared" si="110"/>
        <v/>
      </c>
      <c r="BS111" s="215" t="str">
        <f t="shared" si="111"/>
        <v/>
      </c>
      <c r="BT111" s="215" t="str">
        <f t="shared" si="112"/>
        <v/>
      </c>
      <c r="BU111" s="215" t="str">
        <f t="shared" si="113"/>
        <v/>
      </c>
      <c r="BV111" s="215" t="str">
        <f t="shared" si="114"/>
        <v/>
      </c>
      <c r="BW111" s="215" t="str">
        <f t="shared" si="115"/>
        <v/>
      </c>
      <c r="BX111" s="215" t="str">
        <f t="shared" si="116"/>
        <v/>
      </c>
      <c r="BY111" s="215" t="str">
        <f t="shared" si="117"/>
        <v/>
      </c>
      <c r="BZ111" s="215" t="str">
        <f t="shared" si="118"/>
        <v/>
      </c>
      <c r="CA111" s="215" t="str">
        <f t="shared" si="119"/>
        <v/>
      </c>
      <c r="CB111" s="215" t="str">
        <f t="shared" si="120"/>
        <v/>
      </c>
      <c r="CC111" s="215">
        <f t="shared" si="122"/>
        <v>0</v>
      </c>
    </row>
    <row r="112" spans="1:81" s="215" customFormat="1" ht="23.15" customHeight="1">
      <c r="A112" s="324">
        <v>98</v>
      </c>
      <c r="B112" s="15"/>
      <c r="C112" s="148"/>
      <c r="D112" s="149"/>
      <c r="E112" s="150"/>
      <c r="F112" s="151"/>
      <c r="G112" s="152"/>
      <c r="H112" s="153"/>
      <c r="I112" s="153"/>
      <c r="J112" s="154"/>
      <c r="K112" s="155"/>
      <c r="L112" s="155"/>
      <c r="M112" s="155"/>
      <c r="N112" s="262"/>
      <c r="O112" s="96"/>
      <c r="P112" s="156"/>
      <c r="Q112" s="325" t="str">
        <f t="shared" si="85"/>
        <v/>
      </c>
      <c r="R112" s="326"/>
      <c r="S112" s="327"/>
      <c r="T112" s="327"/>
      <c r="U112" s="327"/>
      <c r="V112" s="297" t="str">
        <f t="shared" si="66"/>
        <v/>
      </c>
      <c r="W112" s="365" t="str">
        <f t="shared" si="106"/>
        <v/>
      </c>
      <c r="X112" s="297" t="str">
        <f t="shared" si="106"/>
        <v/>
      </c>
      <c r="Y112" s="365" t="str">
        <f t="shared" si="106"/>
        <v/>
      </c>
      <c r="Z112" s="297" t="str">
        <f t="shared" si="106"/>
        <v/>
      </c>
      <c r="AA112" s="365" t="str">
        <f t="shared" si="106"/>
        <v/>
      </c>
      <c r="AB112" s="297" t="str">
        <f t="shared" si="106"/>
        <v/>
      </c>
      <c r="AC112" s="365" t="str">
        <f t="shared" si="106"/>
        <v/>
      </c>
      <c r="AD112" s="297" t="str">
        <f t="shared" si="106"/>
        <v/>
      </c>
      <c r="AE112" s="365" t="str">
        <f t="shared" si="106"/>
        <v/>
      </c>
      <c r="AF112" s="297" t="str">
        <f t="shared" si="106"/>
        <v/>
      </c>
      <c r="AG112" s="365" t="str">
        <f t="shared" si="106"/>
        <v/>
      </c>
      <c r="AH112" s="356"/>
      <c r="AI112" s="328" t="str">
        <f t="shared" si="123"/>
        <v/>
      </c>
      <c r="AJ112" s="328" t="str">
        <f t="shared" si="123"/>
        <v/>
      </c>
      <c r="AK112" s="328" t="str">
        <f t="shared" si="123"/>
        <v/>
      </c>
      <c r="AL112" s="328" t="str">
        <f t="shared" si="123"/>
        <v/>
      </c>
      <c r="AM112" s="328" t="str">
        <f t="shared" si="123"/>
        <v/>
      </c>
      <c r="AN112" s="328" t="str">
        <f t="shared" si="123"/>
        <v/>
      </c>
      <c r="AO112" s="328" t="str">
        <f t="shared" si="123"/>
        <v/>
      </c>
      <c r="AP112" s="328" t="str">
        <f t="shared" si="123"/>
        <v/>
      </c>
      <c r="AQ112" s="328" t="str">
        <f t="shared" si="123"/>
        <v/>
      </c>
      <c r="AR112" s="328" t="str">
        <f t="shared" si="123"/>
        <v/>
      </c>
      <c r="AS112" s="328" t="str">
        <f t="shared" si="123"/>
        <v/>
      </c>
      <c r="AT112" s="328" t="str">
        <f t="shared" si="124"/>
        <v/>
      </c>
      <c r="AU112" s="327"/>
      <c r="AV112" s="327"/>
      <c r="AW112" s="291" t="str">
        <f t="shared" si="104"/>
        <v/>
      </c>
      <c r="AX112" s="119" t="str">
        <f>IF(AW112="","",IF(AND(H112="無",I112="有")*OR(①基本情報【名簿入力前に必須入力】!$D$4="幼稚園型認定こども園",①基本情報【名簿入力前に必須入力】!$D$4="保育所型認定こども園",①基本情報【名簿入力前に必須入力】!$D$4="地方裁量型認定こども園"),IF(AY112=4,4,5),AW112))</f>
        <v/>
      </c>
      <c r="AY112" s="291" t="str">
        <f t="shared" si="86"/>
        <v/>
      </c>
      <c r="AZ112" s="291" t="str">
        <f t="shared" si="121"/>
        <v/>
      </c>
      <c r="BA112" s="328" t="str">
        <f t="shared" si="87"/>
        <v/>
      </c>
      <c r="BB112" s="328" t="str">
        <f t="shared" si="88"/>
        <v/>
      </c>
      <c r="BC112" s="328" t="str">
        <f t="shared" si="89"/>
        <v/>
      </c>
      <c r="BD112" s="328" t="str">
        <f t="shared" si="90"/>
        <v/>
      </c>
      <c r="BE112" s="328" t="str">
        <f t="shared" si="91"/>
        <v/>
      </c>
      <c r="BF112" s="328" t="str">
        <f t="shared" si="92"/>
        <v/>
      </c>
      <c r="BG112" s="328" t="str">
        <f t="shared" si="93"/>
        <v/>
      </c>
      <c r="BH112" s="328" t="str">
        <f t="shared" si="94"/>
        <v/>
      </c>
      <c r="BI112" s="328" t="str">
        <f t="shared" si="95"/>
        <v/>
      </c>
      <c r="BJ112" s="328" t="str">
        <f t="shared" si="96"/>
        <v/>
      </c>
      <c r="BK112" s="328" t="str">
        <f t="shared" si="97"/>
        <v/>
      </c>
      <c r="BL112" s="328" t="str">
        <f t="shared" si="98"/>
        <v/>
      </c>
      <c r="BM112" s="216">
        <f t="shared" si="108"/>
        <v>0</v>
      </c>
      <c r="BN112" s="216">
        <f t="shared" si="99"/>
        <v>0</v>
      </c>
      <c r="BO112" s="217">
        <f t="shared" si="100"/>
        <v>0</v>
      </c>
      <c r="BP112" s="215" t="str">
        <f t="shared" si="72"/>
        <v/>
      </c>
      <c r="BQ112" s="215" t="str">
        <f t="shared" si="109"/>
        <v/>
      </c>
      <c r="BR112" s="215" t="str">
        <f t="shared" si="110"/>
        <v/>
      </c>
      <c r="BS112" s="215" t="str">
        <f t="shared" si="111"/>
        <v/>
      </c>
      <c r="BT112" s="215" t="str">
        <f t="shared" si="112"/>
        <v/>
      </c>
      <c r="BU112" s="215" t="str">
        <f t="shared" si="113"/>
        <v/>
      </c>
      <c r="BV112" s="215" t="str">
        <f t="shared" si="114"/>
        <v/>
      </c>
      <c r="BW112" s="215" t="str">
        <f t="shared" si="115"/>
        <v/>
      </c>
      <c r="BX112" s="215" t="str">
        <f t="shared" si="116"/>
        <v/>
      </c>
      <c r="BY112" s="215" t="str">
        <f t="shared" si="117"/>
        <v/>
      </c>
      <c r="BZ112" s="215" t="str">
        <f t="shared" si="118"/>
        <v/>
      </c>
      <c r="CA112" s="215" t="str">
        <f t="shared" si="119"/>
        <v/>
      </c>
      <c r="CB112" s="215" t="str">
        <f t="shared" si="120"/>
        <v/>
      </c>
      <c r="CC112" s="215">
        <f t="shared" si="122"/>
        <v>0</v>
      </c>
    </row>
    <row r="113" spans="1:81" s="215" customFormat="1" ht="23.15" customHeight="1">
      <c r="A113" s="324">
        <v>99</v>
      </c>
      <c r="B113" s="15"/>
      <c r="C113" s="148"/>
      <c r="D113" s="149"/>
      <c r="E113" s="150"/>
      <c r="F113" s="151"/>
      <c r="G113" s="152"/>
      <c r="H113" s="153"/>
      <c r="I113" s="153"/>
      <c r="J113" s="154"/>
      <c r="K113" s="155"/>
      <c r="L113" s="155"/>
      <c r="M113" s="155"/>
      <c r="N113" s="262"/>
      <c r="O113" s="96"/>
      <c r="P113" s="156"/>
      <c r="Q113" s="325" t="str">
        <f t="shared" si="85"/>
        <v/>
      </c>
      <c r="R113" s="326"/>
      <c r="S113" s="327"/>
      <c r="T113" s="327"/>
      <c r="U113" s="327"/>
      <c r="V113" s="297" t="str">
        <f t="shared" si="66"/>
        <v/>
      </c>
      <c r="W113" s="365" t="str">
        <f t="shared" si="106"/>
        <v/>
      </c>
      <c r="X113" s="297" t="str">
        <f t="shared" si="106"/>
        <v/>
      </c>
      <c r="Y113" s="365" t="str">
        <f t="shared" si="106"/>
        <v/>
      </c>
      <c r="Z113" s="297" t="str">
        <f t="shared" si="106"/>
        <v/>
      </c>
      <c r="AA113" s="365" t="str">
        <f t="shared" si="106"/>
        <v/>
      </c>
      <c r="AB113" s="297" t="str">
        <f t="shared" si="106"/>
        <v/>
      </c>
      <c r="AC113" s="365" t="str">
        <f t="shared" si="106"/>
        <v/>
      </c>
      <c r="AD113" s="297" t="str">
        <f t="shared" si="106"/>
        <v/>
      </c>
      <c r="AE113" s="365" t="str">
        <f t="shared" si="106"/>
        <v/>
      </c>
      <c r="AF113" s="297" t="str">
        <f t="shared" si="106"/>
        <v/>
      </c>
      <c r="AG113" s="365" t="str">
        <f t="shared" si="106"/>
        <v/>
      </c>
      <c r="AH113" s="356"/>
      <c r="AI113" s="328" t="str">
        <f t="shared" si="123"/>
        <v/>
      </c>
      <c r="AJ113" s="328" t="str">
        <f t="shared" si="123"/>
        <v/>
      </c>
      <c r="AK113" s="328" t="str">
        <f t="shared" si="123"/>
        <v/>
      </c>
      <c r="AL113" s="328" t="str">
        <f t="shared" si="123"/>
        <v/>
      </c>
      <c r="AM113" s="328" t="str">
        <f t="shared" si="123"/>
        <v/>
      </c>
      <c r="AN113" s="328" t="str">
        <f t="shared" si="123"/>
        <v/>
      </c>
      <c r="AO113" s="328" t="str">
        <f t="shared" si="123"/>
        <v/>
      </c>
      <c r="AP113" s="328" t="str">
        <f t="shared" si="123"/>
        <v/>
      </c>
      <c r="AQ113" s="328" t="str">
        <f t="shared" si="123"/>
        <v/>
      </c>
      <c r="AR113" s="328" t="str">
        <f t="shared" si="123"/>
        <v/>
      </c>
      <c r="AS113" s="328" t="str">
        <f t="shared" si="123"/>
        <v/>
      </c>
      <c r="AT113" s="328" t="str">
        <f t="shared" si="124"/>
        <v/>
      </c>
      <c r="AU113" s="327"/>
      <c r="AV113" s="327"/>
      <c r="AW113" s="291" t="str">
        <f t="shared" si="104"/>
        <v/>
      </c>
      <c r="AX113" s="119" t="str">
        <f>IF(AW113="","",IF(AND(H113="無",I113="有")*OR(①基本情報【名簿入力前に必須入力】!$D$4="幼稚園型認定こども園",①基本情報【名簿入力前に必須入力】!$D$4="保育所型認定こども園",①基本情報【名簿入力前に必須入力】!$D$4="地方裁量型認定こども園"),IF(AY113=4,4,5),AW113))</f>
        <v/>
      </c>
      <c r="AY113" s="291" t="str">
        <f t="shared" si="86"/>
        <v/>
      </c>
      <c r="AZ113" s="291" t="str">
        <f t="shared" si="121"/>
        <v/>
      </c>
      <c r="BA113" s="328" t="str">
        <f t="shared" si="87"/>
        <v/>
      </c>
      <c r="BB113" s="328" t="str">
        <f t="shared" si="88"/>
        <v/>
      </c>
      <c r="BC113" s="328" t="str">
        <f t="shared" si="89"/>
        <v/>
      </c>
      <c r="BD113" s="328" t="str">
        <f t="shared" si="90"/>
        <v/>
      </c>
      <c r="BE113" s="328" t="str">
        <f t="shared" si="91"/>
        <v/>
      </c>
      <c r="BF113" s="328" t="str">
        <f t="shared" si="92"/>
        <v/>
      </c>
      <c r="BG113" s="328" t="str">
        <f t="shared" si="93"/>
        <v/>
      </c>
      <c r="BH113" s="328" t="str">
        <f t="shared" si="94"/>
        <v/>
      </c>
      <c r="BI113" s="328" t="str">
        <f t="shared" si="95"/>
        <v/>
      </c>
      <c r="BJ113" s="328" t="str">
        <f t="shared" si="96"/>
        <v/>
      </c>
      <c r="BK113" s="328" t="str">
        <f t="shared" si="97"/>
        <v/>
      </c>
      <c r="BL113" s="328" t="str">
        <f t="shared" si="98"/>
        <v/>
      </c>
      <c r="BM113" s="216">
        <f t="shared" si="108"/>
        <v>0</v>
      </c>
      <c r="BN113" s="216">
        <f t="shared" si="99"/>
        <v>0</v>
      </c>
      <c r="BO113" s="217">
        <f t="shared" si="100"/>
        <v>0</v>
      </c>
      <c r="BP113" s="215" t="str">
        <f t="shared" si="72"/>
        <v/>
      </c>
      <c r="BQ113" s="215" t="str">
        <f t="shared" si="109"/>
        <v/>
      </c>
      <c r="BR113" s="215" t="str">
        <f t="shared" si="110"/>
        <v/>
      </c>
      <c r="BS113" s="215" t="str">
        <f t="shared" si="111"/>
        <v/>
      </c>
      <c r="BT113" s="215" t="str">
        <f t="shared" si="112"/>
        <v/>
      </c>
      <c r="BU113" s="215" t="str">
        <f t="shared" si="113"/>
        <v/>
      </c>
      <c r="BV113" s="215" t="str">
        <f t="shared" si="114"/>
        <v/>
      </c>
      <c r="BW113" s="215" t="str">
        <f t="shared" si="115"/>
        <v/>
      </c>
      <c r="BX113" s="215" t="str">
        <f t="shared" si="116"/>
        <v/>
      </c>
      <c r="BY113" s="215" t="str">
        <f t="shared" si="117"/>
        <v/>
      </c>
      <c r="BZ113" s="215" t="str">
        <f t="shared" si="118"/>
        <v/>
      </c>
      <c r="CA113" s="215" t="str">
        <f t="shared" si="119"/>
        <v/>
      </c>
      <c r="CB113" s="215" t="str">
        <f t="shared" si="120"/>
        <v/>
      </c>
      <c r="CC113" s="215">
        <f t="shared" si="122"/>
        <v>0</v>
      </c>
    </row>
    <row r="114" spans="1:81" s="215" customFormat="1" ht="23.15" customHeight="1">
      <c r="A114" s="324">
        <v>100</v>
      </c>
      <c r="B114" s="15"/>
      <c r="C114" s="148"/>
      <c r="D114" s="149"/>
      <c r="E114" s="150"/>
      <c r="F114" s="151"/>
      <c r="G114" s="152"/>
      <c r="H114" s="153"/>
      <c r="I114" s="153"/>
      <c r="J114" s="154"/>
      <c r="K114" s="155"/>
      <c r="L114" s="155"/>
      <c r="M114" s="155"/>
      <c r="N114" s="262"/>
      <c r="O114" s="96"/>
      <c r="P114" s="156"/>
      <c r="Q114" s="325" t="str">
        <f t="shared" si="85"/>
        <v/>
      </c>
      <c r="R114" s="326"/>
      <c r="S114" s="327"/>
      <c r="T114" s="327"/>
      <c r="U114" s="327"/>
      <c r="V114" s="297" t="str">
        <f t="shared" si="66"/>
        <v/>
      </c>
      <c r="W114" s="365" t="str">
        <f t="shared" si="106"/>
        <v/>
      </c>
      <c r="X114" s="297" t="str">
        <f t="shared" si="106"/>
        <v/>
      </c>
      <c r="Y114" s="365" t="str">
        <f t="shared" si="106"/>
        <v/>
      </c>
      <c r="Z114" s="297" t="str">
        <f t="shared" si="106"/>
        <v/>
      </c>
      <c r="AA114" s="365" t="str">
        <f t="shared" si="106"/>
        <v/>
      </c>
      <c r="AB114" s="297" t="str">
        <f t="shared" si="106"/>
        <v/>
      </c>
      <c r="AC114" s="365" t="str">
        <f t="shared" si="106"/>
        <v/>
      </c>
      <c r="AD114" s="297" t="str">
        <f t="shared" si="106"/>
        <v/>
      </c>
      <c r="AE114" s="365" t="str">
        <f t="shared" si="106"/>
        <v/>
      </c>
      <c r="AF114" s="297" t="str">
        <f t="shared" si="106"/>
        <v/>
      </c>
      <c r="AG114" s="365" t="str">
        <f t="shared" si="106"/>
        <v/>
      </c>
      <c r="AH114" s="356"/>
      <c r="AI114" s="328" t="str">
        <f t="shared" si="123"/>
        <v/>
      </c>
      <c r="AJ114" s="328" t="str">
        <f t="shared" si="123"/>
        <v/>
      </c>
      <c r="AK114" s="328" t="str">
        <f t="shared" si="123"/>
        <v/>
      </c>
      <c r="AL114" s="328" t="str">
        <f t="shared" si="123"/>
        <v/>
      </c>
      <c r="AM114" s="328" t="str">
        <f t="shared" si="123"/>
        <v/>
      </c>
      <c r="AN114" s="328" t="str">
        <f t="shared" si="123"/>
        <v/>
      </c>
      <c r="AO114" s="328" t="str">
        <f t="shared" si="123"/>
        <v/>
      </c>
      <c r="AP114" s="328" t="str">
        <f t="shared" si="123"/>
        <v/>
      </c>
      <c r="AQ114" s="328" t="str">
        <f t="shared" si="123"/>
        <v/>
      </c>
      <c r="AR114" s="328" t="str">
        <f t="shared" si="123"/>
        <v/>
      </c>
      <c r="AS114" s="328" t="str">
        <f t="shared" si="123"/>
        <v/>
      </c>
      <c r="AT114" s="328" t="str">
        <f t="shared" si="124"/>
        <v/>
      </c>
      <c r="AU114" s="327"/>
      <c r="AV114" s="327"/>
      <c r="AW114" s="291" t="str">
        <f t="shared" si="104"/>
        <v/>
      </c>
      <c r="AX114" s="119" t="str">
        <f>IF(AW114="","",IF(AND(H114="無",I114="有")*OR(①基本情報【名簿入力前に必須入力】!$D$4="幼稚園型認定こども園",①基本情報【名簿入力前に必須入力】!$D$4="保育所型認定こども園",①基本情報【名簿入力前に必須入力】!$D$4="地方裁量型認定こども園"),IF(AY114=4,4,5),AW114))</f>
        <v/>
      </c>
      <c r="AY114" s="291" t="str">
        <f t="shared" si="86"/>
        <v/>
      </c>
      <c r="AZ114" s="291" t="str">
        <f t="shared" si="121"/>
        <v/>
      </c>
      <c r="BA114" s="328" t="str">
        <f t="shared" si="87"/>
        <v/>
      </c>
      <c r="BB114" s="328" t="str">
        <f t="shared" si="88"/>
        <v/>
      </c>
      <c r="BC114" s="328" t="str">
        <f t="shared" si="89"/>
        <v/>
      </c>
      <c r="BD114" s="328" t="str">
        <f t="shared" si="90"/>
        <v/>
      </c>
      <c r="BE114" s="328" t="str">
        <f t="shared" si="91"/>
        <v/>
      </c>
      <c r="BF114" s="328" t="str">
        <f t="shared" si="92"/>
        <v/>
      </c>
      <c r="BG114" s="328" t="str">
        <f t="shared" si="93"/>
        <v/>
      </c>
      <c r="BH114" s="328" t="str">
        <f t="shared" si="94"/>
        <v/>
      </c>
      <c r="BI114" s="328" t="str">
        <f t="shared" si="95"/>
        <v/>
      </c>
      <c r="BJ114" s="328" t="str">
        <f t="shared" si="96"/>
        <v/>
      </c>
      <c r="BK114" s="328" t="str">
        <f t="shared" si="97"/>
        <v/>
      </c>
      <c r="BL114" s="328" t="str">
        <f t="shared" si="98"/>
        <v/>
      </c>
      <c r="BM114" s="216">
        <f t="shared" si="108"/>
        <v>0</v>
      </c>
      <c r="BN114" s="216">
        <f t="shared" si="99"/>
        <v>0</v>
      </c>
      <c r="BO114" s="217">
        <f t="shared" si="100"/>
        <v>0</v>
      </c>
      <c r="BP114" s="215" t="str">
        <f t="shared" si="72"/>
        <v/>
      </c>
      <c r="BQ114" s="215" t="str">
        <f t="shared" si="109"/>
        <v/>
      </c>
      <c r="BR114" s="215" t="str">
        <f t="shared" si="110"/>
        <v/>
      </c>
      <c r="BS114" s="215" t="str">
        <f t="shared" si="111"/>
        <v/>
      </c>
      <c r="BT114" s="215" t="str">
        <f t="shared" si="112"/>
        <v/>
      </c>
      <c r="BU114" s="215" t="str">
        <f t="shared" si="113"/>
        <v/>
      </c>
      <c r="BV114" s="215" t="str">
        <f t="shared" si="114"/>
        <v/>
      </c>
      <c r="BW114" s="215" t="str">
        <f t="shared" si="115"/>
        <v/>
      </c>
      <c r="BX114" s="215" t="str">
        <f t="shared" si="116"/>
        <v/>
      </c>
      <c r="BY114" s="215" t="str">
        <f t="shared" si="117"/>
        <v/>
      </c>
      <c r="BZ114" s="215" t="str">
        <f t="shared" si="118"/>
        <v/>
      </c>
      <c r="CA114" s="215" t="str">
        <f t="shared" si="119"/>
        <v/>
      </c>
      <c r="CB114" s="215" t="str">
        <f t="shared" si="120"/>
        <v/>
      </c>
      <c r="CC114" s="215">
        <f t="shared" si="122"/>
        <v>0</v>
      </c>
    </row>
    <row r="115" spans="1:81" s="215" customFormat="1" ht="22.5" customHeight="1" thickBot="1">
      <c r="A115" s="568" t="s">
        <v>11</v>
      </c>
      <c r="B115" s="569"/>
      <c r="C115" s="330"/>
      <c r="D115" s="331"/>
      <c r="E115" s="332"/>
      <c r="F115" s="332"/>
      <c r="G115" s="333"/>
      <c r="H115" s="332"/>
      <c r="I115" s="332"/>
      <c r="J115" s="333"/>
      <c r="K115" s="333"/>
      <c r="L115" s="334"/>
      <c r="M115" s="335"/>
      <c r="N115" s="336"/>
      <c r="O115" s="337"/>
      <c r="P115" s="338"/>
      <c r="Q115" s="339"/>
      <c r="R115" s="326"/>
      <c r="S115" s="327"/>
      <c r="T115" s="327"/>
      <c r="U115" s="327"/>
      <c r="V115" s="291"/>
      <c r="W115" s="291"/>
      <c r="X115" s="291"/>
      <c r="Y115" s="291"/>
      <c r="Z115" s="291"/>
      <c r="AA115" s="291"/>
      <c r="AB115" s="291"/>
      <c r="AC115" s="291"/>
      <c r="AD115" s="291"/>
      <c r="AE115" s="291"/>
      <c r="AF115" s="291"/>
      <c r="AG115" s="291" t="str">
        <f>IF($L115="","",IF($BL$13&gt;=$L115,IF($M115="",$AY115,IF($BL$13&gt;$M115,"",$AY115)),""))</f>
        <v/>
      </c>
      <c r="AH115" s="291"/>
      <c r="AI115" s="291"/>
      <c r="AJ115" s="291"/>
      <c r="AK115" s="291"/>
      <c r="AL115" s="291"/>
      <c r="AM115" s="291"/>
      <c r="AN115" s="291"/>
      <c r="AO115" s="291"/>
      <c r="AP115" s="291"/>
      <c r="AQ115" s="291"/>
      <c r="AR115" s="291"/>
      <c r="AS115" s="291"/>
      <c r="AT115" s="291" t="str">
        <f>IF($L115="","",IF($BL$13&gt;=$L115,IF($M115="",$AY115,IF($BL$13&gt;$M115,"",$AY115)),""))</f>
        <v/>
      </c>
      <c r="AU115" s="327"/>
      <c r="AV115" s="327"/>
      <c r="AX115" s="291"/>
      <c r="AY115" s="291"/>
      <c r="AZ115" s="291"/>
      <c r="BA115" s="291"/>
      <c r="BB115" s="291"/>
      <c r="BC115" s="291"/>
      <c r="BD115" s="291"/>
      <c r="BE115" s="291"/>
      <c r="BF115" s="291"/>
      <c r="BG115" s="291"/>
      <c r="BH115" s="291"/>
      <c r="BI115" s="291"/>
      <c r="BJ115" s="291"/>
      <c r="BK115" s="291"/>
      <c r="BL115" s="291" t="str">
        <f>IF($L115="","",IF($BL$13&gt;=$L115,IF($M115="",$AY115,IF($BL$13&gt;$M115,"",$AY115)),""))</f>
        <v/>
      </c>
      <c r="BM115" s="340" t="s">
        <v>429</v>
      </c>
      <c r="BN115" s="340"/>
      <c r="BO115" s="341"/>
    </row>
    <row r="116" spans="1:81" ht="13.5" customHeight="1">
      <c r="A116" s="306"/>
      <c r="B116" s="342" t="s">
        <v>12</v>
      </c>
      <c r="C116" s="342"/>
      <c r="D116" s="342"/>
      <c r="E116" s="567" t="s">
        <v>13</v>
      </c>
      <c r="F116" s="567"/>
      <c r="G116" s="567"/>
      <c r="H116" s="567"/>
      <c r="I116" s="567"/>
      <c r="J116" s="342"/>
      <c r="K116" s="306"/>
      <c r="L116" s="342"/>
      <c r="M116" s="342"/>
      <c r="N116" s="342"/>
      <c r="O116" s="342"/>
      <c r="P116" s="342"/>
      <c r="AG116" s="295"/>
      <c r="AH116" s="295"/>
      <c r="AT116" s="295"/>
      <c r="BL116" s="295"/>
      <c r="BM116" s="343"/>
      <c r="BN116" s="344"/>
    </row>
    <row r="117" spans="1:81">
      <c r="A117" s="306"/>
      <c r="B117" s="342"/>
      <c r="C117" s="342"/>
      <c r="D117" s="342"/>
      <c r="E117" s="567" t="s">
        <v>46</v>
      </c>
      <c r="F117" s="567"/>
      <c r="G117" s="567"/>
      <c r="H117" s="567"/>
      <c r="I117" s="567"/>
      <c r="J117" s="342"/>
      <c r="K117" s="306"/>
      <c r="L117" s="342"/>
      <c r="M117" s="342"/>
      <c r="N117" s="345"/>
      <c r="O117" s="345"/>
      <c r="P117" s="345"/>
      <c r="BM117" s="343"/>
      <c r="BN117" s="344"/>
    </row>
    <row r="118" spans="1:81" ht="12" customHeight="1">
      <c r="A118" s="306"/>
      <c r="B118" s="306"/>
      <c r="C118" s="306"/>
      <c r="D118" s="306"/>
      <c r="E118" s="562" t="s">
        <v>47</v>
      </c>
      <c r="F118" s="562"/>
      <c r="G118" s="562"/>
      <c r="H118" s="562"/>
      <c r="I118" s="562"/>
      <c r="J118" s="562"/>
      <c r="K118" s="562"/>
      <c r="L118" s="562"/>
      <c r="M118" s="562"/>
      <c r="N118" s="345"/>
      <c r="O118" s="345"/>
      <c r="P118" s="345"/>
      <c r="AG118" s="295"/>
      <c r="AH118" s="295"/>
      <c r="AT118" s="295"/>
      <c r="BL118" s="295"/>
      <c r="BM118" s="343"/>
      <c r="BN118" s="344"/>
    </row>
    <row r="119" spans="1:81" ht="12" customHeight="1">
      <c r="A119" s="306"/>
      <c r="B119" s="306"/>
      <c r="C119" s="306"/>
      <c r="D119" s="306"/>
      <c r="E119" s="562" t="s">
        <v>48</v>
      </c>
      <c r="F119" s="562"/>
      <c r="G119" s="562"/>
      <c r="H119" s="562"/>
      <c r="I119" s="562"/>
      <c r="J119" s="562"/>
      <c r="K119" s="562"/>
      <c r="L119" s="562"/>
      <c r="M119" s="562"/>
      <c r="N119" s="346"/>
      <c r="O119" s="346"/>
      <c r="P119" s="346"/>
      <c r="AG119" s="295"/>
      <c r="AH119" s="295"/>
      <c r="AT119" s="295"/>
      <c r="BL119" s="295"/>
      <c r="BM119" s="343"/>
      <c r="BN119" s="344"/>
    </row>
    <row r="120" spans="1:81" ht="12" customHeight="1">
      <c r="A120" s="306"/>
      <c r="B120" s="306"/>
      <c r="C120" s="306"/>
      <c r="D120" s="306"/>
      <c r="E120" s="345"/>
      <c r="F120" s="345"/>
      <c r="G120" s="345"/>
      <c r="H120" s="345"/>
      <c r="I120" s="345"/>
      <c r="J120" s="345"/>
      <c r="K120" s="345"/>
      <c r="L120" s="345"/>
      <c r="M120" s="345"/>
      <c r="N120" s="346"/>
      <c r="O120" s="346"/>
      <c r="P120" s="346"/>
      <c r="AG120" s="266"/>
      <c r="AH120" s="266"/>
      <c r="AT120" s="266"/>
      <c r="BL120" s="266"/>
      <c r="BM120" s="347"/>
      <c r="BN120" s="348"/>
    </row>
    <row r="121" spans="1:81" ht="12" customHeight="1">
      <c r="A121" s="306"/>
      <c r="B121" s="349"/>
      <c r="C121" s="349"/>
      <c r="D121" s="349"/>
      <c r="E121" s="350"/>
      <c r="F121" s="349"/>
      <c r="G121" s="349"/>
      <c r="H121" s="351"/>
      <c r="I121" s="350"/>
      <c r="J121" s="350"/>
      <c r="K121" s="346"/>
      <c r="L121" s="346"/>
      <c r="M121" s="346"/>
      <c r="N121" s="346"/>
      <c r="O121" s="346"/>
      <c r="P121" s="346"/>
      <c r="V121" s="352"/>
      <c r="W121" s="352"/>
      <c r="X121" s="352"/>
      <c r="Y121" s="352"/>
      <c r="Z121" s="352"/>
      <c r="AA121" s="352"/>
      <c r="AB121" s="352"/>
      <c r="AC121" s="352"/>
      <c r="AD121" s="352"/>
      <c r="AE121" s="352"/>
      <c r="AF121" s="352"/>
      <c r="AG121" s="353"/>
      <c r="AH121" s="353"/>
      <c r="AI121" s="352"/>
      <c r="AJ121" s="352"/>
      <c r="AK121" s="352"/>
      <c r="AL121" s="352"/>
      <c r="AM121" s="352"/>
      <c r="AN121" s="352"/>
      <c r="AO121" s="352"/>
      <c r="AP121" s="352"/>
      <c r="AQ121" s="352"/>
      <c r="AR121" s="352"/>
      <c r="AS121" s="352"/>
      <c r="AT121" s="353"/>
      <c r="AW121" s="353"/>
      <c r="AX121" s="353"/>
      <c r="AY121" s="353"/>
      <c r="AZ121" s="352"/>
      <c r="BA121" s="352"/>
      <c r="BB121" s="352"/>
      <c r="BC121" s="352"/>
      <c r="BD121" s="352"/>
      <c r="BE121" s="352"/>
      <c r="BF121" s="352"/>
      <c r="BG121" s="352"/>
      <c r="BH121" s="352"/>
      <c r="BI121" s="352"/>
      <c r="BJ121" s="352"/>
      <c r="BK121" s="352"/>
      <c r="BL121" s="353"/>
      <c r="BM121" s="353"/>
      <c r="BN121" s="352"/>
    </row>
    <row r="122" spans="1:81" ht="12" customHeight="1">
      <c r="A122" s="306"/>
      <c r="B122" s="349" t="s">
        <v>21</v>
      </c>
      <c r="C122" s="349"/>
      <c r="D122" s="349"/>
      <c r="E122" s="350"/>
      <c r="F122" s="349"/>
      <c r="G122" s="349"/>
      <c r="H122" s="351"/>
      <c r="I122" s="350"/>
      <c r="J122" s="350"/>
      <c r="K122" s="346"/>
      <c r="L122" s="346"/>
      <c r="M122" s="346"/>
      <c r="N122" s="346"/>
      <c r="O122" s="346"/>
      <c r="P122" s="346"/>
      <c r="V122" s="352"/>
      <c r="W122" s="352"/>
      <c r="X122" s="352"/>
      <c r="Y122" s="352"/>
      <c r="Z122" s="352"/>
      <c r="AA122" s="352"/>
      <c r="AB122" s="352"/>
      <c r="AC122" s="352"/>
      <c r="AD122" s="352"/>
      <c r="AE122" s="352"/>
      <c r="AF122" s="352"/>
      <c r="AG122" s="353"/>
      <c r="AH122" s="353"/>
      <c r="AI122" s="352"/>
      <c r="AJ122" s="352"/>
      <c r="AK122" s="352"/>
      <c r="AL122" s="352"/>
      <c r="AM122" s="352"/>
      <c r="AN122" s="352"/>
      <c r="AO122" s="352"/>
      <c r="AP122" s="352"/>
      <c r="AQ122" s="352"/>
      <c r="AR122" s="352"/>
      <c r="AS122" s="352"/>
      <c r="AT122" s="353"/>
      <c r="AW122" s="353"/>
      <c r="AX122" s="353"/>
      <c r="AY122" s="353"/>
      <c r="AZ122" s="352"/>
      <c r="BA122" s="352"/>
      <c r="BB122" s="352"/>
      <c r="BC122" s="352"/>
      <c r="BD122" s="352"/>
      <c r="BE122" s="352"/>
      <c r="BF122" s="352"/>
      <c r="BG122" s="352"/>
      <c r="BH122" s="352"/>
      <c r="BI122" s="352"/>
      <c r="BJ122" s="352"/>
      <c r="BK122" s="352"/>
      <c r="BL122" s="353"/>
      <c r="BM122" s="353"/>
      <c r="BN122" s="352"/>
    </row>
    <row r="123" spans="1:81">
      <c r="A123" s="306"/>
      <c r="B123" s="306" t="s">
        <v>45</v>
      </c>
      <c r="C123" s="306"/>
      <c r="D123" s="306"/>
      <c r="E123" s="306"/>
      <c r="F123" s="315"/>
      <c r="G123" s="315"/>
      <c r="H123" s="315"/>
      <c r="I123" s="315"/>
      <c r="J123" s="315"/>
      <c r="K123" s="346"/>
      <c r="L123" s="346"/>
      <c r="M123" s="346"/>
      <c r="V123" s="354"/>
      <c r="W123" s="354"/>
      <c r="X123" s="354"/>
      <c r="Y123" s="354"/>
      <c r="Z123" s="354"/>
      <c r="AA123" s="354"/>
      <c r="AB123" s="354"/>
      <c r="AC123" s="354"/>
      <c r="AD123" s="354"/>
      <c r="AE123" s="354"/>
      <c r="AF123" s="354"/>
      <c r="AG123" s="352"/>
      <c r="AH123" s="352"/>
      <c r="AI123" s="354"/>
      <c r="AJ123" s="354"/>
      <c r="AK123" s="354"/>
      <c r="AL123" s="354"/>
      <c r="AM123" s="354"/>
      <c r="AN123" s="354"/>
      <c r="AO123" s="354"/>
      <c r="AP123" s="354"/>
      <c r="AQ123" s="354"/>
      <c r="AR123" s="354"/>
      <c r="AS123" s="354"/>
      <c r="AT123" s="352"/>
      <c r="AW123" s="352"/>
      <c r="AX123" s="352"/>
      <c r="AY123" s="352"/>
      <c r="AZ123" s="354"/>
      <c r="BA123" s="354"/>
      <c r="BB123" s="354"/>
      <c r="BC123" s="354"/>
      <c r="BD123" s="354"/>
      <c r="BE123" s="354"/>
      <c r="BF123" s="354"/>
      <c r="BG123" s="354"/>
      <c r="BH123" s="354"/>
      <c r="BI123" s="354"/>
      <c r="BJ123" s="354"/>
      <c r="BK123" s="354"/>
      <c r="BL123" s="352"/>
      <c r="BM123" s="352"/>
      <c r="BN123" s="354"/>
    </row>
    <row r="124" spans="1:81">
      <c r="V124" s="354"/>
      <c r="W124" s="354"/>
      <c r="X124" s="354"/>
      <c r="Y124" s="354"/>
      <c r="Z124" s="354"/>
      <c r="AA124" s="354"/>
      <c r="AB124" s="354"/>
      <c r="AC124" s="354"/>
      <c r="AD124" s="354"/>
      <c r="AE124" s="354"/>
      <c r="AF124" s="354"/>
      <c r="AG124" s="352"/>
      <c r="AH124" s="352"/>
      <c r="AI124" s="354"/>
      <c r="AJ124" s="354"/>
      <c r="AK124" s="354"/>
      <c r="AL124" s="354"/>
      <c r="AM124" s="354"/>
      <c r="AN124" s="354"/>
      <c r="AO124" s="354"/>
      <c r="AP124" s="354"/>
      <c r="AQ124" s="354"/>
      <c r="AR124" s="354"/>
      <c r="AS124" s="354"/>
      <c r="AT124" s="352"/>
      <c r="AW124" s="352"/>
      <c r="AX124" s="352"/>
      <c r="AY124" s="352"/>
      <c r="AZ124" s="354"/>
      <c r="BA124" s="354"/>
      <c r="BB124" s="354"/>
      <c r="BC124" s="354"/>
      <c r="BD124" s="354"/>
      <c r="BE124" s="354"/>
      <c r="BF124" s="354"/>
      <c r="BG124" s="354"/>
      <c r="BH124" s="354"/>
      <c r="BI124" s="354"/>
      <c r="BJ124" s="354"/>
      <c r="BK124" s="354"/>
      <c r="BL124" s="352"/>
      <c r="BM124" s="352"/>
      <c r="BN124" s="354"/>
    </row>
    <row r="125" spans="1:81">
      <c r="V125" s="354"/>
      <c r="W125" s="354"/>
      <c r="X125" s="354"/>
      <c r="Y125" s="354"/>
      <c r="Z125" s="354"/>
      <c r="AA125" s="354"/>
      <c r="AB125" s="354"/>
      <c r="AC125" s="354"/>
      <c r="AD125" s="354"/>
      <c r="AE125" s="354"/>
      <c r="AF125" s="354"/>
      <c r="AG125" s="352"/>
      <c r="AH125" s="352"/>
      <c r="AI125" s="354"/>
      <c r="AJ125" s="354"/>
      <c r="AK125" s="354"/>
      <c r="AL125" s="354"/>
      <c r="AM125" s="354"/>
      <c r="AN125" s="354"/>
      <c r="AO125" s="354"/>
      <c r="AP125" s="354"/>
      <c r="AQ125" s="354"/>
      <c r="AR125" s="354"/>
      <c r="AS125" s="354"/>
      <c r="AT125" s="352"/>
      <c r="AW125" s="352"/>
      <c r="AX125" s="352"/>
      <c r="AY125" s="352"/>
      <c r="AZ125" s="354"/>
      <c r="BA125" s="354"/>
      <c r="BB125" s="354"/>
      <c r="BC125" s="354"/>
      <c r="BD125" s="354"/>
      <c r="BE125" s="354"/>
      <c r="BF125" s="354"/>
      <c r="BG125" s="354"/>
      <c r="BH125" s="354"/>
      <c r="BI125" s="354"/>
      <c r="BJ125" s="354"/>
      <c r="BK125" s="354"/>
      <c r="BL125" s="352"/>
      <c r="BM125" s="352"/>
      <c r="BN125" s="354"/>
    </row>
    <row r="126" spans="1:81">
      <c r="V126" s="354"/>
      <c r="W126" s="354"/>
      <c r="X126" s="354"/>
      <c r="Y126" s="354"/>
      <c r="Z126" s="354"/>
      <c r="AA126" s="354"/>
      <c r="AB126" s="354"/>
      <c r="AC126" s="354"/>
      <c r="AD126" s="354"/>
      <c r="AE126" s="354"/>
      <c r="AF126" s="354"/>
      <c r="AG126" s="352"/>
      <c r="AH126" s="352"/>
      <c r="AI126" s="354"/>
      <c r="AJ126" s="354"/>
      <c r="AK126" s="354"/>
      <c r="AL126" s="354"/>
      <c r="AM126" s="354"/>
      <c r="AN126" s="354"/>
      <c r="AO126" s="354"/>
      <c r="AP126" s="354"/>
      <c r="AQ126" s="354"/>
      <c r="AR126" s="354"/>
      <c r="AS126" s="354"/>
      <c r="AT126" s="352"/>
      <c r="AW126" s="352"/>
      <c r="AX126" s="352"/>
      <c r="AY126" s="352"/>
      <c r="AZ126" s="354"/>
      <c r="BA126" s="354"/>
      <c r="BB126" s="354"/>
      <c r="BC126" s="354"/>
      <c r="BD126" s="354"/>
      <c r="BE126" s="354"/>
      <c r="BF126" s="354"/>
      <c r="BG126" s="354"/>
      <c r="BH126" s="354"/>
      <c r="BI126" s="354"/>
      <c r="BJ126" s="354"/>
      <c r="BK126" s="354"/>
      <c r="BL126" s="352"/>
      <c r="BM126" s="352"/>
      <c r="BN126" s="354"/>
    </row>
    <row r="127" spans="1:81">
      <c r="N127" s="306"/>
      <c r="O127" s="306"/>
      <c r="P127" s="306"/>
      <c r="V127" s="355"/>
      <c r="W127" s="355"/>
      <c r="X127" s="355"/>
      <c r="Y127" s="355"/>
      <c r="Z127" s="355"/>
      <c r="AA127" s="355"/>
      <c r="AB127" s="355"/>
      <c r="AC127" s="355"/>
      <c r="AD127" s="355"/>
      <c r="AE127" s="355"/>
      <c r="AF127" s="355"/>
      <c r="AG127" s="21"/>
      <c r="AH127" s="21"/>
      <c r="AI127" s="355"/>
      <c r="AJ127" s="355"/>
      <c r="AK127" s="355"/>
      <c r="AL127" s="355"/>
      <c r="AM127" s="355"/>
      <c r="AN127" s="355"/>
      <c r="AO127" s="355"/>
      <c r="AP127" s="355"/>
      <c r="AQ127" s="355"/>
      <c r="AR127" s="355"/>
      <c r="AS127" s="355"/>
      <c r="AT127" s="21"/>
      <c r="AW127" s="21"/>
      <c r="AX127" s="21"/>
      <c r="AY127" s="21"/>
      <c r="AZ127" s="355"/>
      <c r="BA127" s="355"/>
      <c r="BB127" s="355"/>
      <c r="BC127" s="355"/>
      <c r="BD127" s="355"/>
      <c r="BE127" s="355"/>
      <c r="BF127" s="355"/>
      <c r="BG127" s="355"/>
      <c r="BH127" s="355"/>
      <c r="BI127" s="355"/>
      <c r="BJ127" s="355"/>
      <c r="BK127" s="355"/>
      <c r="BL127" s="21"/>
      <c r="BM127" s="21"/>
      <c r="BN127" s="355"/>
    </row>
    <row r="128" spans="1:81">
      <c r="A128" s="306" t="s">
        <v>1148</v>
      </c>
      <c r="B128" s="306"/>
      <c r="C128" s="306" t="s">
        <v>14</v>
      </c>
      <c r="D128" s="306" t="s">
        <v>15</v>
      </c>
      <c r="E128" s="306"/>
      <c r="F128" s="313" t="s">
        <v>16</v>
      </c>
      <c r="G128" s="306"/>
      <c r="H128" s="306" t="s">
        <v>17</v>
      </c>
      <c r="I128" s="306"/>
      <c r="J128" s="306"/>
      <c r="K128" s="306"/>
      <c r="L128" s="306"/>
      <c r="M128" s="306"/>
      <c r="N128" s="306"/>
      <c r="O128" s="306"/>
      <c r="P128" s="306"/>
    </row>
    <row r="129" spans="1:16">
      <c r="A129" s="306" t="s">
        <v>1149</v>
      </c>
      <c r="B129" s="306"/>
      <c r="C129" s="306" t="s">
        <v>50</v>
      </c>
      <c r="D129" s="306" t="s">
        <v>20</v>
      </c>
      <c r="E129" s="306"/>
      <c r="F129" s="313" t="s">
        <v>18</v>
      </c>
      <c r="G129" s="306"/>
      <c r="H129" s="306" t="s">
        <v>19</v>
      </c>
      <c r="I129" s="306"/>
      <c r="J129" s="306"/>
      <c r="K129" s="306"/>
      <c r="L129" s="306"/>
      <c r="M129" s="306"/>
      <c r="N129" s="306"/>
      <c r="O129" s="306"/>
      <c r="P129" s="306"/>
    </row>
    <row r="130" spans="1:16">
      <c r="A130" s="306" t="s">
        <v>1150</v>
      </c>
      <c r="B130" s="306"/>
      <c r="C130" s="306"/>
      <c r="D130" s="306"/>
      <c r="E130" s="306"/>
      <c r="F130" s="313"/>
      <c r="G130" s="306"/>
      <c r="H130" s="306"/>
      <c r="I130" s="306"/>
      <c r="J130" s="306"/>
      <c r="K130" s="306"/>
      <c r="L130" s="306"/>
      <c r="M130" s="306"/>
      <c r="N130" s="306"/>
      <c r="O130" s="306"/>
      <c r="P130" s="306"/>
    </row>
    <row r="131" spans="1:16">
      <c r="A131" s="306" t="s">
        <v>1151</v>
      </c>
      <c r="B131" s="306"/>
      <c r="C131" s="306"/>
      <c r="D131" s="306"/>
      <c r="E131" s="306"/>
      <c r="F131" s="313"/>
      <c r="G131" s="306"/>
      <c r="H131" s="306"/>
      <c r="I131" s="306"/>
      <c r="J131" s="306"/>
      <c r="K131" s="306"/>
      <c r="L131" s="306"/>
      <c r="M131" s="306"/>
    </row>
    <row r="132" spans="1:16">
      <c r="A132" s="306" t="s">
        <v>1152</v>
      </c>
    </row>
    <row r="133" spans="1:16">
      <c r="A133" s="306" t="s">
        <v>1153</v>
      </c>
    </row>
    <row r="134" spans="1:16">
      <c r="A134" s="306" t="s">
        <v>1154</v>
      </c>
    </row>
    <row r="135" spans="1:16">
      <c r="A135" s="306" t="s">
        <v>1155</v>
      </c>
    </row>
    <row r="136" spans="1:16">
      <c r="A136" s="306" t="s">
        <v>1156</v>
      </c>
    </row>
    <row r="137" spans="1:16">
      <c r="A137" s="306" t="s">
        <v>1157</v>
      </c>
    </row>
    <row r="138" spans="1:16">
      <c r="A138" s="306" t="s">
        <v>1158</v>
      </c>
    </row>
    <row r="139" spans="1:16">
      <c r="A139" s="306" t="s">
        <v>1159</v>
      </c>
    </row>
    <row r="140" spans="1:16">
      <c r="A140" s="306" t="s">
        <v>1160</v>
      </c>
    </row>
    <row r="141" spans="1:16">
      <c r="A141" s="306" t="s">
        <v>1161</v>
      </c>
    </row>
    <row r="142" spans="1:16">
      <c r="A142" s="306" t="s">
        <v>1162</v>
      </c>
    </row>
    <row r="143" spans="1:16">
      <c r="A143" s="306" t="s">
        <v>1163</v>
      </c>
    </row>
    <row r="144" spans="1:16">
      <c r="A144" s="306" t="s">
        <v>1164</v>
      </c>
    </row>
    <row r="145" spans="1:1">
      <c r="A145" s="306" t="s">
        <v>1165</v>
      </c>
    </row>
    <row r="146" spans="1:1">
      <c r="A146" s="306" t="s">
        <v>1166</v>
      </c>
    </row>
    <row r="147" spans="1:1">
      <c r="A147" s="306" t="s">
        <v>1167</v>
      </c>
    </row>
    <row r="148" spans="1:1">
      <c r="A148" s="306" t="s">
        <v>1168</v>
      </c>
    </row>
    <row r="149" spans="1:1">
      <c r="A149" s="306" t="s">
        <v>1169</v>
      </c>
    </row>
    <row r="150" spans="1:1">
      <c r="A150" t="s">
        <v>1170</v>
      </c>
    </row>
    <row r="151" spans="1:1">
      <c r="A151" t="s">
        <v>1171</v>
      </c>
    </row>
  </sheetData>
  <sheetProtection algorithmName="SHA-512" hashValue="4wqy3zw/C756wDHUNAaualOAVqVoEIfSA04JLyZj3EA8c+DT53uW5doud7MD7fc/z7ZsKcFdTITw400hTcgRnQ==" saltValue="Le757A7McZAmlHduJ4PY0Q==" spinCount="100000" sheet="1" selectLockedCells="1"/>
  <mergeCells count="35">
    <mergeCell ref="S5:U5"/>
    <mergeCell ref="S6:U6"/>
    <mergeCell ref="S7:U7"/>
    <mergeCell ref="S8:U8"/>
    <mergeCell ref="S9:U9"/>
    <mergeCell ref="AI2:AT2"/>
    <mergeCell ref="AP3:AT3"/>
    <mergeCell ref="S4:U4"/>
    <mergeCell ref="V2:AG2"/>
    <mergeCell ref="AC3:AG3"/>
    <mergeCell ref="H12:H14"/>
    <mergeCell ref="N12:N14"/>
    <mergeCell ref="Q12:Q14"/>
    <mergeCell ref="A2:M2"/>
    <mergeCell ref="F4:H4"/>
    <mergeCell ref="L5:M5"/>
    <mergeCell ref="P12:P14"/>
    <mergeCell ref="O12:O14"/>
    <mergeCell ref="B5:J5"/>
    <mergeCell ref="E119:M119"/>
    <mergeCell ref="A12:A14"/>
    <mergeCell ref="B12:B14"/>
    <mergeCell ref="C12:D14"/>
    <mergeCell ref="E116:I116"/>
    <mergeCell ref="A115:B115"/>
    <mergeCell ref="G12:G14"/>
    <mergeCell ref="I12:I14"/>
    <mergeCell ref="J12:J14"/>
    <mergeCell ref="K12:K14"/>
    <mergeCell ref="L12:L14"/>
    <mergeCell ref="M12:M14"/>
    <mergeCell ref="E12:E14"/>
    <mergeCell ref="F12:F14"/>
    <mergeCell ref="E118:M118"/>
    <mergeCell ref="E117:I117"/>
  </mergeCells>
  <phoneticPr fontId="1"/>
  <conditionalFormatting sqref="F4:H4">
    <cfRule type="cellIs" dxfId="9" priority="1" operator="equal">
      <formula>"退職日変更あり"</formula>
    </cfRule>
  </conditionalFormatting>
  <dataValidations xWindow="440" yWindow="424" count="20">
    <dataValidation type="list" allowBlank="1" showInputMessage="1" showErrorMessage="1" sqref="H15:I114" xr:uid="{00000000-0002-0000-0200-000000000000}">
      <formula1>$H$128:$H$129</formula1>
    </dataValidation>
    <dataValidation type="list" allowBlank="1" showInputMessage="1" showErrorMessage="1" prompt="「常」⇒1日6時間以上かつ1ヶ月20日以上_x000a__x000a_「非」⇒1日6時間未満又は1ヶ月20日未満" sqref="D15:D114" xr:uid="{00000000-0002-0000-0200-000001000000}">
      <formula1>$D$128:$D$129</formula1>
    </dataValidation>
    <dataValidation type="list" allowBlank="1" showInputMessage="1" showErrorMessage="1" prompt="「正」は正規職員、「パート」は正規職員以外（他のエクセルファイルからの貼り付けの際は、「パート」は全角でお願いします。）" sqref="C15:C114" xr:uid="{00000000-0002-0000-0200-000002000000}">
      <formula1>$C$128:$C$129</formula1>
    </dataValidation>
    <dataValidation type="list" errorStyle="warning" allowBlank="1" showInputMessage="1" showErrorMessage="1" sqref="WXC983137:WXC983161 WNG983137:WNG983161 WDK983137:WDK983161 VTO983137:VTO983161 VJS983137:VJS983161 UZW983137:UZW983161 UQA983137:UQA983161 UGE983137:UGE983161 TWI983137:TWI983161 TMM983137:TMM983161 TCQ983137:TCQ983161 SSU983137:SSU983161 SIY983137:SIY983161 RZC983137:RZC983161 RPG983137:RPG983161 RFK983137:RFK983161 QVO983137:QVO983161 QLS983137:QLS983161 QBW983137:QBW983161 PSA983137:PSA983161 PIE983137:PIE983161 OYI983137:OYI983161 OOM983137:OOM983161 OEQ983137:OEQ983161 NUU983137:NUU983161 NKY983137:NKY983161 NBC983137:NBC983161 MRG983137:MRG983161 MHK983137:MHK983161 LXO983137:LXO983161 LNS983137:LNS983161 LDW983137:LDW983161 KUA983137:KUA983161 KKE983137:KKE983161 KAI983137:KAI983161 JQM983137:JQM983161 JGQ983137:JGQ983161 IWU983137:IWU983161 IMY983137:IMY983161 IDC983137:IDC983161 HTG983137:HTG983161 HJK983137:HJK983161 GZO983137:GZO983161 GPS983137:GPS983161 GFW983137:GFW983161 FWA983137:FWA983161 FME983137:FME983161 FCI983137:FCI983161 ESM983137:ESM983161 EIQ983137:EIQ983161 DYU983137:DYU983161 DOY983137:DOY983161 DFC983137:DFC983161 CVG983137:CVG983161 CLK983137:CLK983161 CBO983137:CBO983161 BRS983137:BRS983161 BHW983137:BHW983161 AYA983137:AYA983161 AOE983137:AOE983161 AEI983137:AEI983161 UM983137:UM983161 KQ983137:KQ983161 H983137:H983161 WXC917601:WXC917625 WNG917601:WNG917625 WDK917601:WDK917625 VTO917601:VTO917625 VJS917601:VJS917625 UZW917601:UZW917625 UQA917601:UQA917625 UGE917601:UGE917625 TWI917601:TWI917625 TMM917601:TMM917625 TCQ917601:TCQ917625 SSU917601:SSU917625 SIY917601:SIY917625 RZC917601:RZC917625 RPG917601:RPG917625 RFK917601:RFK917625 QVO917601:QVO917625 QLS917601:QLS917625 QBW917601:QBW917625 PSA917601:PSA917625 PIE917601:PIE917625 OYI917601:OYI917625 OOM917601:OOM917625 OEQ917601:OEQ917625 NUU917601:NUU917625 NKY917601:NKY917625 NBC917601:NBC917625 MRG917601:MRG917625 MHK917601:MHK917625 LXO917601:LXO917625 LNS917601:LNS917625 LDW917601:LDW917625 KUA917601:KUA917625 KKE917601:KKE917625 KAI917601:KAI917625 JQM917601:JQM917625 JGQ917601:JGQ917625 IWU917601:IWU917625 IMY917601:IMY917625 IDC917601:IDC917625 HTG917601:HTG917625 HJK917601:HJK917625 GZO917601:GZO917625 GPS917601:GPS917625 GFW917601:GFW917625 FWA917601:FWA917625 FME917601:FME917625 FCI917601:FCI917625 ESM917601:ESM917625 EIQ917601:EIQ917625 DYU917601:DYU917625 DOY917601:DOY917625 DFC917601:DFC917625 CVG917601:CVG917625 CLK917601:CLK917625 CBO917601:CBO917625 BRS917601:BRS917625 BHW917601:BHW917625 AYA917601:AYA917625 AOE917601:AOE917625 AEI917601:AEI917625 UM917601:UM917625 KQ917601:KQ917625 H917601:H917625 WXC852065:WXC852089 WNG852065:WNG852089 WDK852065:WDK852089 VTO852065:VTO852089 VJS852065:VJS852089 UZW852065:UZW852089 UQA852065:UQA852089 UGE852065:UGE852089 TWI852065:TWI852089 TMM852065:TMM852089 TCQ852065:TCQ852089 SSU852065:SSU852089 SIY852065:SIY852089 RZC852065:RZC852089 RPG852065:RPG852089 RFK852065:RFK852089 QVO852065:QVO852089 QLS852065:QLS852089 QBW852065:QBW852089 PSA852065:PSA852089 PIE852065:PIE852089 OYI852065:OYI852089 OOM852065:OOM852089 OEQ852065:OEQ852089 NUU852065:NUU852089 NKY852065:NKY852089 NBC852065:NBC852089 MRG852065:MRG852089 MHK852065:MHK852089 LXO852065:LXO852089 LNS852065:LNS852089 LDW852065:LDW852089 KUA852065:KUA852089 KKE852065:KKE852089 KAI852065:KAI852089 JQM852065:JQM852089 JGQ852065:JGQ852089 IWU852065:IWU852089 IMY852065:IMY852089 IDC852065:IDC852089 HTG852065:HTG852089 HJK852065:HJK852089 GZO852065:GZO852089 GPS852065:GPS852089 GFW852065:GFW852089 FWA852065:FWA852089 FME852065:FME852089 FCI852065:FCI852089 ESM852065:ESM852089 EIQ852065:EIQ852089 DYU852065:DYU852089 DOY852065:DOY852089 DFC852065:DFC852089 CVG852065:CVG852089 CLK852065:CLK852089 CBO852065:CBO852089 BRS852065:BRS852089 BHW852065:BHW852089 AYA852065:AYA852089 AOE852065:AOE852089 AEI852065:AEI852089 UM852065:UM852089 KQ852065:KQ852089 H852065:H852089 WXC786529:WXC786553 WNG786529:WNG786553 WDK786529:WDK786553 VTO786529:VTO786553 VJS786529:VJS786553 UZW786529:UZW786553 UQA786529:UQA786553 UGE786529:UGE786553 TWI786529:TWI786553 TMM786529:TMM786553 TCQ786529:TCQ786553 SSU786529:SSU786553 SIY786529:SIY786553 RZC786529:RZC786553 RPG786529:RPG786553 RFK786529:RFK786553 QVO786529:QVO786553 QLS786529:QLS786553 QBW786529:QBW786553 PSA786529:PSA786553 PIE786529:PIE786553 OYI786529:OYI786553 OOM786529:OOM786553 OEQ786529:OEQ786553 NUU786529:NUU786553 NKY786529:NKY786553 NBC786529:NBC786553 MRG786529:MRG786553 MHK786529:MHK786553 LXO786529:LXO786553 LNS786529:LNS786553 LDW786529:LDW786553 KUA786529:KUA786553 KKE786529:KKE786553 KAI786529:KAI786553 JQM786529:JQM786553 JGQ786529:JGQ786553 IWU786529:IWU786553 IMY786529:IMY786553 IDC786529:IDC786553 HTG786529:HTG786553 HJK786529:HJK786553 GZO786529:GZO786553 GPS786529:GPS786553 GFW786529:GFW786553 FWA786529:FWA786553 FME786529:FME786553 FCI786529:FCI786553 ESM786529:ESM786553 EIQ786529:EIQ786553 DYU786529:DYU786553 DOY786529:DOY786553 DFC786529:DFC786553 CVG786529:CVG786553 CLK786529:CLK786553 CBO786529:CBO786553 BRS786529:BRS786553 BHW786529:BHW786553 AYA786529:AYA786553 AOE786529:AOE786553 AEI786529:AEI786553 UM786529:UM786553 KQ786529:KQ786553 H786529:H786553 WXC720993:WXC721017 WNG720993:WNG721017 WDK720993:WDK721017 VTO720993:VTO721017 VJS720993:VJS721017 UZW720993:UZW721017 UQA720993:UQA721017 UGE720993:UGE721017 TWI720993:TWI721017 TMM720993:TMM721017 TCQ720993:TCQ721017 SSU720993:SSU721017 SIY720993:SIY721017 RZC720993:RZC721017 RPG720993:RPG721017 RFK720993:RFK721017 QVO720993:QVO721017 QLS720993:QLS721017 QBW720993:QBW721017 PSA720993:PSA721017 PIE720993:PIE721017 OYI720993:OYI721017 OOM720993:OOM721017 OEQ720993:OEQ721017 NUU720993:NUU721017 NKY720993:NKY721017 NBC720993:NBC721017 MRG720993:MRG721017 MHK720993:MHK721017 LXO720993:LXO721017 LNS720993:LNS721017 LDW720993:LDW721017 KUA720993:KUA721017 KKE720993:KKE721017 KAI720993:KAI721017 JQM720993:JQM721017 JGQ720993:JGQ721017 IWU720993:IWU721017 IMY720993:IMY721017 IDC720993:IDC721017 HTG720993:HTG721017 HJK720993:HJK721017 GZO720993:GZO721017 GPS720993:GPS721017 GFW720993:GFW721017 FWA720993:FWA721017 FME720993:FME721017 FCI720993:FCI721017 ESM720993:ESM721017 EIQ720993:EIQ721017 DYU720993:DYU721017 DOY720993:DOY721017 DFC720993:DFC721017 CVG720993:CVG721017 CLK720993:CLK721017 CBO720993:CBO721017 BRS720993:BRS721017 BHW720993:BHW721017 AYA720993:AYA721017 AOE720993:AOE721017 AEI720993:AEI721017 UM720993:UM721017 KQ720993:KQ721017 H720993:H721017 WXC655457:WXC655481 WNG655457:WNG655481 WDK655457:WDK655481 VTO655457:VTO655481 VJS655457:VJS655481 UZW655457:UZW655481 UQA655457:UQA655481 UGE655457:UGE655481 TWI655457:TWI655481 TMM655457:TMM655481 TCQ655457:TCQ655481 SSU655457:SSU655481 SIY655457:SIY655481 RZC655457:RZC655481 RPG655457:RPG655481 RFK655457:RFK655481 QVO655457:QVO655481 QLS655457:QLS655481 QBW655457:QBW655481 PSA655457:PSA655481 PIE655457:PIE655481 OYI655457:OYI655481 OOM655457:OOM655481 OEQ655457:OEQ655481 NUU655457:NUU655481 NKY655457:NKY655481 NBC655457:NBC655481 MRG655457:MRG655481 MHK655457:MHK655481 LXO655457:LXO655481 LNS655457:LNS655481 LDW655457:LDW655481 KUA655457:KUA655481 KKE655457:KKE655481 KAI655457:KAI655481 JQM655457:JQM655481 JGQ655457:JGQ655481 IWU655457:IWU655481 IMY655457:IMY655481 IDC655457:IDC655481 HTG655457:HTG655481 HJK655457:HJK655481 GZO655457:GZO655481 GPS655457:GPS655481 GFW655457:GFW655481 FWA655457:FWA655481 FME655457:FME655481 FCI655457:FCI655481 ESM655457:ESM655481 EIQ655457:EIQ655481 DYU655457:DYU655481 DOY655457:DOY655481 DFC655457:DFC655481 CVG655457:CVG655481 CLK655457:CLK655481 CBO655457:CBO655481 BRS655457:BRS655481 BHW655457:BHW655481 AYA655457:AYA655481 AOE655457:AOE655481 AEI655457:AEI655481 UM655457:UM655481 KQ655457:KQ655481 H655457:H655481 WXC589921:WXC589945 WNG589921:WNG589945 WDK589921:WDK589945 VTO589921:VTO589945 VJS589921:VJS589945 UZW589921:UZW589945 UQA589921:UQA589945 UGE589921:UGE589945 TWI589921:TWI589945 TMM589921:TMM589945 TCQ589921:TCQ589945 SSU589921:SSU589945 SIY589921:SIY589945 RZC589921:RZC589945 RPG589921:RPG589945 RFK589921:RFK589945 QVO589921:QVO589945 QLS589921:QLS589945 QBW589921:QBW589945 PSA589921:PSA589945 PIE589921:PIE589945 OYI589921:OYI589945 OOM589921:OOM589945 OEQ589921:OEQ589945 NUU589921:NUU589945 NKY589921:NKY589945 NBC589921:NBC589945 MRG589921:MRG589945 MHK589921:MHK589945 LXO589921:LXO589945 LNS589921:LNS589945 LDW589921:LDW589945 KUA589921:KUA589945 KKE589921:KKE589945 KAI589921:KAI589945 JQM589921:JQM589945 JGQ589921:JGQ589945 IWU589921:IWU589945 IMY589921:IMY589945 IDC589921:IDC589945 HTG589921:HTG589945 HJK589921:HJK589945 GZO589921:GZO589945 GPS589921:GPS589945 GFW589921:GFW589945 FWA589921:FWA589945 FME589921:FME589945 FCI589921:FCI589945 ESM589921:ESM589945 EIQ589921:EIQ589945 DYU589921:DYU589945 DOY589921:DOY589945 DFC589921:DFC589945 CVG589921:CVG589945 CLK589921:CLK589945 CBO589921:CBO589945 BRS589921:BRS589945 BHW589921:BHW589945 AYA589921:AYA589945 AOE589921:AOE589945 AEI589921:AEI589945 UM589921:UM589945 KQ589921:KQ589945 H589921:H589945 WXC524385:WXC524409 WNG524385:WNG524409 WDK524385:WDK524409 VTO524385:VTO524409 VJS524385:VJS524409 UZW524385:UZW524409 UQA524385:UQA524409 UGE524385:UGE524409 TWI524385:TWI524409 TMM524385:TMM524409 TCQ524385:TCQ524409 SSU524385:SSU524409 SIY524385:SIY524409 RZC524385:RZC524409 RPG524385:RPG524409 RFK524385:RFK524409 QVO524385:QVO524409 QLS524385:QLS524409 QBW524385:QBW524409 PSA524385:PSA524409 PIE524385:PIE524409 OYI524385:OYI524409 OOM524385:OOM524409 OEQ524385:OEQ524409 NUU524385:NUU524409 NKY524385:NKY524409 NBC524385:NBC524409 MRG524385:MRG524409 MHK524385:MHK524409 LXO524385:LXO524409 LNS524385:LNS524409 LDW524385:LDW524409 KUA524385:KUA524409 KKE524385:KKE524409 KAI524385:KAI524409 JQM524385:JQM524409 JGQ524385:JGQ524409 IWU524385:IWU524409 IMY524385:IMY524409 IDC524385:IDC524409 HTG524385:HTG524409 HJK524385:HJK524409 GZO524385:GZO524409 GPS524385:GPS524409 GFW524385:GFW524409 FWA524385:FWA524409 FME524385:FME524409 FCI524385:FCI524409 ESM524385:ESM524409 EIQ524385:EIQ524409 DYU524385:DYU524409 DOY524385:DOY524409 DFC524385:DFC524409 CVG524385:CVG524409 CLK524385:CLK524409 CBO524385:CBO524409 BRS524385:BRS524409 BHW524385:BHW524409 AYA524385:AYA524409 AOE524385:AOE524409 AEI524385:AEI524409 UM524385:UM524409 KQ524385:KQ524409 H524385:H524409 WXC458849:WXC458873 WNG458849:WNG458873 WDK458849:WDK458873 VTO458849:VTO458873 VJS458849:VJS458873 UZW458849:UZW458873 UQA458849:UQA458873 UGE458849:UGE458873 TWI458849:TWI458873 TMM458849:TMM458873 TCQ458849:TCQ458873 SSU458849:SSU458873 SIY458849:SIY458873 RZC458849:RZC458873 RPG458849:RPG458873 RFK458849:RFK458873 QVO458849:QVO458873 QLS458849:QLS458873 QBW458849:QBW458873 PSA458849:PSA458873 PIE458849:PIE458873 OYI458849:OYI458873 OOM458849:OOM458873 OEQ458849:OEQ458873 NUU458849:NUU458873 NKY458849:NKY458873 NBC458849:NBC458873 MRG458849:MRG458873 MHK458849:MHK458873 LXO458849:LXO458873 LNS458849:LNS458873 LDW458849:LDW458873 KUA458849:KUA458873 KKE458849:KKE458873 KAI458849:KAI458873 JQM458849:JQM458873 JGQ458849:JGQ458873 IWU458849:IWU458873 IMY458849:IMY458873 IDC458849:IDC458873 HTG458849:HTG458873 HJK458849:HJK458873 GZO458849:GZO458873 GPS458849:GPS458873 GFW458849:GFW458873 FWA458849:FWA458873 FME458849:FME458873 FCI458849:FCI458873 ESM458849:ESM458873 EIQ458849:EIQ458873 DYU458849:DYU458873 DOY458849:DOY458873 DFC458849:DFC458873 CVG458849:CVG458873 CLK458849:CLK458873 CBO458849:CBO458873 BRS458849:BRS458873 BHW458849:BHW458873 AYA458849:AYA458873 AOE458849:AOE458873 AEI458849:AEI458873 UM458849:UM458873 KQ458849:KQ458873 H458849:H458873 WXC393313:WXC393337 WNG393313:WNG393337 WDK393313:WDK393337 VTO393313:VTO393337 VJS393313:VJS393337 UZW393313:UZW393337 UQA393313:UQA393337 UGE393313:UGE393337 TWI393313:TWI393337 TMM393313:TMM393337 TCQ393313:TCQ393337 SSU393313:SSU393337 SIY393313:SIY393337 RZC393313:RZC393337 RPG393313:RPG393337 RFK393313:RFK393337 QVO393313:QVO393337 QLS393313:QLS393337 QBW393313:QBW393337 PSA393313:PSA393337 PIE393313:PIE393337 OYI393313:OYI393337 OOM393313:OOM393337 OEQ393313:OEQ393337 NUU393313:NUU393337 NKY393313:NKY393337 NBC393313:NBC393337 MRG393313:MRG393337 MHK393313:MHK393337 LXO393313:LXO393337 LNS393313:LNS393337 LDW393313:LDW393337 KUA393313:KUA393337 KKE393313:KKE393337 KAI393313:KAI393337 JQM393313:JQM393337 JGQ393313:JGQ393337 IWU393313:IWU393337 IMY393313:IMY393337 IDC393313:IDC393337 HTG393313:HTG393337 HJK393313:HJK393337 GZO393313:GZO393337 GPS393313:GPS393337 GFW393313:GFW393337 FWA393313:FWA393337 FME393313:FME393337 FCI393313:FCI393337 ESM393313:ESM393337 EIQ393313:EIQ393337 DYU393313:DYU393337 DOY393313:DOY393337 DFC393313:DFC393337 CVG393313:CVG393337 CLK393313:CLK393337 CBO393313:CBO393337 BRS393313:BRS393337 BHW393313:BHW393337 AYA393313:AYA393337 AOE393313:AOE393337 AEI393313:AEI393337 UM393313:UM393337 KQ393313:KQ393337 H393313:H393337 WXC327777:WXC327801 WNG327777:WNG327801 WDK327777:WDK327801 VTO327777:VTO327801 VJS327777:VJS327801 UZW327777:UZW327801 UQA327777:UQA327801 UGE327777:UGE327801 TWI327777:TWI327801 TMM327777:TMM327801 TCQ327777:TCQ327801 SSU327777:SSU327801 SIY327777:SIY327801 RZC327777:RZC327801 RPG327777:RPG327801 RFK327777:RFK327801 QVO327777:QVO327801 QLS327777:QLS327801 QBW327777:QBW327801 PSA327777:PSA327801 PIE327777:PIE327801 OYI327777:OYI327801 OOM327777:OOM327801 OEQ327777:OEQ327801 NUU327777:NUU327801 NKY327777:NKY327801 NBC327777:NBC327801 MRG327777:MRG327801 MHK327777:MHK327801 LXO327777:LXO327801 LNS327777:LNS327801 LDW327777:LDW327801 KUA327777:KUA327801 KKE327777:KKE327801 KAI327777:KAI327801 JQM327777:JQM327801 JGQ327777:JGQ327801 IWU327777:IWU327801 IMY327777:IMY327801 IDC327777:IDC327801 HTG327777:HTG327801 HJK327777:HJK327801 GZO327777:GZO327801 GPS327777:GPS327801 GFW327777:GFW327801 FWA327777:FWA327801 FME327777:FME327801 FCI327777:FCI327801 ESM327777:ESM327801 EIQ327777:EIQ327801 DYU327777:DYU327801 DOY327777:DOY327801 DFC327777:DFC327801 CVG327777:CVG327801 CLK327777:CLK327801 CBO327777:CBO327801 BRS327777:BRS327801 BHW327777:BHW327801 AYA327777:AYA327801 AOE327777:AOE327801 AEI327777:AEI327801 UM327777:UM327801 KQ327777:KQ327801 H327777:H327801 WXC262241:WXC262265 WNG262241:WNG262265 WDK262241:WDK262265 VTO262241:VTO262265 VJS262241:VJS262265 UZW262241:UZW262265 UQA262241:UQA262265 UGE262241:UGE262265 TWI262241:TWI262265 TMM262241:TMM262265 TCQ262241:TCQ262265 SSU262241:SSU262265 SIY262241:SIY262265 RZC262241:RZC262265 RPG262241:RPG262265 RFK262241:RFK262265 QVO262241:QVO262265 QLS262241:QLS262265 QBW262241:QBW262265 PSA262241:PSA262265 PIE262241:PIE262265 OYI262241:OYI262265 OOM262241:OOM262265 OEQ262241:OEQ262265 NUU262241:NUU262265 NKY262241:NKY262265 NBC262241:NBC262265 MRG262241:MRG262265 MHK262241:MHK262265 LXO262241:LXO262265 LNS262241:LNS262265 LDW262241:LDW262265 KUA262241:KUA262265 KKE262241:KKE262265 KAI262241:KAI262265 JQM262241:JQM262265 JGQ262241:JGQ262265 IWU262241:IWU262265 IMY262241:IMY262265 IDC262241:IDC262265 HTG262241:HTG262265 HJK262241:HJK262265 GZO262241:GZO262265 GPS262241:GPS262265 GFW262241:GFW262265 FWA262241:FWA262265 FME262241:FME262265 FCI262241:FCI262265 ESM262241:ESM262265 EIQ262241:EIQ262265 DYU262241:DYU262265 DOY262241:DOY262265 DFC262241:DFC262265 CVG262241:CVG262265 CLK262241:CLK262265 CBO262241:CBO262265 BRS262241:BRS262265 BHW262241:BHW262265 AYA262241:AYA262265 AOE262241:AOE262265 AEI262241:AEI262265 UM262241:UM262265 KQ262241:KQ262265 H262241:H262265 WXC196705:WXC196729 WNG196705:WNG196729 WDK196705:WDK196729 VTO196705:VTO196729 VJS196705:VJS196729 UZW196705:UZW196729 UQA196705:UQA196729 UGE196705:UGE196729 TWI196705:TWI196729 TMM196705:TMM196729 TCQ196705:TCQ196729 SSU196705:SSU196729 SIY196705:SIY196729 RZC196705:RZC196729 RPG196705:RPG196729 RFK196705:RFK196729 QVO196705:QVO196729 QLS196705:QLS196729 QBW196705:QBW196729 PSA196705:PSA196729 PIE196705:PIE196729 OYI196705:OYI196729 OOM196705:OOM196729 OEQ196705:OEQ196729 NUU196705:NUU196729 NKY196705:NKY196729 NBC196705:NBC196729 MRG196705:MRG196729 MHK196705:MHK196729 LXO196705:LXO196729 LNS196705:LNS196729 LDW196705:LDW196729 KUA196705:KUA196729 KKE196705:KKE196729 KAI196705:KAI196729 JQM196705:JQM196729 JGQ196705:JGQ196729 IWU196705:IWU196729 IMY196705:IMY196729 IDC196705:IDC196729 HTG196705:HTG196729 HJK196705:HJK196729 GZO196705:GZO196729 GPS196705:GPS196729 GFW196705:GFW196729 FWA196705:FWA196729 FME196705:FME196729 FCI196705:FCI196729 ESM196705:ESM196729 EIQ196705:EIQ196729 DYU196705:DYU196729 DOY196705:DOY196729 DFC196705:DFC196729 CVG196705:CVG196729 CLK196705:CLK196729 CBO196705:CBO196729 BRS196705:BRS196729 BHW196705:BHW196729 AYA196705:AYA196729 AOE196705:AOE196729 AEI196705:AEI196729 UM196705:UM196729 KQ196705:KQ196729 H196705:H196729 WXC131169:WXC131193 WNG131169:WNG131193 WDK131169:WDK131193 VTO131169:VTO131193 VJS131169:VJS131193 UZW131169:UZW131193 UQA131169:UQA131193 UGE131169:UGE131193 TWI131169:TWI131193 TMM131169:TMM131193 TCQ131169:TCQ131193 SSU131169:SSU131193 SIY131169:SIY131193 RZC131169:RZC131193 RPG131169:RPG131193 RFK131169:RFK131193 QVO131169:QVO131193 QLS131169:QLS131193 QBW131169:QBW131193 PSA131169:PSA131193 PIE131169:PIE131193 OYI131169:OYI131193 OOM131169:OOM131193 OEQ131169:OEQ131193 NUU131169:NUU131193 NKY131169:NKY131193 NBC131169:NBC131193 MRG131169:MRG131193 MHK131169:MHK131193 LXO131169:LXO131193 LNS131169:LNS131193 LDW131169:LDW131193 KUA131169:KUA131193 KKE131169:KKE131193 KAI131169:KAI131193 JQM131169:JQM131193 JGQ131169:JGQ131193 IWU131169:IWU131193 IMY131169:IMY131193 IDC131169:IDC131193 HTG131169:HTG131193 HJK131169:HJK131193 GZO131169:GZO131193 GPS131169:GPS131193 GFW131169:GFW131193 FWA131169:FWA131193 FME131169:FME131193 FCI131169:FCI131193 ESM131169:ESM131193 EIQ131169:EIQ131193 DYU131169:DYU131193 DOY131169:DOY131193 DFC131169:DFC131193 CVG131169:CVG131193 CLK131169:CLK131193 CBO131169:CBO131193 BRS131169:BRS131193 BHW131169:BHW131193 AYA131169:AYA131193 AOE131169:AOE131193 AEI131169:AEI131193 UM131169:UM131193 KQ131169:KQ131193 H131169:H131193 WXC65633:WXC65657 WNG65633:WNG65657 WDK65633:WDK65657 VTO65633:VTO65657 VJS65633:VJS65657 UZW65633:UZW65657 UQA65633:UQA65657 UGE65633:UGE65657 TWI65633:TWI65657 TMM65633:TMM65657 TCQ65633:TCQ65657 SSU65633:SSU65657 SIY65633:SIY65657 RZC65633:RZC65657 RPG65633:RPG65657 RFK65633:RFK65657 QVO65633:QVO65657 QLS65633:QLS65657 QBW65633:QBW65657 PSA65633:PSA65657 PIE65633:PIE65657 OYI65633:OYI65657 OOM65633:OOM65657 OEQ65633:OEQ65657 NUU65633:NUU65657 NKY65633:NKY65657 NBC65633:NBC65657 MRG65633:MRG65657 MHK65633:MHK65657 LXO65633:LXO65657 LNS65633:LNS65657 LDW65633:LDW65657 KUA65633:KUA65657 KKE65633:KKE65657 KAI65633:KAI65657 JQM65633:JQM65657 JGQ65633:JGQ65657 IWU65633:IWU65657 IMY65633:IMY65657 IDC65633:IDC65657 HTG65633:HTG65657 HJK65633:HJK65657 GZO65633:GZO65657 GPS65633:GPS65657 GFW65633:GFW65657 FWA65633:FWA65657 FME65633:FME65657 FCI65633:FCI65657 ESM65633:ESM65657 EIQ65633:EIQ65657 DYU65633:DYU65657 DOY65633:DOY65657 DFC65633:DFC65657 CVG65633:CVG65657 CLK65633:CLK65657 CBO65633:CBO65657 BRS65633:BRS65657 BHW65633:BHW65657 AYA65633:AYA65657 AOE65633:AOE65657 AEI65633:AEI65657 UM65633:UM65657 KQ65633:KQ65657 H65633:H65657 WNH15:WNH39 WDL15:WDL39 VTP15:VTP39 VJT15:VJT39 UZX15:UZX39 UQB15:UQB39 UGF15:UGF39 TWJ15:TWJ39 TMN15:TMN39 TCR15:TCR39 SSV15:SSV39 SIZ15:SIZ39 RZD15:RZD39 RPH15:RPH39 RFL15:RFL39 QVP15:QVP39 QLT15:QLT39 QBX15:QBX39 PSB15:PSB39 PIF15:PIF39 OYJ15:OYJ39 OON15:OON39 OER15:OER39 NUV15:NUV39 NKZ15:NKZ39 NBD15:NBD39 MRH15:MRH39 MHL15:MHL39 LXP15:LXP39 LNT15:LNT39 LDX15:LDX39 KUB15:KUB39 KKF15:KKF39 KAJ15:KAJ39 JQN15:JQN39 JGR15:JGR39 IWV15:IWV39 IMZ15:IMZ39 IDD15:IDD39 HTH15:HTH39 HJL15:HJL39 GZP15:GZP39 GPT15:GPT39 GFX15:GFX39 FWB15:FWB39 FMF15:FMF39 FCJ15:FCJ39 ESN15:ESN39 EIR15:EIR39 DYV15:DYV39 DOZ15:DOZ39 DFD15:DFD39 CVH15:CVH39 CLL15:CLL39 CBP15:CBP39 BRT15:BRT39 BHX15:BHX39 AYB15:AYB39 AOF15:AOF39 AEJ15:AEJ39 UN15:UN39 KR15:KR39 WXD15:WXD39" xr:uid="{00000000-0002-0000-0200-000005000000}">
      <formula1>$H$128:$H$129</formula1>
    </dataValidation>
    <dataValidation type="list" errorStyle="warning" allowBlank="1" showInputMessage="1" showErrorMessage="1" sqref="WXA983137:WXA983161 F15:F114 WNE983137:WNE983161 WDI983137:WDI983161 VTM983137:VTM983161 VJQ983137:VJQ983161 UZU983137:UZU983161 UPY983137:UPY983161 UGC983137:UGC983161 TWG983137:TWG983161 TMK983137:TMK983161 TCO983137:TCO983161 SSS983137:SSS983161 SIW983137:SIW983161 RZA983137:RZA983161 RPE983137:RPE983161 RFI983137:RFI983161 QVM983137:QVM983161 QLQ983137:QLQ983161 QBU983137:QBU983161 PRY983137:PRY983161 PIC983137:PIC983161 OYG983137:OYG983161 OOK983137:OOK983161 OEO983137:OEO983161 NUS983137:NUS983161 NKW983137:NKW983161 NBA983137:NBA983161 MRE983137:MRE983161 MHI983137:MHI983161 LXM983137:LXM983161 LNQ983137:LNQ983161 LDU983137:LDU983161 KTY983137:KTY983161 KKC983137:KKC983161 KAG983137:KAG983161 JQK983137:JQK983161 JGO983137:JGO983161 IWS983137:IWS983161 IMW983137:IMW983161 IDA983137:IDA983161 HTE983137:HTE983161 HJI983137:HJI983161 GZM983137:GZM983161 GPQ983137:GPQ983161 GFU983137:GFU983161 FVY983137:FVY983161 FMC983137:FMC983161 FCG983137:FCG983161 ESK983137:ESK983161 EIO983137:EIO983161 DYS983137:DYS983161 DOW983137:DOW983161 DFA983137:DFA983161 CVE983137:CVE983161 CLI983137:CLI983161 CBM983137:CBM983161 BRQ983137:BRQ983161 BHU983137:BHU983161 AXY983137:AXY983161 AOC983137:AOC983161 AEG983137:AEG983161 UK983137:UK983161 KO983137:KO983161 F983137:F983161 WXA917601:WXA917625 WNE917601:WNE917625 WDI917601:WDI917625 VTM917601:VTM917625 VJQ917601:VJQ917625 UZU917601:UZU917625 UPY917601:UPY917625 UGC917601:UGC917625 TWG917601:TWG917625 TMK917601:TMK917625 TCO917601:TCO917625 SSS917601:SSS917625 SIW917601:SIW917625 RZA917601:RZA917625 RPE917601:RPE917625 RFI917601:RFI917625 QVM917601:QVM917625 QLQ917601:QLQ917625 QBU917601:QBU917625 PRY917601:PRY917625 PIC917601:PIC917625 OYG917601:OYG917625 OOK917601:OOK917625 OEO917601:OEO917625 NUS917601:NUS917625 NKW917601:NKW917625 NBA917601:NBA917625 MRE917601:MRE917625 MHI917601:MHI917625 LXM917601:LXM917625 LNQ917601:LNQ917625 LDU917601:LDU917625 KTY917601:KTY917625 KKC917601:KKC917625 KAG917601:KAG917625 JQK917601:JQK917625 JGO917601:JGO917625 IWS917601:IWS917625 IMW917601:IMW917625 IDA917601:IDA917625 HTE917601:HTE917625 HJI917601:HJI917625 GZM917601:GZM917625 GPQ917601:GPQ917625 GFU917601:GFU917625 FVY917601:FVY917625 FMC917601:FMC917625 FCG917601:FCG917625 ESK917601:ESK917625 EIO917601:EIO917625 DYS917601:DYS917625 DOW917601:DOW917625 DFA917601:DFA917625 CVE917601:CVE917625 CLI917601:CLI917625 CBM917601:CBM917625 BRQ917601:BRQ917625 BHU917601:BHU917625 AXY917601:AXY917625 AOC917601:AOC917625 AEG917601:AEG917625 UK917601:UK917625 KO917601:KO917625 F917601:F917625 WXA852065:WXA852089 WNE852065:WNE852089 WDI852065:WDI852089 VTM852065:VTM852089 VJQ852065:VJQ852089 UZU852065:UZU852089 UPY852065:UPY852089 UGC852065:UGC852089 TWG852065:TWG852089 TMK852065:TMK852089 TCO852065:TCO852089 SSS852065:SSS852089 SIW852065:SIW852089 RZA852065:RZA852089 RPE852065:RPE852089 RFI852065:RFI852089 QVM852065:QVM852089 QLQ852065:QLQ852089 QBU852065:QBU852089 PRY852065:PRY852089 PIC852065:PIC852089 OYG852065:OYG852089 OOK852065:OOK852089 OEO852065:OEO852089 NUS852065:NUS852089 NKW852065:NKW852089 NBA852065:NBA852089 MRE852065:MRE852089 MHI852065:MHI852089 LXM852065:LXM852089 LNQ852065:LNQ852089 LDU852065:LDU852089 KTY852065:KTY852089 KKC852065:KKC852089 KAG852065:KAG852089 JQK852065:JQK852089 JGO852065:JGO852089 IWS852065:IWS852089 IMW852065:IMW852089 IDA852065:IDA852089 HTE852065:HTE852089 HJI852065:HJI852089 GZM852065:GZM852089 GPQ852065:GPQ852089 GFU852065:GFU852089 FVY852065:FVY852089 FMC852065:FMC852089 FCG852065:FCG852089 ESK852065:ESK852089 EIO852065:EIO852089 DYS852065:DYS852089 DOW852065:DOW852089 DFA852065:DFA852089 CVE852065:CVE852089 CLI852065:CLI852089 CBM852065:CBM852089 BRQ852065:BRQ852089 BHU852065:BHU852089 AXY852065:AXY852089 AOC852065:AOC852089 AEG852065:AEG852089 UK852065:UK852089 KO852065:KO852089 F852065:F852089 WXA786529:WXA786553 WNE786529:WNE786553 WDI786529:WDI786553 VTM786529:VTM786553 VJQ786529:VJQ786553 UZU786529:UZU786553 UPY786529:UPY786553 UGC786529:UGC786553 TWG786529:TWG786553 TMK786529:TMK786553 TCO786529:TCO786553 SSS786529:SSS786553 SIW786529:SIW786553 RZA786529:RZA786553 RPE786529:RPE786553 RFI786529:RFI786553 QVM786529:QVM786553 QLQ786529:QLQ786553 QBU786529:QBU786553 PRY786529:PRY786553 PIC786529:PIC786553 OYG786529:OYG786553 OOK786529:OOK786553 OEO786529:OEO786553 NUS786529:NUS786553 NKW786529:NKW786553 NBA786529:NBA786553 MRE786529:MRE786553 MHI786529:MHI786553 LXM786529:LXM786553 LNQ786529:LNQ786553 LDU786529:LDU786553 KTY786529:KTY786553 KKC786529:KKC786553 KAG786529:KAG786553 JQK786529:JQK786553 JGO786529:JGO786553 IWS786529:IWS786553 IMW786529:IMW786553 IDA786529:IDA786553 HTE786529:HTE786553 HJI786529:HJI786553 GZM786529:GZM786553 GPQ786529:GPQ786553 GFU786529:GFU786553 FVY786529:FVY786553 FMC786529:FMC786553 FCG786529:FCG786553 ESK786529:ESK786553 EIO786529:EIO786553 DYS786529:DYS786553 DOW786529:DOW786553 DFA786529:DFA786553 CVE786529:CVE786553 CLI786529:CLI786553 CBM786529:CBM786553 BRQ786529:BRQ786553 BHU786529:BHU786553 AXY786529:AXY786553 AOC786529:AOC786553 AEG786529:AEG786553 UK786529:UK786553 KO786529:KO786553 F786529:F786553 WXA720993:WXA721017 WNE720993:WNE721017 WDI720993:WDI721017 VTM720993:VTM721017 VJQ720993:VJQ721017 UZU720993:UZU721017 UPY720993:UPY721017 UGC720993:UGC721017 TWG720993:TWG721017 TMK720993:TMK721017 TCO720993:TCO721017 SSS720993:SSS721017 SIW720993:SIW721017 RZA720993:RZA721017 RPE720993:RPE721017 RFI720993:RFI721017 QVM720993:QVM721017 QLQ720993:QLQ721017 QBU720993:QBU721017 PRY720993:PRY721017 PIC720993:PIC721017 OYG720993:OYG721017 OOK720993:OOK721017 OEO720993:OEO721017 NUS720993:NUS721017 NKW720993:NKW721017 NBA720993:NBA721017 MRE720993:MRE721017 MHI720993:MHI721017 LXM720993:LXM721017 LNQ720993:LNQ721017 LDU720993:LDU721017 KTY720993:KTY721017 KKC720993:KKC721017 KAG720993:KAG721017 JQK720993:JQK721017 JGO720993:JGO721017 IWS720993:IWS721017 IMW720993:IMW721017 IDA720993:IDA721017 HTE720993:HTE721017 HJI720993:HJI721017 GZM720993:GZM721017 GPQ720993:GPQ721017 GFU720993:GFU721017 FVY720993:FVY721017 FMC720993:FMC721017 FCG720993:FCG721017 ESK720993:ESK721017 EIO720993:EIO721017 DYS720993:DYS721017 DOW720993:DOW721017 DFA720993:DFA721017 CVE720993:CVE721017 CLI720993:CLI721017 CBM720993:CBM721017 BRQ720993:BRQ721017 BHU720993:BHU721017 AXY720993:AXY721017 AOC720993:AOC721017 AEG720993:AEG721017 UK720993:UK721017 KO720993:KO721017 F720993:F721017 WXA655457:WXA655481 WNE655457:WNE655481 WDI655457:WDI655481 VTM655457:VTM655481 VJQ655457:VJQ655481 UZU655457:UZU655481 UPY655457:UPY655481 UGC655457:UGC655481 TWG655457:TWG655481 TMK655457:TMK655481 TCO655457:TCO655481 SSS655457:SSS655481 SIW655457:SIW655481 RZA655457:RZA655481 RPE655457:RPE655481 RFI655457:RFI655481 QVM655457:QVM655481 QLQ655457:QLQ655481 QBU655457:QBU655481 PRY655457:PRY655481 PIC655457:PIC655481 OYG655457:OYG655481 OOK655457:OOK655481 OEO655457:OEO655481 NUS655457:NUS655481 NKW655457:NKW655481 NBA655457:NBA655481 MRE655457:MRE655481 MHI655457:MHI655481 LXM655457:LXM655481 LNQ655457:LNQ655481 LDU655457:LDU655481 KTY655457:KTY655481 KKC655457:KKC655481 KAG655457:KAG655481 JQK655457:JQK655481 JGO655457:JGO655481 IWS655457:IWS655481 IMW655457:IMW655481 IDA655457:IDA655481 HTE655457:HTE655481 HJI655457:HJI655481 GZM655457:GZM655481 GPQ655457:GPQ655481 GFU655457:GFU655481 FVY655457:FVY655481 FMC655457:FMC655481 FCG655457:FCG655481 ESK655457:ESK655481 EIO655457:EIO655481 DYS655457:DYS655481 DOW655457:DOW655481 DFA655457:DFA655481 CVE655457:CVE655481 CLI655457:CLI655481 CBM655457:CBM655481 BRQ655457:BRQ655481 BHU655457:BHU655481 AXY655457:AXY655481 AOC655457:AOC655481 AEG655457:AEG655481 UK655457:UK655481 KO655457:KO655481 F655457:F655481 WXA589921:WXA589945 WNE589921:WNE589945 WDI589921:WDI589945 VTM589921:VTM589945 VJQ589921:VJQ589945 UZU589921:UZU589945 UPY589921:UPY589945 UGC589921:UGC589945 TWG589921:TWG589945 TMK589921:TMK589945 TCO589921:TCO589945 SSS589921:SSS589945 SIW589921:SIW589945 RZA589921:RZA589945 RPE589921:RPE589945 RFI589921:RFI589945 QVM589921:QVM589945 QLQ589921:QLQ589945 QBU589921:QBU589945 PRY589921:PRY589945 PIC589921:PIC589945 OYG589921:OYG589945 OOK589921:OOK589945 OEO589921:OEO589945 NUS589921:NUS589945 NKW589921:NKW589945 NBA589921:NBA589945 MRE589921:MRE589945 MHI589921:MHI589945 LXM589921:LXM589945 LNQ589921:LNQ589945 LDU589921:LDU589945 KTY589921:KTY589945 KKC589921:KKC589945 KAG589921:KAG589945 JQK589921:JQK589945 JGO589921:JGO589945 IWS589921:IWS589945 IMW589921:IMW589945 IDA589921:IDA589945 HTE589921:HTE589945 HJI589921:HJI589945 GZM589921:GZM589945 GPQ589921:GPQ589945 GFU589921:GFU589945 FVY589921:FVY589945 FMC589921:FMC589945 FCG589921:FCG589945 ESK589921:ESK589945 EIO589921:EIO589945 DYS589921:DYS589945 DOW589921:DOW589945 DFA589921:DFA589945 CVE589921:CVE589945 CLI589921:CLI589945 CBM589921:CBM589945 BRQ589921:BRQ589945 BHU589921:BHU589945 AXY589921:AXY589945 AOC589921:AOC589945 AEG589921:AEG589945 UK589921:UK589945 KO589921:KO589945 F589921:F589945 WXA524385:WXA524409 WNE524385:WNE524409 WDI524385:WDI524409 VTM524385:VTM524409 VJQ524385:VJQ524409 UZU524385:UZU524409 UPY524385:UPY524409 UGC524385:UGC524409 TWG524385:TWG524409 TMK524385:TMK524409 TCO524385:TCO524409 SSS524385:SSS524409 SIW524385:SIW524409 RZA524385:RZA524409 RPE524385:RPE524409 RFI524385:RFI524409 QVM524385:QVM524409 QLQ524385:QLQ524409 QBU524385:QBU524409 PRY524385:PRY524409 PIC524385:PIC524409 OYG524385:OYG524409 OOK524385:OOK524409 OEO524385:OEO524409 NUS524385:NUS524409 NKW524385:NKW524409 NBA524385:NBA524409 MRE524385:MRE524409 MHI524385:MHI524409 LXM524385:LXM524409 LNQ524385:LNQ524409 LDU524385:LDU524409 KTY524385:KTY524409 KKC524385:KKC524409 KAG524385:KAG524409 JQK524385:JQK524409 JGO524385:JGO524409 IWS524385:IWS524409 IMW524385:IMW524409 IDA524385:IDA524409 HTE524385:HTE524409 HJI524385:HJI524409 GZM524385:GZM524409 GPQ524385:GPQ524409 GFU524385:GFU524409 FVY524385:FVY524409 FMC524385:FMC524409 FCG524385:FCG524409 ESK524385:ESK524409 EIO524385:EIO524409 DYS524385:DYS524409 DOW524385:DOW524409 DFA524385:DFA524409 CVE524385:CVE524409 CLI524385:CLI524409 CBM524385:CBM524409 BRQ524385:BRQ524409 BHU524385:BHU524409 AXY524385:AXY524409 AOC524385:AOC524409 AEG524385:AEG524409 UK524385:UK524409 KO524385:KO524409 F524385:F524409 WXA458849:WXA458873 WNE458849:WNE458873 WDI458849:WDI458873 VTM458849:VTM458873 VJQ458849:VJQ458873 UZU458849:UZU458873 UPY458849:UPY458873 UGC458849:UGC458873 TWG458849:TWG458873 TMK458849:TMK458873 TCO458849:TCO458873 SSS458849:SSS458873 SIW458849:SIW458873 RZA458849:RZA458873 RPE458849:RPE458873 RFI458849:RFI458873 QVM458849:QVM458873 QLQ458849:QLQ458873 QBU458849:QBU458873 PRY458849:PRY458873 PIC458849:PIC458873 OYG458849:OYG458873 OOK458849:OOK458873 OEO458849:OEO458873 NUS458849:NUS458873 NKW458849:NKW458873 NBA458849:NBA458873 MRE458849:MRE458873 MHI458849:MHI458873 LXM458849:LXM458873 LNQ458849:LNQ458873 LDU458849:LDU458873 KTY458849:KTY458873 KKC458849:KKC458873 KAG458849:KAG458873 JQK458849:JQK458873 JGO458849:JGO458873 IWS458849:IWS458873 IMW458849:IMW458873 IDA458849:IDA458873 HTE458849:HTE458873 HJI458849:HJI458873 GZM458849:GZM458873 GPQ458849:GPQ458873 GFU458849:GFU458873 FVY458849:FVY458873 FMC458849:FMC458873 FCG458849:FCG458873 ESK458849:ESK458873 EIO458849:EIO458873 DYS458849:DYS458873 DOW458849:DOW458873 DFA458849:DFA458873 CVE458849:CVE458873 CLI458849:CLI458873 CBM458849:CBM458873 BRQ458849:BRQ458873 BHU458849:BHU458873 AXY458849:AXY458873 AOC458849:AOC458873 AEG458849:AEG458873 UK458849:UK458873 KO458849:KO458873 F458849:F458873 WXA393313:WXA393337 WNE393313:WNE393337 WDI393313:WDI393337 VTM393313:VTM393337 VJQ393313:VJQ393337 UZU393313:UZU393337 UPY393313:UPY393337 UGC393313:UGC393337 TWG393313:TWG393337 TMK393313:TMK393337 TCO393313:TCO393337 SSS393313:SSS393337 SIW393313:SIW393337 RZA393313:RZA393337 RPE393313:RPE393337 RFI393313:RFI393337 QVM393313:QVM393337 QLQ393313:QLQ393337 QBU393313:QBU393337 PRY393313:PRY393337 PIC393313:PIC393337 OYG393313:OYG393337 OOK393313:OOK393337 OEO393313:OEO393337 NUS393313:NUS393337 NKW393313:NKW393337 NBA393313:NBA393337 MRE393313:MRE393337 MHI393313:MHI393337 LXM393313:LXM393337 LNQ393313:LNQ393337 LDU393313:LDU393337 KTY393313:KTY393337 KKC393313:KKC393337 KAG393313:KAG393337 JQK393313:JQK393337 JGO393313:JGO393337 IWS393313:IWS393337 IMW393313:IMW393337 IDA393313:IDA393337 HTE393313:HTE393337 HJI393313:HJI393337 GZM393313:GZM393337 GPQ393313:GPQ393337 GFU393313:GFU393337 FVY393313:FVY393337 FMC393313:FMC393337 FCG393313:FCG393337 ESK393313:ESK393337 EIO393313:EIO393337 DYS393313:DYS393337 DOW393313:DOW393337 DFA393313:DFA393337 CVE393313:CVE393337 CLI393313:CLI393337 CBM393313:CBM393337 BRQ393313:BRQ393337 BHU393313:BHU393337 AXY393313:AXY393337 AOC393313:AOC393337 AEG393313:AEG393337 UK393313:UK393337 KO393313:KO393337 F393313:F393337 WXA327777:WXA327801 WNE327777:WNE327801 WDI327777:WDI327801 VTM327777:VTM327801 VJQ327777:VJQ327801 UZU327777:UZU327801 UPY327777:UPY327801 UGC327777:UGC327801 TWG327777:TWG327801 TMK327777:TMK327801 TCO327777:TCO327801 SSS327777:SSS327801 SIW327777:SIW327801 RZA327777:RZA327801 RPE327777:RPE327801 RFI327777:RFI327801 QVM327777:QVM327801 QLQ327777:QLQ327801 QBU327777:QBU327801 PRY327777:PRY327801 PIC327777:PIC327801 OYG327777:OYG327801 OOK327777:OOK327801 OEO327777:OEO327801 NUS327777:NUS327801 NKW327777:NKW327801 NBA327777:NBA327801 MRE327777:MRE327801 MHI327777:MHI327801 LXM327777:LXM327801 LNQ327777:LNQ327801 LDU327777:LDU327801 KTY327777:KTY327801 KKC327777:KKC327801 KAG327777:KAG327801 JQK327777:JQK327801 JGO327777:JGO327801 IWS327777:IWS327801 IMW327777:IMW327801 IDA327777:IDA327801 HTE327777:HTE327801 HJI327777:HJI327801 GZM327777:GZM327801 GPQ327777:GPQ327801 GFU327777:GFU327801 FVY327777:FVY327801 FMC327777:FMC327801 FCG327777:FCG327801 ESK327777:ESK327801 EIO327777:EIO327801 DYS327777:DYS327801 DOW327777:DOW327801 DFA327777:DFA327801 CVE327777:CVE327801 CLI327777:CLI327801 CBM327777:CBM327801 BRQ327777:BRQ327801 BHU327777:BHU327801 AXY327777:AXY327801 AOC327777:AOC327801 AEG327777:AEG327801 UK327777:UK327801 KO327777:KO327801 F327777:F327801 WXA262241:WXA262265 WNE262241:WNE262265 WDI262241:WDI262265 VTM262241:VTM262265 VJQ262241:VJQ262265 UZU262241:UZU262265 UPY262241:UPY262265 UGC262241:UGC262265 TWG262241:TWG262265 TMK262241:TMK262265 TCO262241:TCO262265 SSS262241:SSS262265 SIW262241:SIW262265 RZA262241:RZA262265 RPE262241:RPE262265 RFI262241:RFI262265 QVM262241:QVM262265 QLQ262241:QLQ262265 QBU262241:QBU262265 PRY262241:PRY262265 PIC262241:PIC262265 OYG262241:OYG262265 OOK262241:OOK262265 OEO262241:OEO262265 NUS262241:NUS262265 NKW262241:NKW262265 NBA262241:NBA262265 MRE262241:MRE262265 MHI262241:MHI262265 LXM262241:LXM262265 LNQ262241:LNQ262265 LDU262241:LDU262265 KTY262241:KTY262265 KKC262241:KKC262265 KAG262241:KAG262265 JQK262241:JQK262265 JGO262241:JGO262265 IWS262241:IWS262265 IMW262241:IMW262265 IDA262241:IDA262265 HTE262241:HTE262265 HJI262241:HJI262265 GZM262241:GZM262265 GPQ262241:GPQ262265 GFU262241:GFU262265 FVY262241:FVY262265 FMC262241:FMC262265 FCG262241:FCG262265 ESK262241:ESK262265 EIO262241:EIO262265 DYS262241:DYS262265 DOW262241:DOW262265 DFA262241:DFA262265 CVE262241:CVE262265 CLI262241:CLI262265 CBM262241:CBM262265 BRQ262241:BRQ262265 BHU262241:BHU262265 AXY262241:AXY262265 AOC262241:AOC262265 AEG262241:AEG262265 UK262241:UK262265 KO262241:KO262265 F262241:F262265 WXA196705:WXA196729 WNE196705:WNE196729 WDI196705:WDI196729 VTM196705:VTM196729 VJQ196705:VJQ196729 UZU196705:UZU196729 UPY196705:UPY196729 UGC196705:UGC196729 TWG196705:TWG196729 TMK196705:TMK196729 TCO196705:TCO196729 SSS196705:SSS196729 SIW196705:SIW196729 RZA196705:RZA196729 RPE196705:RPE196729 RFI196705:RFI196729 QVM196705:QVM196729 QLQ196705:QLQ196729 QBU196705:QBU196729 PRY196705:PRY196729 PIC196705:PIC196729 OYG196705:OYG196729 OOK196705:OOK196729 OEO196705:OEO196729 NUS196705:NUS196729 NKW196705:NKW196729 NBA196705:NBA196729 MRE196705:MRE196729 MHI196705:MHI196729 LXM196705:LXM196729 LNQ196705:LNQ196729 LDU196705:LDU196729 KTY196705:KTY196729 KKC196705:KKC196729 KAG196705:KAG196729 JQK196705:JQK196729 JGO196705:JGO196729 IWS196705:IWS196729 IMW196705:IMW196729 IDA196705:IDA196729 HTE196705:HTE196729 HJI196705:HJI196729 GZM196705:GZM196729 GPQ196705:GPQ196729 GFU196705:GFU196729 FVY196705:FVY196729 FMC196705:FMC196729 FCG196705:FCG196729 ESK196705:ESK196729 EIO196705:EIO196729 DYS196705:DYS196729 DOW196705:DOW196729 DFA196705:DFA196729 CVE196705:CVE196729 CLI196705:CLI196729 CBM196705:CBM196729 BRQ196705:BRQ196729 BHU196705:BHU196729 AXY196705:AXY196729 AOC196705:AOC196729 AEG196705:AEG196729 UK196705:UK196729 KO196705:KO196729 F196705:F196729 WXA131169:WXA131193 WNE131169:WNE131193 WDI131169:WDI131193 VTM131169:VTM131193 VJQ131169:VJQ131193 UZU131169:UZU131193 UPY131169:UPY131193 UGC131169:UGC131193 TWG131169:TWG131193 TMK131169:TMK131193 TCO131169:TCO131193 SSS131169:SSS131193 SIW131169:SIW131193 RZA131169:RZA131193 RPE131169:RPE131193 RFI131169:RFI131193 QVM131169:QVM131193 QLQ131169:QLQ131193 QBU131169:QBU131193 PRY131169:PRY131193 PIC131169:PIC131193 OYG131169:OYG131193 OOK131169:OOK131193 OEO131169:OEO131193 NUS131169:NUS131193 NKW131169:NKW131193 NBA131169:NBA131193 MRE131169:MRE131193 MHI131169:MHI131193 LXM131169:LXM131193 LNQ131169:LNQ131193 LDU131169:LDU131193 KTY131169:KTY131193 KKC131169:KKC131193 KAG131169:KAG131193 JQK131169:JQK131193 JGO131169:JGO131193 IWS131169:IWS131193 IMW131169:IMW131193 IDA131169:IDA131193 HTE131169:HTE131193 HJI131169:HJI131193 GZM131169:GZM131193 GPQ131169:GPQ131193 GFU131169:GFU131193 FVY131169:FVY131193 FMC131169:FMC131193 FCG131169:FCG131193 ESK131169:ESK131193 EIO131169:EIO131193 DYS131169:DYS131193 DOW131169:DOW131193 DFA131169:DFA131193 CVE131169:CVE131193 CLI131169:CLI131193 CBM131169:CBM131193 BRQ131169:BRQ131193 BHU131169:BHU131193 AXY131169:AXY131193 AOC131169:AOC131193 AEG131169:AEG131193 UK131169:UK131193 KO131169:KO131193 F131169:F131193 WXA65633:WXA65657 WNE65633:WNE65657 WDI65633:WDI65657 VTM65633:VTM65657 VJQ65633:VJQ65657 UZU65633:UZU65657 UPY65633:UPY65657 UGC65633:UGC65657 TWG65633:TWG65657 TMK65633:TMK65657 TCO65633:TCO65657 SSS65633:SSS65657 SIW65633:SIW65657 RZA65633:RZA65657 RPE65633:RPE65657 RFI65633:RFI65657 QVM65633:QVM65657 QLQ65633:QLQ65657 QBU65633:QBU65657 PRY65633:PRY65657 PIC65633:PIC65657 OYG65633:OYG65657 OOK65633:OOK65657 OEO65633:OEO65657 NUS65633:NUS65657 NKW65633:NKW65657 NBA65633:NBA65657 MRE65633:MRE65657 MHI65633:MHI65657 LXM65633:LXM65657 LNQ65633:LNQ65657 LDU65633:LDU65657 KTY65633:KTY65657 KKC65633:KKC65657 KAG65633:KAG65657 JQK65633:JQK65657 JGO65633:JGO65657 IWS65633:IWS65657 IMW65633:IMW65657 IDA65633:IDA65657 HTE65633:HTE65657 HJI65633:HJI65657 GZM65633:GZM65657 GPQ65633:GPQ65657 GFU65633:GFU65657 FVY65633:FVY65657 FMC65633:FMC65657 FCG65633:FCG65657 ESK65633:ESK65657 EIO65633:EIO65657 DYS65633:DYS65657 DOW65633:DOW65657 DFA65633:DFA65657 CVE65633:CVE65657 CLI65633:CLI65657 CBM65633:CBM65657 BRQ65633:BRQ65657 BHU65633:BHU65657 AXY65633:AXY65657 AOC65633:AOC65657 AEG65633:AEG65657 UK65633:UK65657 KO65633:KO65657 F65633:F65657 WNF15:WNF39 WDJ15:WDJ39 VTN15:VTN39 VJR15:VJR39 UZV15:UZV39 UPZ15:UPZ39 UGD15:UGD39 TWH15:TWH39 TML15:TML39 TCP15:TCP39 SST15:SST39 SIX15:SIX39 RZB15:RZB39 RPF15:RPF39 RFJ15:RFJ39 QVN15:QVN39 QLR15:QLR39 QBV15:QBV39 PRZ15:PRZ39 PID15:PID39 OYH15:OYH39 OOL15:OOL39 OEP15:OEP39 NUT15:NUT39 NKX15:NKX39 NBB15:NBB39 MRF15:MRF39 MHJ15:MHJ39 LXN15:LXN39 LNR15:LNR39 LDV15:LDV39 KTZ15:KTZ39 KKD15:KKD39 KAH15:KAH39 JQL15:JQL39 JGP15:JGP39 IWT15:IWT39 IMX15:IMX39 IDB15:IDB39 HTF15:HTF39 HJJ15:HJJ39 GZN15:GZN39 GPR15:GPR39 GFV15:GFV39 FVZ15:FVZ39 FMD15:FMD39 FCH15:FCH39 ESL15:ESL39 EIP15:EIP39 DYT15:DYT39 DOX15:DOX39 DFB15:DFB39 CVF15:CVF39 CLJ15:CLJ39 CBN15:CBN39 BRR15:BRR39 BHV15:BHV39 AXZ15:AXZ39 AOD15:AOD39 AEH15:AEH39 UL15:UL39 KP15:KP39 WXB15:WXB39" xr:uid="{00000000-0002-0000-0200-000006000000}">
      <formula1>$F$128:$F$129</formula1>
    </dataValidation>
    <dataValidation type="list" errorStyle="warning" allowBlank="1" showInputMessage="1" showErrorMessage="1" sqref="WWY983137:WWY983161 WNC983137:WNC983161 WDG983137:WDG983161 VTK983137:VTK983161 VJO983137:VJO983161 UZS983137:UZS983161 UPW983137:UPW983161 UGA983137:UGA983161 TWE983137:TWE983161 TMI983137:TMI983161 TCM983137:TCM983161 SSQ983137:SSQ983161 SIU983137:SIU983161 RYY983137:RYY983161 RPC983137:RPC983161 RFG983137:RFG983161 QVK983137:QVK983161 QLO983137:QLO983161 QBS983137:QBS983161 PRW983137:PRW983161 PIA983137:PIA983161 OYE983137:OYE983161 OOI983137:OOI983161 OEM983137:OEM983161 NUQ983137:NUQ983161 NKU983137:NKU983161 NAY983137:NAY983161 MRC983137:MRC983161 MHG983137:MHG983161 LXK983137:LXK983161 LNO983137:LNO983161 LDS983137:LDS983161 KTW983137:KTW983161 KKA983137:KKA983161 KAE983137:KAE983161 JQI983137:JQI983161 JGM983137:JGM983161 IWQ983137:IWQ983161 IMU983137:IMU983161 ICY983137:ICY983161 HTC983137:HTC983161 HJG983137:HJG983161 GZK983137:GZK983161 GPO983137:GPO983161 GFS983137:GFS983161 FVW983137:FVW983161 FMA983137:FMA983161 FCE983137:FCE983161 ESI983137:ESI983161 EIM983137:EIM983161 DYQ983137:DYQ983161 DOU983137:DOU983161 DEY983137:DEY983161 CVC983137:CVC983161 CLG983137:CLG983161 CBK983137:CBK983161 BRO983137:BRO983161 BHS983137:BHS983161 AXW983137:AXW983161 AOA983137:AOA983161 AEE983137:AEE983161 UI983137:UI983161 KM983137:KM983161 D983137:D983161 WWY917601:WWY917625 WNC917601:WNC917625 WDG917601:WDG917625 VTK917601:VTK917625 VJO917601:VJO917625 UZS917601:UZS917625 UPW917601:UPW917625 UGA917601:UGA917625 TWE917601:TWE917625 TMI917601:TMI917625 TCM917601:TCM917625 SSQ917601:SSQ917625 SIU917601:SIU917625 RYY917601:RYY917625 RPC917601:RPC917625 RFG917601:RFG917625 QVK917601:QVK917625 QLO917601:QLO917625 QBS917601:QBS917625 PRW917601:PRW917625 PIA917601:PIA917625 OYE917601:OYE917625 OOI917601:OOI917625 OEM917601:OEM917625 NUQ917601:NUQ917625 NKU917601:NKU917625 NAY917601:NAY917625 MRC917601:MRC917625 MHG917601:MHG917625 LXK917601:LXK917625 LNO917601:LNO917625 LDS917601:LDS917625 KTW917601:KTW917625 KKA917601:KKA917625 KAE917601:KAE917625 JQI917601:JQI917625 JGM917601:JGM917625 IWQ917601:IWQ917625 IMU917601:IMU917625 ICY917601:ICY917625 HTC917601:HTC917625 HJG917601:HJG917625 GZK917601:GZK917625 GPO917601:GPO917625 GFS917601:GFS917625 FVW917601:FVW917625 FMA917601:FMA917625 FCE917601:FCE917625 ESI917601:ESI917625 EIM917601:EIM917625 DYQ917601:DYQ917625 DOU917601:DOU917625 DEY917601:DEY917625 CVC917601:CVC917625 CLG917601:CLG917625 CBK917601:CBK917625 BRO917601:BRO917625 BHS917601:BHS917625 AXW917601:AXW917625 AOA917601:AOA917625 AEE917601:AEE917625 UI917601:UI917625 KM917601:KM917625 D917601:D917625 WWY852065:WWY852089 WNC852065:WNC852089 WDG852065:WDG852089 VTK852065:VTK852089 VJO852065:VJO852089 UZS852065:UZS852089 UPW852065:UPW852089 UGA852065:UGA852089 TWE852065:TWE852089 TMI852065:TMI852089 TCM852065:TCM852089 SSQ852065:SSQ852089 SIU852065:SIU852089 RYY852065:RYY852089 RPC852065:RPC852089 RFG852065:RFG852089 QVK852065:QVK852089 QLO852065:QLO852089 QBS852065:QBS852089 PRW852065:PRW852089 PIA852065:PIA852089 OYE852065:OYE852089 OOI852065:OOI852089 OEM852065:OEM852089 NUQ852065:NUQ852089 NKU852065:NKU852089 NAY852065:NAY852089 MRC852065:MRC852089 MHG852065:MHG852089 LXK852065:LXK852089 LNO852065:LNO852089 LDS852065:LDS852089 KTW852065:KTW852089 KKA852065:KKA852089 KAE852065:KAE852089 JQI852065:JQI852089 JGM852065:JGM852089 IWQ852065:IWQ852089 IMU852065:IMU852089 ICY852065:ICY852089 HTC852065:HTC852089 HJG852065:HJG852089 GZK852065:GZK852089 GPO852065:GPO852089 GFS852065:GFS852089 FVW852065:FVW852089 FMA852065:FMA852089 FCE852065:FCE852089 ESI852065:ESI852089 EIM852065:EIM852089 DYQ852065:DYQ852089 DOU852065:DOU852089 DEY852065:DEY852089 CVC852065:CVC852089 CLG852065:CLG852089 CBK852065:CBK852089 BRO852065:BRO852089 BHS852065:BHS852089 AXW852065:AXW852089 AOA852065:AOA852089 AEE852065:AEE852089 UI852065:UI852089 KM852065:KM852089 D852065:D852089 WWY786529:WWY786553 WNC786529:WNC786553 WDG786529:WDG786553 VTK786529:VTK786553 VJO786529:VJO786553 UZS786529:UZS786553 UPW786529:UPW786553 UGA786529:UGA786553 TWE786529:TWE786553 TMI786529:TMI786553 TCM786529:TCM786553 SSQ786529:SSQ786553 SIU786529:SIU786553 RYY786529:RYY786553 RPC786529:RPC786553 RFG786529:RFG786553 QVK786529:QVK786553 QLO786529:QLO786553 QBS786529:QBS786553 PRW786529:PRW786553 PIA786529:PIA786553 OYE786529:OYE786553 OOI786529:OOI786553 OEM786529:OEM786553 NUQ786529:NUQ786553 NKU786529:NKU786553 NAY786529:NAY786553 MRC786529:MRC786553 MHG786529:MHG786553 LXK786529:LXK786553 LNO786529:LNO786553 LDS786529:LDS786553 KTW786529:KTW786553 KKA786529:KKA786553 KAE786529:KAE786553 JQI786529:JQI786553 JGM786529:JGM786553 IWQ786529:IWQ786553 IMU786529:IMU786553 ICY786529:ICY786553 HTC786529:HTC786553 HJG786529:HJG786553 GZK786529:GZK786553 GPO786529:GPO786553 GFS786529:GFS786553 FVW786529:FVW786553 FMA786529:FMA786553 FCE786529:FCE786553 ESI786529:ESI786553 EIM786529:EIM786553 DYQ786529:DYQ786553 DOU786529:DOU786553 DEY786529:DEY786553 CVC786529:CVC786553 CLG786529:CLG786553 CBK786529:CBK786553 BRO786529:BRO786553 BHS786529:BHS786553 AXW786529:AXW786553 AOA786529:AOA786553 AEE786529:AEE786553 UI786529:UI786553 KM786529:KM786553 D786529:D786553 WWY720993:WWY721017 WNC720993:WNC721017 WDG720993:WDG721017 VTK720993:VTK721017 VJO720993:VJO721017 UZS720993:UZS721017 UPW720993:UPW721017 UGA720993:UGA721017 TWE720993:TWE721017 TMI720993:TMI721017 TCM720993:TCM721017 SSQ720993:SSQ721017 SIU720993:SIU721017 RYY720993:RYY721017 RPC720993:RPC721017 RFG720993:RFG721017 QVK720993:QVK721017 QLO720993:QLO721017 QBS720993:QBS721017 PRW720993:PRW721017 PIA720993:PIA721017 OYE720993:OYE721017 OOI720993:OOI721017 OEM720993:OEM721017 NUQ720993:NUQ721017 NKU720993:NKU721017 NAY720993:NAY721017 MRC720993:MRC721017 MHG720993:MHG721017 LXK720993:LXK721017 LNO720993:LNO721017 LDS720993:LDS721017 KTW720993:KTW721017 KKA720993:KKA721017 KAE720993:KAE721017 JQI720993:JQI721017 JGM720993:JGM721017 IWQ720993:IWQ721017 IMU720993:IMU721017 ICY720993:ICY721017 HTC720993:HTC721017 HJG720993:HJG721017 GZK720993:GZK721017 GPO720993:GPO721017 GFS720993:GFS721017 FVW720993:FVW721017 FMA720993:FMA721017 FCE720993:FCE721017 ESI720993:ESI721017 EIM720993:EIM721017 DYQ720993:DYQ721017 DOU720993:DOU721017 DEY720993:DEY721017 CVC720993:CVC721017 CLG720993:CLG721017 CBK720993:CBK721017 BRO720993:BRO721017 BHS720993:BHS721017 AXW720993:AXW721017 AOA720993:AOA721017 AEE720993:AEE721017 UI720993:UI721017 KM720993:KM721017 D720993:D721017 WWY655457:WWY655481 WNC655457:WNC655481 WDG655457:WDG655481 VTK655457:VTK655481 VJO655457:VJO655481 UZS655457:UZS655481 UPW655457:UPW655481 UGA655457:UGA655481 TWE655457:TWE655481 TMI655457:TMI655481 TCM655457:TCM655481 SSQ655457:SSQ655481 SIU655457:SIU655481 RYY655457:RYY655481 RPC655457:RPC655481 RFG655457:RFG655481 QVK655457:QVK655481 QLO655457:QLO655481 QBS655457:QBS655481 PRW655457:PRW655481 PIA655457:PIA655481 OYE655457:OYE655481 OOI655457:OOI655481 OEM655457:OEM655481 NUQ655457:NUQ655481 NKU655457:NKU655481 NAY655457:NAY655481 MRC655457:MRC655481 MHG655457:MHG655481 LXK655457:LXK655481 LNO655457:LNO655481 LDS655457:LDS655481 KTW655457:KTW655481 KKA655457:KKA655481 KAE655457:KAE655481 JQI655457:JQI655481 JGM655457:JGM655481 IWQ655457:IWQ655481 IMU655457:IMU655481 ICY655457:ICY655481 HTC655457:HTC655481 HJG655457:HJG655481 GZK655457:GZK655481 GPO655457:GPO655481 GFS655457:GFS655481 FVW655457:FVW655481 FMA655457:FMA655481 FCE655457:FCE655481 ESI655457:ESI655481 EIM655457:EIM655481 DYQ655457:DYQ655481 DOU655457:DOU655481 DEY655457:DEY655481 CVC655457:CVC655481 CLG655457:CLG655481 CBK655457:CBK655481 BRO655457:BRO655481 BHS655457:BHS655481 AXW655457:AXW655481 AOA655457:AOA655481 AEE655457:AEE655481 UI655457:UI655481 KM655457:KM655481 D655457:D655481 WWY589921:WWY589945 WNC589921:WNC589945 WDG589921:WDG589945 VTK589921:VTK589945 VJO589921:VJO589945 UZS589921:UZS589945 UPW589921:UPW589945 UGA589921:UGA589945 TWE589921:TWE589945 TMI589921:TMI589945 TCM589921:TCM589945 SSQ589921:SSQ589945 SIU589921:SIU589945 RYY589921:RYY589945 RPC589921:RPC589945 RFG589921:RFG589945 QVK589921:QVK589945 QLO589921:QLO589945 QBS589921:QBS589945 PRW589921:PRW589945 PIA589921:PIA589945 OYE589921:OYE589945 OOI589921:OOI589945 OEM589921:OEM589945 NUQ589921:NUQ589945 NKU589921:NKU589945 NAY589921:NAY589945 MRC589921:MRC589945 MHG589921:MHG589945 LXK589921:LXK589945 LNO589921:LNO589945 LDS589921:LDS589945 KTW589921:KTW589945 KKA589921:KKA589945 KAE589921:KAE589945 JQI589921:JQI589945 JGM589921:JGM589945 IWQ589921:IWQ589945 IMU589921:IMU589945 ICY589921:ICY589945 HTC589921:HTC589945 HJG589921:HJG589945 GZK589921:GZK589945 GPO589921:GPO589945 GFS589921:GFS589945 FVW589921:FVW589945 FMA589921:FMA589945 FCE589921:FCE589945 ESI589921:ESI589945 EIM589921:EIM589945 DYQ589921:DYQ589945 DOU589921:DOU589945 DEY589921:DEY589945 CVC589921:CVC589945 CLG589921:CLG589945 CBK589921:CBK589945 BRO589921:BRO589945 BHS589921:BHS589945 AXW589921:AXW589945 AOA589921:AOA589945 AEE589921:AEE589945 UI589921:UI589945 KM589921:KM589945 D589921:D589945 WWY524385:WWY524409 WNC524385:WNC524409 WDG524385:WDG524409 VTK524385:VTK524409 VJO524385:VJO524409 UZS524385:UZS524409 UPW524385:UPW524409 UGA524385:UGA524409 TWE524385:TWE524409 TMI524385:TMI524409 TCM524385:TCM524409 SSQ524385:SSQ524409 SIU524385:SIU524409 RYY524385:RYY524409 RPC524385:RPC524409 RFG524385:RFG524409 QVK524385:QVK524409 QLO524385:QLO524409 QBS524385:QBS524409 PRW524385:PRW524409 PIA524385:PIA524409 OYE524385:OYE524409 OOI524385:OOI524409 OEM524385:OEM524409 NUQ524385:NUQ524409 NKU524385:NKU524409 NAY524385:NAY524409 MRC524385:MRC524409 MHG524385:MHG524409 LXK524385:LXK524409 LNO524385:LNO524409 LDS524385:LDS524409 KTW524385:KTW524409 KKA524385:KKA524409 KAE524385:KAE524409 JQI524385:JQI524409 JGM524385:JGM524409 IWQ524385:IWQ524409 IMU524385:IMU524409 ICY524385:ICY524409 HTC524385:HTC524409 HJG524385:HJG524409 GZK524385:GZK524409 GPO524385:GPO524409 GFS524385:GFS524409 FVW524385:FVW524409 FMA524385:FMA524409 FCE524385:FCE524409 ESI524385:ESI524409 EIM524385:EIM524409 DYQ524385:DYQ524409 DOU524385:DOU524409 DEY524385:DEY524409 CVC524385:CVC524409 CLG524385:CLG524409 CBK524385:CBK524409 BRO524385:BRO524409 BHS524385:BHS524409 AXW524385:AXW524409 AOA524385:AOA524409 AEE524385:AEE524409 UI524385:UI524409 KM524385:KM524409 D524385:D524409 WWY458849:WWY458873 WNC458849:WNC458873 WDG458849:WDG458873 VTK458849:VTK458873 VJO458849:VJO458873 UZS458849:UZS458873 UPW458849:UPW458873 UGA458849:UGA458873 TWE458849:TWE458873 TMI458849:TMI458873 TCM458849:TCM458873 SSQ458849:SSQ458873 SIU458849:SIU458873 RYY458849:RYY458873 RPC458849:RPC458873 RFG458849:RFG458873 QVK458849:QVK458873 QLO458849:QLO458873 QBS458849:QBS458873 PRW458849:PRW458873 PIA458849:PIA458873 OYE458849:OYE458873 OOI458849:OOI458873 OEM458849:OEM458873 NUQ458849:NUQ458873 NKU458849:NKU458873 NAY458849:NAY458873 MRC458849:MRC458873 MHG458849:MHG458873 LXK458849:LXK458873 LNO458849:LNO458873 LDS458849:LDS458873 KTW458849:KTW458873 KKA458849:KKA458873 KAE458849:KAE458873 JQI458849:JQI458873 JGM458849:JGM458873 IWQ458849:IWQ458873 IMU458849:IMU458873 ICY458849:ICY458873 HTC458849:HTC458873 HJG458849:HJG458873 GZK458849:GZK458873 GPO458849:GPO458873 GFS458849:GFS458873 FVW458849:FVW458873 FMA458849:FMA458873 FCE458849:FCE458873 ESI458849:ESI458873 EIM458849:EIM458873 DYQ458849:DYQ458873 DOU458849:DOU458873 DEY458849:DEY458873 CVC458849:CVC458873 CLG458849:CLG458873 CBK458849:CBK458873 BRO458849:BRO458873 BHS458849:BHS458873 AXW458849:AXW458873 AOA458849:AOA458873 AEE458849:AEE458873 UI458849:UI458873 KM458849:KM458873 D458849:D458873 WWY393313:WWY393337 WNC393313:WNC393337 WDG393313:WDG393337 VTK393313:VTK393337 VJO393313:VJO393337 UZS393313:UZS393337 UPW393313:UPW393337 UGA393313:UGA393337 TWE393313:TWE393337 TMI393313:TMI393337 TCM393313:TCM393337 SSQ393313:SSQ393337 SIU393313:SIU393337 RYY393313:RYY393337 RPC393313:RPC393337 RFG393313:RFG393337 QVK393313:QVK393337 QLO393313:QLO393337 QBS393313:QBS393337 PRW393313:PRW393337 PIA393313:PIA393337 OYE393313:OYE393337 OOI393313:OOI393337 OEM393313:OEM393337 NUQ393313:NUQ393337 NKU393313:NKU393337 NAY393313:NAY393337 MRC393313:MRC393337 MHG393313:MHG393337 LXK393313:LXK393337 LNO393313:LNO393337 LDS393313:LDS393337 KTW393313:KTW393337 KKA393313:KKA393337 KAE393313:KAE393337 JQI393313:JQI393337 JGM393313:JGM393337 IWQ393313:IWQ393337 IMU393313:IMU393337 ICY393313:ICY393337 HTC393313:HTC393337 HJG393313:HJG393337 GZK393313:GZK393337 GPO393313:GPO393337 GFS393313:GFS393337 FVW393313:FVW393337 FMA393313:FMA393337 FCE393313:FCE393337 ESI393313:ESI393337 EIM393313:EIM393337 DYQ393313:DYQ393337 DOU393313:DOU393337 DEY393313:DEY393337 CVC393313:CVC393337 CLG393313:CLG393337 CBK393313:CBK393337 BRO393313:BRO393337 BHS393313:BHS393337 AXW393313:AXW393337 AOA393313:AOA393337 AEE393313:AEE393337 UI393313:UI393337 KM393313:KM393337 D393313:D393337 WWY327777:WWY327801 WNC327777:WNC327801 WDG327777:WDG327801 VTK327777:VTK327801 VJO327777:VJO327801 UZS327777:UZS327801 UPW327777:UPW327801 UGA327777:UGA327801 TWE327777:TWE327801 TMI327777:TMI327801 TCM327777:TCM327801 SSQ327777:SSQ327801 SIU327777:SIU327801 RYY327777:RYY327801 RPC327777:RPC327801 RFG327777:RFG327801 QVK327777:QVK327801 QLO327777:QLO327801 QBS327777:QBS327801 PRW327777:PRW327801 PIA327777:PIA327801 OYE327777:OYE327801 OOI327777:OOI327801 OEM327777:OEM327801 NUQ327777:NUQ327801 NKU327777:NKU327801 NAY327777:NAY327801 MRC327777:MRC327801 MHG327777:MHG327801 LXK327777:LXK327801 LNO327777:LNO327801 LDS327777:LDS327801 KTW327777:KTW327801 KKA327777:KKA327801 KAE327777:KAE327801 JQI327777:JQI327801 JGM327777:JGM327801 IWQ327777:IWQ327801 IMU327777:IMU327801 ICY327777:ICY327801 HTC327777:HTC327801 HJG327777:HJG327801 GZK327777:GZK327801 GPO327777:GPO327801 GFS327777:GFS327801 FVW327777:FVW327801 FMA327777:FMA327801 FCE327777:FCE327801 ESI327777:ESI327801 EIM327777:EIM327801 DYQ327777:DYQ327801 DOU327777:DOU327801 DEY327777:DEY327801 CVC327777:CVC327801 CLG327777:CLG327801 CBK327777:CBK327801 BRO327777:BRO327801 BHS327777:BHS327801 AXW327777:AXW327801 AOA327777:AOA327801 AEE327777:AEE327801 UI327777:UI327801 KM327777:KM327801 D327777:D327801 WWY262241:WWY262265 WNC262241:WNC262265 WDG262241:WDG262265 VTK262241:VTK262265 VJO262241:VJO262265 UZS262241:UZS262265 UPW262241:UPW262265 UGA262241:UGA262265 TWE262241:TWE262265 TMI262241:TMI262265 TCM262241:TCM262265 SSQ262241:SSQ262265 SIU262241:SIU262265 RYY262241:RYY262265 RPC262241:RPC262265 RFG262241:RFG262265 QVK262241:QVK262265 QLO262241:QLO262265 QBS262241:QBS262265 PRW262241:PRW262265 PIA262241:PIA262265 OYE262241:OYE262265 OOI262241:OOI262265 OEM262241:OEM262265 NUQ262241:NUQ262265 NKU262241:NKU262265 NAY262241:NAY262265 MRC262241:MRC262265 MHG262241:MHG262265 LXK262241:LXK262265 LNO262241:LNO262265 LDS262241:LDS262265 KTW262241:KTW262265 KKA262241:KKA262265 KAE262241:KAE262265 JQI262241:JQI262265 JGM262241:JGM262265 IWQ262241:IWQ262265 IMU262241:IMU262265 ICY262241:ICY262265 HTC262241:HTC262265 HJG262241:HJG262265 GZK262241:GZK262265 GPO262241:GPO262265 GFS262241:GFS262265 FVW262241:FVW262265 FMA262241:FMA262265 FCE262241:FCE262265 ESI262241:ESI262265 EIM262241:EIM262265 DYQ262241:DYQ262265 DOU262241:DOU262265 DEY262241:DEY262265 CVC262241:CVC262265 CLG262241:CLG262265 CBK262241:CBK262265 BRO262241:BRO262265 BHS262241:BHS262265 AXW262241:AXW262265 AOA262241:AOA262265 AEE262241:AEE262265 UI262241:UI262265 KM262241:KM262265 D262241:D262265 WWY196705:WWY196729 WNC196705:WNC196729 WDG196705:WDG196729 VTK196705:VTK196729 VJO196705:VJO196729 UZS196705:UZS196729 UPW196705:UPW196729 UGA196705:UGA196729 TWE196705:TWE196729 TMI196705:TMI196729 TCM196705:TCM196729 SSQ196705:SSQ196729 SIU196705:SIU196729 RYY196705:RYY196729 RPC196705:RPC196729 RFG196705:RFG196729 QVK196705:QVK196729 QLO196705:QLO196729 QBS196705:QBS196729 PRW196705:PRW196729 PIA196705:PIA196729 OYE196705:OYE196729 OOI196705:OOI196729 OEM196705:OEM196729 NUQ196705:NUQ196729 NKU196705:NKU196729 NAY196705:NAY196729 MRC196705:MRC196729 MHG196705:MHG196729 LXK196705:LXK196729 LNO196705:LNO196729 LDS196705:LDS196729 KTW196705:KTW196729 KKA196705:KKA196729 KAE196705:KAE196729 JQI196705:JQI196729 JGM196705:JGM196729 IWQ196705:IWQ196729 IMU196705:IMU196729 ICY196705:ICY196729 HTC196705:HTC196729 HJG196705:HJG196729 GZK196705:GZK196729 GPO196705:GPO196729 GFS196705:GFS196729 FVW196705:FVW196729 FMA196705:FMA196729 FCE196705:FCE196729 ESI196705:ESI196729 EIM196705:EIM196729 DYQ196705:DYQ196729 DOU196705:DOU196729 DEY196705:DEY196729 CVC196705:CVC196729 CLG196705:CLG196729 CBK196705:CBK196729 BRO196705:BRO196729 BHS196705:BHS196729 AXW196705:AXW196729 AOA196705:AOA196729 AEE196705:AEE196729 UI196705:UI196729 KM196705:KM196729 D196705:D196729 WWY131169:WWY131193 WNC131169:WNC131193 WDG131169:WDG131193 VTK131169:VTK131193 VJO131169:VJO131193 UZS131169:UZS131193 UPW131169:UPW131193 UGA131169:UGA131193 TWE131169:TWE131193 TMI131169:TMI131193 TCM131169:TCM131193 SSQ131169:SSQ131193 SIU131169:SIU131193 RYY131169:RYY131193 RPC131169:RPC131193 RFG131169:RFG131193 QVK131169:QVK131193 QLO131169:QLO131193 QBS131169:QBS131193 PRW131169:PRW131193 PIA131169:PIA131193 OYE131169:OYE131193 OOI131169:OOI131193 OEM131169:OEM131193 NUQ131169:NUQ131193 NKU131169:NKU131193 NAY131169:NAY131193 MRC131169:MRC131193 MHG131169:MHG131193 LXK131169:LXK131193 LNO131169:LNO131193 LDS131169:LDS131193 KTW131169:KTW131193 KKA131169:KKA131193 KAE131169:KAE131193 JQI131169:JQI131193 JGM131169:JGM131193 IWQ131169:IWQ131193 IMU131169:IMU131193 ICY131169:ICY131193 HTC131169:HTC131193 HJG131169:HJG131193 GZK131169:GZK131193 GPO131169:GPO131193 GFS131169:GFS131193 FVW131169:FVW131193 FMA131169:FMA131193 FCE131169:FCE131193 ESI131169:ESI131193 EIM131169:EIM131193 DYQ131169:DYQ131193 DOU131169:DOU131193 DEY131169:DEY131193 CVC131169:CVC131193 CLG131169:CLG131193 CBK131169:CBK131193 BRO131169:BRO131193 BHS131169:BHS131193 AXW131169:AXW131193 AOA131169:AOA131193 AEE131169:AEE131193 UI131169:UI131193 KM131169:KM131193 D131169:D131193 WWY65633:WWY65657 WNC65633:WNC65657 WDG65633:WDG65657 VTK65633:VTK65657 VJO65633:VJO65657 UZS65633:UZS65657 UPW65633:UPW65657 UGA65633:UGA65657 TWE65633:TWE65657 TMI65633:TMI65657 TCM65633:TCM65657 SSQ65633:SSQ65657 SIU65633:SIU65657 RYY65633:RYY65657 RPC65633:RPC65657 RFG65633:RFG65657 QVK65633:QVK65657 QLO65633:QLO65657 QBS65633:QBS65657 PRW65633:PRW65657 PIA65633:PIA65657 OYE65633:OYE65657 OOI65633:OOI65657 OEM65633:OEM65657 NUQ65633:NUQ65657 NKU65633:NKU65657 NAY65633:NAY65657 MRC65633:MRC65657 MHG65633:MHG65657 LXK65633:LXK65657 LNO65633:LNO65657 LDS65633:LDS65657 KTW65633:KTW65657 KKA65633:KKA65657 KAE65633:KAE65657 JQI65633:JQI65657 JGM65633:JGM65657 IWQ65633:IWQ65657 IMU65633:IMU65657 ICY65633:ICY65657 HTC65633:HTC65657 HJG65633:HJG65657 GZK65633:GZK65657 GPO65633:GPO65657 GFS65633:GFS65657 FVW65633:FVW65657 FMA65633:FMA65657 FCE65633:FCE65657 ESI65633:ESI65657 EIM65633:EIM65657 DYQ65633:DYQ65657 DOU65633:DOU65657 DEY65633:DEY65657 CVC65633:CVC65657 CLG65633:CLG65657 CBK65633:CBK65657 BRO65633:BRO65657 BHS65633:BHS65657 AXW65633:AXW65657 AOA65633:AOA65657 AEE65633:AEE65657 UI65633:UI65657 KM65633:KM65657 D65633:D65657 WND15:WND39 WDH15:WDH39 VTL15:VTL39 VJP15:VJP39 UZT15:UZT39 UPX15:UPX39 UGB15:UGB39 TWF15:TWF39 TMJ15:TMJ39 TCN15:TCN39 SSR15:SSR39 SIV15:SIV39 RYZ15:RYZ39 RPD15:RPD39 RFH15:RFH39 QVL15:QVL39 QLP15:QLP39 QBT15:QBT39 PRX15:PRX39 PIB15:PIB39 OYF15:OYF39 OOJ15:OOJ39 OEN15:OEN39 NUR15:NUR39 NKV15:NKV39 NAZ15:NAZ39 MRD15:MRD39 MHH15:MHH39 LXL15:LXL39 LNP15:LNP39 LDT15:LDT39 KTX15:KTX39 KKB15:KKB39 KAF15:KAF39 JQJ15:JQJ39 JGN15:JGN39 IWR15:IWR39 IMV15:IMV39 ICZ15:ICZ39 HTD15:HTD39 HJH15:HJH39 GZL15:GZL39 GPP15:GPP39 GFT15:GFT39 FVX15:FVX39 FMB15:FMB39 FCF15:FCF39 ESJ15:ESJ39 EIN15:EIN39 DYR15:DYR39 DOV15:DOV39 DEZ15:DEZ39 CVD15:CVD39 CLH15:CLH39 CBL15:CBL39 BRP15:BRP39 BHT15:BHT39 AXX15:AXX39 AOB15:AOB39 AEF15:AEF39 UJ15:UJ39 KN15:KN39 WWZ15:WWZ39" xr:uid="{00000000-0002-0000-0200-000007000000}">
      <formula1>$D$128:$D$129</formula1>
    </dataValidation>
    <dataValidation type="list" errorStyle="warning" allowBlank="1" showInputMessage="1" showErrorMessage="1" sqref="WWX983137:WWX983161 WNB983137:WNB983161 WDF983137:WDF983161 VTJ983137:VTJ983161 VJN983137:VJN983161 UZR983137:UZR983161 UPV983137:UPV983161 UFZ983137:UFZ983161 TWD983137:TWD983161 TMH983137:TMH983161 TCL983137:TCL983161 SSP983137:SSP983161 SIT983137:SIT983161 RYX983137:RYX983161 RPB983137:RPB983161 RFF983137:RFF983161 QVJ983137:QVJ983161 QLN983137:QLN983161 QBR983137:QBR983161 PRV983137:PRV983161 PHZ983137:PHZ983161 OYD983137:OYD983161 OOH983137:OOH983161 OEL983137:OEL983161 NUP983137:NUP983161 NKT983137:NKT983161 NAX983137:NAX983161 MRB983137:MRB983161 MHF983137:MHF983161 LXJ983137:LXJ983161 LNN983137:LNN983161 LDR983137:LDR983161 KTV983137:KTV983161 KJZ983137:KJZ983161 KAD983137:KAD983161 JQH983137:JQH983161 JGL983137:JGL983161 IWP983137:IWP983161 IMT983137:IMT983161 ICX983137:ICX983161 HTB983137:HTB983161 HJF983137:HJF983161 GZJ983137:GZJ983161 GPN983137:GPN983161 GFR983137:GFR983161 FVV983137:FVV983161 FLZ983137:FLZ983161 FCD983137:FCD983161 ESH983137:ESH983161 EIL983137:EIL983161 DYP983137:DYP983161 DOT983137:DOT983161 DEX983137:DEX983161 CVB983137:CVB983161 CLF983137:CLF983161 CBJ983137:CBJ983161 BRN983137:BRN983161 BHR983137:BHR983161 AXV983137:AXV983161 ANZ983137:ANZ983161 AED983137:AED983161 UH983137:UH983161 KL983137:KL983161 C983137:C983161 WWX917601:WWX917625 WNB917601:WNB917625 WDF917601:WDF917625 VTJ917601:VTJ917625 VJN917601:VJN917625 UZR917601:UZR917625 UPV917601:UPV917625 UFZ917601:UFZ917625 TWD917601:TWD917625 TMH917601:TMH917625 TCL917601:TCL917625 SSP917601:SSP917625 SIT917601:SIT917625 RYX917601:RYX917625 RPB917601:RPB917625 RFF917601:RFF917625 QVJ917601:QVJ917625 QLN917601:QLN917625 QBR917601:QBR917625 PRV917601:PRV917625 PHZ917601:PHZ917625 OYD917601:OYD917625 OOH917601:OOH917625 OEL917601:OEL917625 NUP917601:NUP917625 NKT917601:NKT917625 NAX917601:NAX917625 MRB917601:MRB917625 MHF917601:MHF917625 LXJ917601:LXJ917625 LNN917601:LNN917625 LDR917601:LDR917625 KTV917601:KTV917625 KJZ917601:KJZ917625 KAD917601:KAD917625 JQH917601:JQH917625 JGL917601:JGL917625 IWP917601:IWP917625 IMT917601:IMT917625 ICX917601:ICX917625 HTB917601:HTB917625 HJF917601:HJF917625 GZJ917601:GZJ917625 GPN917601:GPN917625 GFR917601:GFR917625 FVV917601:FVV917625 FLZ917601:FLZ917625 FCD917601:FCD917625 ESH917601:ESH917625 EIL917601:EIL917625 DYP917601:DYP917625 DOT917601:DOT917625 DEX917601:DEX917625 CVB917601:CVB917625 CLF917601:CLF917625 CBJ917601:CBJ917625 BRN917601:BRN917625 BHR917601:BHR917625 AXV917601:AXV917625 ANZ917601:ANZ917625 AED917601:AED917625 UH917601:UH917625 KL917601:KL917625 C917601:C917625 WWX852065:WWX852089 WNB852065:WNB852089 WDF852065:WDF852089 VTJ852065:VTJ852089 VJN852065:VJN852089 UZR852065:UZR852089 UPV852065:UPV852089 UFZ852065:UFZ852089 TWD852065:TWD852089 TMH852065:TMH852089 TCL852065:TCL852089 SSP852065:SSP852089 SIT852065:SIT852089 RYX852065:RYX852089 RPB852065:RPB852089 RFF852065:RFF852089 QVJ852065:QVJ852089 QLN852065:QLN852089 QBR852065:QBR852089 PRV852065:PRV852089 PHZ852065:PHZ852089 OYD852065:OYD852089 OOH852065:OOH852089 OEL852065:OEL852089 NUP852065:NUP852089 NKT852065:NKT852089 NAX852065:NAX852089 MRB852065:MRB852089 MHF852065:MHF852089 LXJ852065:LXJ852089 LNN852065:LNN852089 LDR852065:LDR852089 KTV852065:KTV852089 KJZ852065:KJZ852089 KAD852065:KAD852089 JQH852065:JQH852089 JGL852065:JGL852089 IWP852065:IWP852089 IMT852065:IMT852089 ICX852065:ICX852089 HTB852065:HTB852089 HJF852065:HJF852089 GZJ852065:GZJ852089 GPN852065:GPN852089 GFR852065:GFR852089 FVV852065:FVV852089 FLZ852065:FLZ852089 FCD852065:FCD852089 ESH852065:ESH852089 EIL852065:EIL852089 DYP852065:DYP852089 DOT852065:DOT852089 DEX852065:DEX852089 CVB852065:CVB852089 CLF852065:CLF852089 CBJ852065:CBJ852089 BRN852065:BRN852089 BHR852065:BHR852089 AXV852065:AXV852089 ANZ852065:ANZ852089 AED852065:AED852089 UH852065:UH852089 KL852065:KL852089 C852065:C852089 WWX786529:WWX786553 WNB786529:WNB786553 WDF786529:WDF786553 VTJ786529:VTJ786553 VJN786529:VJN786553 UZR786529:UZR786553 UPV786529:UPV786553 UFZ786529:UFZ786553 TWD786529:TWD786553 TMH786529:TMH786553 TCL786529:TCL786553 SSP786529:SSP786553 SIT786529:SIT786553 RYX786529:RYX786553 RPB786529:RPB786553 RFF786529:RFF786553 QVJ786529:QVJ786553 QLN786529:QLN786553 QBR786529:QBR786553 PRV786529:PRV786553 PHZ786529:PHZ786553 OYD786529:OYD786553 OOH786529:OOH786553 OEL786529:OEL786553 NUP786529:NUP786553 NKT786529:NKT786553 NAX786529:NAX786553 MRB786529:MRB786553 MHF786529:MHF786553 LXJ786529:LXJ786553 LNN786529:LNN786553 LDR786529:LDR786553 KTV786529:KTV786553 KJZ786529:KJZ786553 KAD786529:KAD786553 JQH786529:JQH786553 JGL786529:JGL786553 IWP786529:IWP786553 IMT786529:IMT786553 ICX786529:ICX786553 HTB786529:HTB786553 HJF786529:HJF786553 GZJ786529:GZJ786553 GPN786529:GPN786553 GFR786529:GFR786553 FVV786529:FVV786553 FLZ786529:FLZ786553 FCD786529:FCD786553 ESH786529:ESH786553 EIL786529:EIL786553 DYP786529:DYP786553 DOT786529:DOT786553 DEX786529:DEX786553 CVB786529:CVB786553 CLF786529:CLF786553 CBJ786529:CBJ786553 BRN786529:BRN786553 BHR786529:BHR786553 AXV786529:AXV786553 ANZ786529:ANZ786553 AED786529:AED786553 UH786529:UH786553 KL786529:KL786553 C786529:C786553 WWX720993:WWX721017 WNB720993:WNB721017 WDF720993:WDF721017 VTJ720993:VTJ721017 VJN720993:VJN721017 UZR720993:UZR721017 UPV720993:UPV721017 UFZ720993:UFZ721017 TWD720993:TWD721017 TMH720993:TMH721017 TCL720993:TCL721017 SSP720993:SSP721017 SIT720993:SIT721017 RYX720993:RYX721017 RPB720993:RPB721017 RFF720993:RFF721017 QVJ720993:QVJ721017 QLN720993:QLN721017 QBR720993:QBR721017 PRV720993:PRV721017 PHZ720993:PHZ721017 OYD720993:OYD721017 OOH720993:OOH721017 OEL720993:OEL721017 NUP720993:NUP721017 NKT720993:NKT721017 NAX720993:NAX721017 MRB720993:MRB721017 MHF720993:MHF721017 LXJ720993:LXJ721017 LNN720993:LNN721017 LDR720993:LDR721017 KTV720993:KTV721017 KJZ720993:KJZ721017 KAD720993:KAD721017 JQH720993:JQH721017 JGL720993:JGL721017 IWP720993:IWP721017 IMT720993:IMT721017 ICX720993:ICX721017 HTB720993:HTB721017 HJF720993:HJF721017 GZJ720993:GZJ721017 GPN720993:GPN721017 GFR720993:GFR721017 FVV720993:FVV721017 FLZ720993:FLZ721017 FCD720993:FCD721017 ESH720993:ESH721017 EIL720993:EIL721017 DYP720993:DYP721017 DOT720993:DOT721017 DEX720993:DEX721017 CVB720993:CVB721017 CLF720993:CLF721017 CBJ720993:CBJ721017 BRN720993:BRN721017 BHR720993:BHR721017 AXV720993:AXV721017 ANZ720993:ANZ721017 AED720993:AED721017 UH720993:UH721017 KL720993:KL721017 C720993:C721017 WWX655457:WWX655481 WNB655457:WNB655481 WDF655457:WDF655481 VTJ655457:VTJ655481 VJN655457:VJN655481 UZR655457:UZR655481 UPV655457:UPV655481 UFZ655457:UFZ655481 TWD655457:TWD655481 TMH655457:TMH655481 TCL655457:TCL655481 SSP655457:SSP655481 SIT655457:SIT655481 RYX655457:RYX655481 RPB655457:RPB655481 RFF655457:RFF655481 QVJ655457:QVJ655481 QLN655457:QLN655481 QBR655457:QBR655481 PRV655457:PRV655481 PHZ655457:PHZ655481 OYD655457:OYD655481 OOH655457:OOH655481 OEL655457:OEL655481 NUP655457:NUP655481 NKT655457:NKT655481 NAX655457:NAX655481 MRB655457:MRB655481 MHF655457:MHF655481 LXJ655457:LXJ655481 LNN655457:LNN655481 LDR655457:LDR655481 KTV655457:KTV655481 KJZ655457:KJZ655481 KAD655457:KAD655481 JQH655457:JQH655481 JGL655457:JGL655481 IWP655457:IWP655481 IMT655457:IMT655481 ICX655457:ICX655481 HTB655457:HTB655481 HJF655457:HJF655481 GZJ655457:GZJ655481 GPN655457:GPN655481 GFR655457:GFR655481 FVV655457:FVV655481 FLZ655457:FLZ655481 FCD655457:FCD655481 ESH655457:ESH655481 EIL655457:EIL655481 DYP655457:DYP655481 DOT655457:DOT655481 DEX655457:DEX655481 CVB655457:CVB655481 CLF655457:CLF655481 CBJ655457:CBJ655481 BRN655457:BRN655481 BHR655457:BHR655481 AXV655457:AXV655481 ANZ655457:ANZ655481 AED655457:AED655481 UH655457:UH655481 KL655457:KL655481 C655457:C655481 WWX589921:WWX589945 WNB589921:WNB589945 WDF589921:WDF589945 VTJ589921:VTJ589945 VJN589921:VJN589945 UZR589921:UZR589945 UPV589921:UPV589945 UFZ589921:UFZ589945 TWD589921:TWD589945 TMH589921:TMH589945 TCL589921:TCL589945 SSP589921:SSP589945 SIT589921:SIT589945 RYX589921:RYX589945 RPB589921:RPB589945 RFF589921:RFF589945 QVJ589921:QVJ589945 QLN589921:QLN589945 QBR589921:QBR589945 PRV589921:PRV589945 PHZ589921:PHZ589945 OYD589921:OYD589945 OOH589921:OOH589945 OEL589921:OEL589945 NUP589921:NUP589945 NKT589921:NKT589945 NAX589921:NAX589945 MRB589921:MRB589945 MHF589921:MHF589945 LXJ589921:LXJ589945 LNN589921:LNN589945 LDR589921:LDR589945 KTV589921:KTV589945 KJZ589921:KJZ589945 KAD589921:KAD589945 JQH589921:JQH589945 JGL589921:JGL589945 IWP589921:IWP589945 IMT589921:IMT589945 ICX589921:ICX589945 HTB589921:HTB589945 HJF589921:HJF589945 GZJ589921:GZJ589945 GPN589921:GPN589945 GFR589921:GFR589945 FVV589921:FVV589945 FLZ589921:FLZ589945 FCD589921:FCD589945 ESH589921:ESH589945 EIL589921:EIL589945 DYP589921:DYP589945 DOT589921:DOT589945 DEX589921:DEX589945 CVB589921:CVB589945 CLF589921:CLF589945 CBJ589921:CBJ589945 BRN589921:BRN589945 BHR589921:BHR589945 AXV589921:AXV589945 ANZ589921:ANZ589945 AED589921:AED589945 UH589921:UH589945 KL589921:KL589945 C589921:C589945 WWX524385:WWX524409 WNB524385:WNB524409 WDF524385:WDF524409 VTJ524385:VTJ524409 VJN524385:VJN524409 UZR524385:UZR524409 UPV524385:UPV524409 UFZ524385:UFZ524409 TWD524385:TWD524409 TMH524385:TMH524409 TCL524385:TCL524409 SSP524385:SSP524409 SIT524385:SIT524409 RYX524385:RYX524409 RPB524385:RPB524409 RFF524385:RFF524409 QVJ524385:QVJ524409 QLN524385:QLN524409 QBR524385:QBR524409 PRV524385:PRV524409 PHZ524385:PHZ524409 OYD524385:OYD524409 OOH524385:OOH524409 OEL524385:OEL524409 NUP524385:NUP524409 NKT524385:NKT524409 NAX524385:NAX524409 MRB524385:MRB524409 MHF524385:MHF524409 LXJ524385:LXJ524409 LNN524385:LNN524409 LDR524385:LDR524409 KTV524385:KTV524409 KJZ524385:KJZ524409 KAD524385:KAD524409 JQH524385:JQH524409 JGL524385:JGL524409 IWP524385:IWP524409 IMT524385:IMT524409 ICX524385:ICX524409 HTB524385:HTB524409 HJF524385:HJF524409 GZJ524385:GZJ524409 GPN524385:GPN524409 GFR524385:GFR524409 FVV524385:FVV524409 FLZ524385:FLZ524409 FCD524385:FCD524409 ESH524385:ESH524409 EIL524385:EIL524409 DYP524385:DYP524409 DOT524385:DOT524409 DEX524385:DEX524409 CVB524385:CVB524409 CLF524385:CLF524409 CBJ524385:CBJ524409 BRN524385:BRN524409 BHR524385:BHR524409 AXV524385:AXV524409 ANZ524385:ANZ524409 AED524385:AED524409 UH524385:UH524409 KL524385:KL524409 C524385:C524409 WWX458849:WWX458873 WNB458849:WNB458873 WDF458849:WDF458873 VTJ458849:VTJ458873 VJN458849:VJN458873 UZR458849:UZR458873 UPV458849:UPV458873 UFZ458849:UFZ458873 TWD458849:TWD458873 TMH458849:TMH458873 TCL458849:TCL458873 SSP458849:SSP458873 SIT458849:SIT458873 RYX458849:RYX458873 RPB458849:RPB458873 RFF458849:RFF458873 QVJ458849:QVJ458873 QLN458849:QLN458873 QBR458849:QBR458873 PRV458849:PRV458873 PHZ458849:PHZ458873 OYD458849:OYD458873 OOH458849:OOH458873 OEL458849:OEL458873 NUP458849:NUP458873 NKT458849:NKT458873 NAX458849:NAX458873 MRB458849:MRB458873 MHF458849:MHF458873 LXJ458849:LXJ458873 LNN458849:LNN458873 LDR458849:LDR458873 KTV458849:KTV458873 KJZ458849:KJZ458873 KAD458849:KAD458873 JQH458849:JQH458873 JGL458849:JGL458873 IWP458849:IWP458873 IMT458849:IMT458873 ICX458849:ICX458873 HTB458849:HTB458873 HJF458849:HJF458873 GZJ458849:GZJ458873 GPN458849:GPN458873 GFR458849:GFR458873 FVV458849:FVV458873 FLZ458849:FLZ458873 FCD458849:FCD458873 ESH458849:ESH458873 EIL458849:EIL458873 DYP458849:DYP458873 DOT458849:DOT458873 DEX458849:DEX458873 CVB458849:CVB458873 CLF458849:CLF458873 CBJ458849:CBJ458873 BRN458849:BRN458873 BHR458849:BHR458873 AXV458849:AXV458873 ANZ458849:ANZ458873 AED458849:AED458873 UH458849:UH458873 KL458849:KL458873 C458849:C458873 WWX393313:WWX393337 WNB393313:WNB393337 WDF393313:WDF393337 VTJ393313:VTJ393337 VJN393313:VJN393337 UZR393313:UZR393337 UPV393313:UPV393337 UFZ393313:UFZ393337 TWD393313:TWD393337 TMH393313:TMH393337 TCL393313:TCL393337 SSP393313:SSP393337 SIT393313:SIT393337 RYX393313:RYX393337 RPB393313:RPB393337 RFF393313:RFF393337 QVJ393313:QVJ393337 QLN393313:QLN393337 QBR393313:QBR393337 PRV393313:PRV393337 PHZ393313:PHZ393337 OYD393313:OYD393337 OOH393313:OOH393337 OEL393313:OEL393337 NUP393313:NUP393337 NKT393313:NKT393337 NAX393313:NAX393337 MRB393313:MRB393337 MHF393313:MHF393337 LXJ393313:LXJ393337 LNN393313:LNN393337 LDR393313:LDR393337 KTV393313:KTV393337 KJZ393313:KJZ393337 KAD393313:KAD393337 JQH393313:JQH393337 JGL393313:JGL393337 IWP393313:IWP393337 IMT393313:IMT393337 ICX393313:ICX393337 HTB393313:HTB393337 HJF393313:HJF393337 GZJ393313:GZJ393337 GPN393313:GPN393337 GFR393313:GFR393337 FVV393313:FVV393337 FLZ393313:FLZ393337 FCD393313:FCD393337 ESH393313:ESH393337 EIL393313:EIL393337 DYP393313:DYP393337 DOT393313:DOT393337 DEX393313:DEX393337 CVB393313:CVB393337 CLF393313:CLF393337 CBJ393313:CBJ393337 BRN393313:BRN393337 BHR393313:BHR393337 AXV393313:AXV393337 ANZ393313:ANZ393337 AED393313:AED393337 UH393313:UH393337 KL393313:KL393337 C393313:C393337 WWX327777:WWX327801 WNB327777:WNB327801 WDF327777:WDF327801 VTJ327777:VTJ327801 VJN327777:VJN327801 UZR327777:UZR327801 UPV327777:UPV327801 UFZ327777:UFZ327801 TWD327777:TWD327801 TMH327777:TMH327801 TCL327777:TCL327801 SSP327777:SSP327801 SIT327777:SIT327801 RYX327777:RYX327801 RPB327777:RPB327801 RFF327777:RFF327801 QVJ327777:QVJ327801 QLN327777:QLN327801 QBR327777:QBR327801 PRV327777:PRV327801 PHZ327777:PHZ327801 OYD327777:OYD327801 OOH327777:OOH327801 OEL327777:OEL327801 NUP327777:NUP327801 NKT327777:NKT327801 NAX327777:NAX327801 MRB327777:MRB327801 MHF327777:MHF327801 LXJ327777:LXJ327801 LNN327777:LNN327801 LDR327777:LDR327801 KTV327777:KTV327801 KJZ327777:KJZ327801 KAD327777:KAD327801 JQH327777:JQH327801 JGL327777:JGL327801 IWP327777:IWP327801 IMT327777:IMT327801 ICX327777:ICX327801 HTB327777:HTB327801 HJF327777:HJF327801 GZJ327777:GZJ327801 GPN327777:GPN327801 GFR327777:GFR327801 FVV327777:FVV327801 FLZ327777:FLZ327801 FCD327777:FCD327801 ESH327777:ESH327801 EIL327777:EIL327801 DYP327777:DYP327801 DOT327777:DOT327801 DEX327777:DEX327801 CVB327777:CVB327801 CLF327777:CLF327801 CBJ327777:CBJ327801 BRN327777:BRN327801 BHR327777:BHR327801 AXV327777:AXV327801 ANZ327777:ANZ327801 AED327777:AED327801 UH327777:UH327801 KL327777:KL327801 C327777:C327801 WWX262241:WWX262265 WNB262241:WNB262265 WDF262241:WDF262265 VTJ262241:VTJ262265 VJN262241:VJN262265 UZR262241:UZR262265 UPV262241:UPV262265 UFZ262241:UFZ262265 TWD262241:TWD262265 TMH262241:TMH262265 TCL262241:TCL262265 SSP262241:SSP262265 SIT262241:SIT262265 RYX262241:RYX262265 RPB262241:RPB262265 RFF262241:RFF262265 QVJ262241:QVJ262265 QLN262241:QLN262265 QBR262241:QBR262265 PRV262241:PRV262265 PHZ262241:PHZ262265 OYD262241:OYD262265 OOH262241:OOH262265 OEL262241:OEL262265 NUP262241:NUP262265 NKT262241:NKT262265 NAX262241:NAX262265 MRB262241:MRB262265 MHF262241:MHF262265 LXJ262241:LXJ262265 LNN262241:LNN262265 LDR262241:LDR262265 KTV262241:KTV262265 KJZ262241:KJZ262265 KAD262241:KAD262265 JQH262241:JQH262265 JGL262241:JGL262265 IWP262241:IWP262265 IMT262241:IMT262265 ICX262241:ICX262265 HTB262241:HTB262265 HJF262241:HJF262265 GZJ262241:GZJ262265 GPN262241:GPN262265 GFR262241:GFR262265 FVV262241:FVV262265 FLZ262241:FLZ262265 FCD262241:FCD262265 ESH262241:ESH262265 EIL262241:EIL262265 DYP262241:DYP262265 DOT262241:DOT262265 DEX262241:DEX262265 CVB262241:CVB262265 CLF262241:CLF262265 CBJ262241:CBJ262265 BRN262241:BRN262265 BHR262241:BHR262265 AXV262241:AXV262265 ANZ262241:ANZ262265 AED262241:AED262265 UH262241:UH262265 KL262241:KL262265 C262241:C262265 WWX196705:WWX196729 WNB196705:WNB196729 WDF196705:WDF196729 VTJ196705:VTJ196729 VJN196705:VJN196729 UZR196705:UZR196729 UPV196705:UPV196729 UFZ196705:UFZ196729 TWD196705:TWD196729 TMH196705:TMH196729 TCL196705:TCL196729 SSP196705:SSP196729 SIT196705:SIT196729 RYX196705:RYX196729 RPB196705:RPB196729 RFF196705:RFF196729 QVJ196705:QVJ196729 QLN196705:QLN196729 QBR196705:QBR196729 PRV196705:PRV196729 PHZ196705:PHZ196729 OYD196705:OYD196729 OOH196705:OOH196729 OEL196705:OEL196729 NUP196705:NUP196729 NKT196705:NKT196729 NAX196705:NAX196729 MRB196705:MRB196729 MHF196705:MHF196729 LXJ196705:LXJ196729 LNN196705:LNN196729 LDR196705:LDR196729 KTV196705:KTV196729 KJZ196705:KJZ196729 KAD196705:KAD196729 JQH196705:JQH196729 JGL196705:JGL196729 IWP196705:IWP196729 IMT196705:IMT196729 ICX196705:ICX196729 HTB196705:HTB196729 HJF196705:HJF196729 GZJ196705:GZJ196729 GPN196705:GPN196729 GFR196705:GFR196729 FVV196705:FVV196729 FLZ196705:FLZ196729 FCD196705:FCD196729 ESH196705:ESH196729 EIL196705:EIL196729 DYP196705:DYP196729 DOT196705:DOT196729 DEX196705:DEX196729 CVB196705:CVB196729 CLF196705:CLF196729 CBJ196705:CBJ196729 BRN196705:BRN196729 BHR196705:BHR196729 AXV196705:AXV196729 ANZ196705:ANZ196729 AED196705:AED196729 UH196705:UH196729 KL196705:KL196729 C196705:C196729 WWX131169:WWX131193 WNB131169:WNB131193 WDF131169:WDF131193 VTJ131169:VTJ131193 VJN131169:VJN131193 UZR131169:UZR131193 UPV131169:UPV131193 UFZ131169:UFZ131193 TWD131169:TWD131193 TMH131169:TMH131193 TCL131169:TCL131193 SSP131169:SSP131193 SIT131169:SIT131193 RYX131169:RYX131193 RPB131169:RPB131193 RFF131169:RFF131193 QVJ131169:QVJ131193 QLN131169:QLN131193 QBR131169:QBR131193 PRV131169:PRV131193 PHZ131169:PHZ131193 OYD131169:OYD131193 OOH131169:OOH131193 OEL131169:OEL131193 NUP131169:NUP131193 NKT131169:NKT131193 NAX131169:NAX131193 MRB131169:MRB131193 MHF131169:MHF131193 LXJ131169:LXJ131193 LNN131169:LNN131193 LDR131169:LDR131193 KTV131169:KTV131193 KJZ131169:KJZ131193 KAD131169:KAD131193 JQH131169:JQH131193 JGL131169:JGL131193 IWP131169:IWP131193 IMT131169:IMT131193 ICX131169:ICX131193 HTB131169:HTB131193 HJF131169:HJF131193 GZJ131169:GZJ131193 GPN131169:GPN131193 GFR131169:GFR131193 FVV131169:FVV131193 FLZ131169:FLZ131193 FCD131169:FCD131193 ESH131169:ESH131193 EIL131169:EIL131193 DYP131169:DYP131193 DOT131169:DOT131193 DEX131169:DEX131193 CVB131169:CVB131193 CLF131169:CLF131193 CBJ131169:CBJ131193 BRN131169:BRN131193 BHR131169:BHR131193 AXV131169:AXV131193 ANZ131169:ANZ131193 AED131169:AED131193 UH131169:UH131193 KL131169:KL131193 C131169:C131193 WWX65633:WWX65657 WNB65633:WNB65657 WDF65633:WDF65657 VTJ65633:VTJ65657 VJN65633:VJN65657 UZR65633:UZR65657 UPV65633:UPV65657 UFZ65633:UFZ65657 TWD65633:TWD65657 TMH65633:TMH65657 TCL65633:TCL65657 SSP65633:SSP65657 SIT65633:SIT65657 RYX65633:RYX65657 RPB65633:RPB65657 RFF65633:RFF65657 QVJ65633:QVJ65657 QLN65633:QLN65657 QBR65633:QBR65657 PRV65633:PRV65657 PHZ65633:PHZ65657 OYD65633:OYD65657 OOH65633:OOH65657 OEL65633:OEL65657 NUP65633:NUP65657 NKT65633:NKT65657 NAX65633:NAX65657 MRB65633:MRB65657 MHF65633:MHF65657 LXJ65633:LXJ65657 LNN65633:LNN65657 LDR65633:LDR65657 KTV65633:KTV65657 KJZ65633:KJZ65657 KAD65633:KAD65657 JQH65633:JQH65657 JGL65633:JGL65657 IWP65633:IWP65657 IMT65633:IMT65657 ICX65633:ICX65657 HTB65633:HTB65657 HJF65633:HJF65657 GZJ65633:GZJ65657 GPN65633:GPN65657 GFR65633:GFR65657 FVV65633:FVV65657 FLZ65633:FLZ65657 FCD65633:FCD65657 ESH65633:ESH65657 EIL65633:EIL65657 DYP65633:DYP65657 DOT65633:DOT65657 DEX65633:DEX65657 CVB65633:CVB65657 CLF65633:CLF65657 CBJ65633:CBJ65657 BRN65633:BRN65657 BHR65633:BHR65657 AXV65633:AXV65657 ANZ65633:ANZ65657 AED65633:AED65657 UH65633:UH65657 KL65633:KL65657 C65633:C65657 WNC15:WNC39 WDG15:WDG39 VTK15:VTK39 VJO15:VJO39 UZS15:UZS39 UPW15:UPW39 UGA15:UGA39 TWE15:TWE39 TMI15:TMI39 TCM15:TCM39 SSQ15:SSQ39 SIU15:SIU39 RYY15:RYY39 RPC15:RPC39 RFG15:RFG39 QVK15:QVK39 QLO15:QLO39 QBS15:QBS39 PRW15:PRW39 PIA15:PIA39 OYE15:OYE39 OOI15:OOI39 OEM15:OEM39 NUQ15:NUQ39 NKU15:NKU39 NAY15:NAY39 MRC15:MRC39 MHG15:MHG39 LXK15:LXK39 LNO15:LNO39 LDS15:LDS39 KTW15:KTW39 KKA15:KKA39 KAE15:KAE39 JQI15:JQI39 JGM15:JGM39 IWQ15:IWQ39 IMU15:IMU39 ICY15:ICY39 HTC15:HTC39 HJG15:HJG39 GZK15:GZK39 GPO15:GPO39 GFS15:GFS39 FVW15:FVW39 FMA15:FMA39 FCE15:FCE39 ESI15:ESI39 EIM15:EIM39 DYQ15:DYQ39 DOU15:DOU39 DEY15:DEY39 CVC15:CVC39 CLG15:CLG39 CBK15:CBK39 BRO15:BRO39 BHS15:BHS39 AXW15:AXW39 AOA15:AOA39 AEE15:AEE39 UI15:UI39 KM15:KM39 WWY15:WWY39" xr:uid="{00000000-0002-0000-0200-000008000000}">
      <formula1>$C$128:$C$129</formula1>
    </dataValidation>
    <dataValidation type="list" errorStyle="warning" allowBlank="1" showInputMessage="1" showErrorMessage="1" sqref="WWW983137:WWW983161 WNA983137:WNA983161 WDE983137:WDE983161 VTI983137:VTI983161 VJM983137:VJM983161 UZQ983137:UZQ983161 UPU983137:UPU983161 UFY983137:UFY983161 TWC983137:TWC983161 TMG983137:TMG983161 TCK983137:TCK983161 SSO983137:SSO983161 SIS983137:SIS983161 RYW983137:RYW983161 RPA983137:RPA983161 RFE983137:RFE983161 QVI983137:QVI983161 QLM983137:QLM983161 QBQ983137:QBQ983161 PRU983137:PRU983161 PHY983137:PHY983161 OYC983137:OYC983161 OOG983137:OOG983161 OEK983137:OEK983161 NUO983137:NUO983161 NKS983137:NKS983161 NAW983137:NAW983161 MRA983137:MRA983161 MHE983137:MHE983161 LXI983137:LXI983161 LNM983137:LNM983161 LDQ983137:LDQ983161 KTU983137:KTU983161 KJY983137:KJY983161 KAC983137:KAC983161 JQG983137:JQG983161 JGK983137:JGK983161 IWO983137:IWO983161 IMS983137:IMS983161 ICW983137:ICW983161 HTA983137:HTA983161 HJE983137:HJE983161 GZI983137:GZI983161 GPM983137:GPM983161 GFQ983137:GFQ983161 FVU983137:FVU983161 FLY983137:FLY983161 FCC983137:FCC983161 ESG983137:ESG983161 EIK983137:EIK983161 DYO983137:DYO983161 DOS983137:DOS983161 DEW983137:DEW983161 CVA983137:CVA983161 CLE983137:CLE983161 CBI983137:CBI983161 BRM983137:BRM983161 BHQ983137:BHQ983161 AXU983137:AXU983161 ANY983137:ANY983161 AEC983137:AEC983161 UG983137:UG983161 KK983137:KK983161 B983137:B983161 WWW917601:WWW917625 WNA917601:WNA917625 WDE917601:WDE917625 VTI917601:VTI917625 VJM917601:VJM917625 UZQ917601:UZQ917625 UPU917601:UPU917625 UFY917601:UFY917625 TWC917601:TWC917625 TMG917601:TMG917625 TCK917601:TCK917625 SSO917601:SSO917625 SIS917601:SIS917625 RYW917601:RYW917625 RPA917601:RPA917625 RFE917601:RFE917625 QVI917601:QVI917625 QLM917601:QLM917625 QBQ917601:QBQ917625 PRU917601:PRU917625 PHY917601:PHY917625 OYC917601:OYC917625 OOG917601:OOG917625 OEK917601:OEK917625 NUO917601:NUO917625 NKS917601:NKS917625 NAW917601:NAW917625 MRA917601:MRA917625 MHE917601:MHE917625 LXI917601:LXI917625 LNM917601:LNM917625 LDQ917601:LDQ917625 KTU917601:KTU917625 KJY917601:KJY917625 KAC917601:KAC917625 JQG917601:JQG917625 JGK917601:JGK917625 IWO917601:IWO917625 IMS917601:IMS917625 ICW917601:ICW917625 HTA917601:HTA917625 HJE917601:HJE917625 GZI917601:GZI917625 GPM917601:GPM917625 GFQ917601:GFQ917625 FVU917601:FVU917625 FLY917601:FLY917625 FCC917601:FCC917625 ESG917601:ESG917625 EIK917601:EIK917625 DYO917601:DYO917625 DOS917601:DOS917625 DEW917601:DEW917625 CVA917601:CVA917625 CLE917601:CLE917625 CBI917601:CBI917625 BRM917601:BRM917625 BHQ917601:BHQ917625 AXU917601:AXU917625 ANY917601:ANY917625 AEC917601:AEC917625 UG917601:UG917625 KK917601:KK917625 B917601:B917625 WWW852065:WWW852089 WNA852065:WNA852089 WDE852065:WDE852089 VTI852065:VTI852089 VJM852065:VJM852089 UZQ852065:UZQ852089 UPU852065:UPU852089 UFY852065:UFY852089 TWC852065:TWC852089 TMG852065:TMG852089 TCK852065:TCK852089 SSO852065:SSO852089 SIS852065:SIS852089 RYW852065:RYW852089 RPA852065:RPA852089 RFE852065:RFE852089 QVI852065:QVI852089 QLM852065:QLM852089 QBQ852065:QBQ852089 PRU852065:PRU852089 PHY852065:PHY852089 OYC852065:OYC852089 OOG852065:OOG852089 OEK852065:OEK852089 NUO852065:NUO852089 NKS852065:NKS852089 NAW852065:NAW852089 MRA852065:MRA852089 MHE852065:MHE852089 LXI852065:LXI852089 LNM852065:LNM852089 LDQ852065:LDQ852089 KTU852065:KTU852089 KJY852065:KJY852089 KAC852065:KAC852089 JQG852065:JQG852089 JGK852065:JGK852089 IWO852065:IWO852089 IMS852065:IMS852089 ICW852065:ICW852089 HTA852065:HTA852089 HJE852065:HJE852089 GZI852065:GZI852089 GPM852065:GPM852089 GFQ852065:GFQ852089 FVU852065:FVU852089 FLY852065:FLY852089 FCC852065:FCC852089 ESG852065:ESG852089 EIK852065:EIK852089 DYO852065:DYO852089 DOS852065:DOS852089 DEW852065:DEW852089 CVA852065:CVA852089 CLE852065:CLE852089 CBI852065:CBI852089 BRM852065:BRM852089 BHQ852065:BHQ852089 AXU852065:AXU852089 ANY852065:ANY852089 AEC852065:AEC852089 UG852065:UG852089 KK852065:KK852089 B852065:B852089 WWW786529:WWW786553 WNA786529:WNA786553 WDE786529:WDE786553 VTI786529:VTI786553 VJM786529:VJM786553 UZQ786529:UZQ786553 UPU786529:UPU786553 UFY786529:UFY786553 TWC786529:TWC786553 TMG786529:TMG786553 TCK786529:TCK786553 SSO786529:SSO786553 SIS786529:SIS786553 RYW786529:RYW786553 RPA786529:RPA786553 RFE786529:RFE786553 QVI786529:QVI786553 QLM786529:QLM786553 QBQ786529:QBQ786553 PRU786529:PRU786553 PHY786529:PHY786553 OYC786529:OYC786553 OOG786529:OOG786553 OEK786529:OEK786553 NUO786529:NUO786553 NKS786529:NKS786553 NAW786529:NAW786553 MRA786529:MRA786553 MHE786529:MHE786553 LXI786529:LXI786553 LNM786529:LNM786553 LDQ786529:LDQ786553 KTU786529:KTU786553 KJY786529:KJY786553 KAC786529:KAC786553 JQG786529:JQG786553 JGK786529:JGK786553 IWO786529:IWO786553 IMS786529:IMS786553 ICW786529:ICW786553 HTA786529:HTA786553 HJE786529:HJE786553 GZI786529:GZI786553 GPM786529:GPM786553 GFQ786529:GFQ786553 FVU786529:FVU786553 FLY786529:FLY786553 FCC786529:FCC786553 ESG786529:ESG786553 EIK786529:EIK786553 DYO786529:DYO786553 DOS786529:DOS786553 DEW786529:DEW786553 CVA786529:CVA786553 CLE786529:CLE786553 CBI786529:CBI786553 BRM786529:BRM786553 BHQ786529:BHQ786553 AXU786529:AXU786553 ANY786529:ANY786553 AEC786529:AEC786553 UG786529:UG786553 KK786529:KK786553 B786529:B786553 WWW720993:WWW721017 WNA720993:WNA721017 WDE720993:WDE721017 VTI720993:VTI721017 VJM720993:VJM721017 UZQ720993:UZQ721017 UPU720993:UPU721017 UFY720993:UFY721017 TWC720993:TWC721017 TMG720993:TMG721017 TCK720993:TCK721017 SSO720993:SSO721017 SIS720993:SIS721017 RYW720993:RYW721017 RPA720993:RPA721017 RFE720993:RFE721017 QVI720993:QVI721017 QLM720993:QLM721017 QBQ720993:QBQ721017 PRU720993:PRU721017 PHY720993:PHY721017 OYC720993:OYC721017 OOG720993:OOG721017 OEK720993:OEK721017 NUO720993:NUO721017 NKS720993:NKS721017 NAW720993:NAW721017 MRA720993:MRA721017 MHE720993:MHE721017 LXI720993:LXI721017 LNM720993:LNM721017 LDQ720993:LDQ721017 KTU720993:KTU721017 KJY720993:KJY721017 KAC720993:KAC721017 JQG720993:JQG721017 JGK720993:JGK721017 IWO720993:IWO721017 IMS720993:IMS721017 ICW720993:ICW721017 HTA720993:HTA721017 HJE720993:HJE721017 GZI720993:GZI721017 GPM720993:GPM721017 GFQ720993:GFQ721017 FVU720993:FVU721017 FLY720993:FLY721017 FCC720993:FCC721017 ESG720993:ESG721017 EIK720993:EIK721017 DYO720993:DYO721017 DOS720993:DOS721017 DEW720993:DEW721017 CVA720993:CVA721017 CLE720993:CLE721017 CBI720993:CBI721017 BRM720993:BRM721017 BHQ720993:BHQ721017 AXU720993:AXU721017 ANY720993:ANY721017 AEC720993:AEC721017 UG720993:UG721017 KK720993:KK721017 B720993:B721017 WWW655457:WWW655481 WNA655457:WNA655481 WDE655457:WDE655481 VTI655457:VTI655481 VJM655457:VJM655481 UZQ655457:UZQ655481 UPU655457:UPU655481 UFY655457:UFY655481 TWC655457:TWC655481 TMG655457:TMG655481 TCK655457:TCK655481 SSO655457:SSO655481 SIS655457:SIS655481 RYW655457:RYW655481 RPA655457:RPA655481 RFE655457:RFE655481 QVI655457:QVI655481 QLM655457:QLM655481 QBQ655457:QBQ655481 PRU655457:PRU655481 PHY655457:PHY655481 OYC655457:OYC655481 OOG655457:OOG655481 OEK655457:OEK655481 NUO655457:NUO655481 NKS655457:NKS655481 NAW655457:NAW655481 MRA655457:MRA655481 MHE655457:MHE655481 LXI655457:LXI655481 LNM655457:LNM655481 LDQ655457:LDQ655481 KTU655457:KTU655481 KJY655457:KJY655481 KAC655457:KAC655481 JQG655457:JQG655481 JGK655457:JGK655481 IWO655457:IWO655481 IMS655457:IMS655481 ICW655457:ICW655481 HTA655457:HTA655481 HJE655457:HJE655481 GZI655457:GZI655481 GPM655457:GPM655481 GFQ655457:GFQ655481 FVU655457:FVU655481 FLY655457:FLY655481 FCC655457:FCC655481 ESG655457:ESG655481 EIK655457:EIK655481 DYO655457:DYO655481 DOS655457:DOS655481 DEW655457:DEW655481 CVA655457:CVA655481 CLE655457:CLE655481 CBI655457:CBI655481 BRM655457:BRM655481 BHQ655457:BHQ655481 AXU655457:AXU655481 ANY655457:ANY655481 AEC655457:AEC655481 UG655457:UG655481 KK655457:KK655481 B655457:B655481 WWW589921:WWW589945 WNA589921:WNA589945 WDE589921:WDE589945 VTI589921:VTI589945 VJM589921:VJM589945 UZQ589921:UZQ589945 UPU589921:UPU589945 UFY589921:UFY589945 TWC589921:TWC589945 TMG589921:TMG589945 TCK589921:TCK589945 SSO589921:SSO589945 SIS589921:SIS589945 RYW589921:RYW589945 RPA589921:RPA589945 RFE589921:RFE589945 QVI589921:QVI589945 QLM589921:QLM589945 QBQ589921:QBQ589945 PRU589921:PRU589945 PHY589921:PHY589945 OYC589921:OYC589945 OOG589921:OOG589945 OEK589921:OEK589945 NUO589921:NUO589945 NKS589921:NKS589945 NAW589921:NAW589945 MRA589921:MRA589945 MHE589921:MHE589945 LXI589921:LXI589945 LNM589921:LNM589945 LDQ589921:LDQ589945 KTU589921:KTU589945 KJY589921:KJY589945 KAC589921:KAC589945 JQG589921:JQG589945 JGK589921:JGK589945 IWO589921:IWO589945 IMS589921:IMS589945 ICW589921:ICW589945 HTA589921:HTA589945 HJE589921:HJE589945 GZI589921:GZI589945 GPM589921:GPM589945 GFQ589921:GFQ589945 FVU589921:FVU589945 FLY589921:FLY589945 FCC589921:FCC589945 ESG589921:ESG589945 EIK589921:EIK589945 DYO589921:DYO589945 DOS589921:DOS589945 DEW589921:DEW589945 CVA589921:CVA589945 CLE589921:CLE589945 CBI589921:CBI589945 BRM589921:BRM589945 BHQ589921:BHQ589945 AXU589921:AXU589945 ANY589921:ANY589945 AEC589921:AEC589945 UG589921:UG589945 KK589921:KK589945 B589921:B589945 WWW524385:WWW524409 WNA524385:WNA524409 WDE524385:WDE524409 VTI524385:VTI524409 VJM524385:VJM524409 UZQ524385:UZQ524409 UPU524385:UPU524409 UFY524385:UFY524409 TWC524385:TWC524409 TMG524385:TMG524409 TCK524385:TCK524409 SSO524385:SSO524409 SIS524385:SIS524409 RYW524385:RYW524409 RPA524385:RPA524409 RFE524385:RFE524409 QVI524385:QVI524409 QLM524385:QLM524409 QBQ524385:QBQ524409 PRU524385:PRU524409 PHY524385:PHY524409 OYC524385:OYC524409 OOG524385:OOG524409 OEK524385:OEK524409 NUO524385:NUO524409 NKS524385:NKS524409 NAW524385:NAW524409 MRA524385:MRA524409 MHE524385:MHE524409 LXI524385:LXI524409 LNM524385:LNM524409 LDQ524385:LDQ524409 KTU524385:KTU524409 KJY524385:KJY524409 KAC524385:KAC524409 JQG524385:JQG524409 JGK524385:JGK524409 IWO524385:IWO524409 IMS524385:IMS524409 ICW524385:ICW524409 HTA524385:HTA524409 HJE524385:HJE524409 GZI524385:GZI524409 GPM524385:GPM524409 GFQ524385:GFQ524409 FVU524385:FVU524409 FLY524385:FLY524409 FCC524385:FCC524409 ESG524385:ESG524409 EIK524385:EIK524409 DYO524385:DYO524409 DOS524385:DOS524409 DEW524385:DEW524409 CVA524385:CVA524409 CLE524385:CLE524409 CBI524385:CBI524409 BRM524385:BRM524409 BHQ524385:BHQ524409 AXU524385:AXU524409 ANY524385:ANY524409 AEC524385:AEC524409 UG524385:UG524409 KK524385:KK524409 B524385:B524409 WWW458849:WWW458873 WNA458849:WNA458873 WDE458849:WDE458873 VTI458849:VTI458873 VJM458849:VJM458873 UZQ458849:UZQ458873 UPU458849:UPU458873 UFY458849:UFY458873 TWC458849:TWC458873 TMG458849:TMG458873 TCK458849:TCK458873 SSO458849:SSO458873 SIS458849:SIS458873 RYW458849:RYW458873 RPA458849:RPA458873 RFE458849:RFE458873 QVI458849:QVI458873 QLM458849:QLM458873 QBQ458849:QBQ458873 PRU458849:PRU458873 PHY458849:PHY458873 OYC458849:OYC458873 OOG458849:OOG458873 OEK458849:OEK458873 NUO458849:NUO458873 NKS458849:NKS458873 NAW458849:NAW458873 MRA458849:MRA458873 MHE458849:MHE458873 LXI458849:LXI458873 LNM458849:LNM458873 LDQ458849:LDQ458873 KTU458849:KTU458873 KJY458849:KJY458873 KAC458849:KAC458873 JQG458849:JQG458873 JGK458849:JGK458873 IWO458849:IWO458873 IMS458849:IMS458873 ICW458849:ICW458873 HTA458849:HTA458873 HJE458849:HJE458873 GZI458849:GZI458873 GPM458849:GPM458873 GFQ458849:GFQ458873 FVU458849:FVU458873 FLY458849:FLY458873 FCC458849:FCC458873 ESG458849:ESG458873 EIK458849:EIK458873 DYO458849:DYO458873 DOS458849:DOS458873 DEW458849:DEW458873 CVA458849:CVA458873 CLE458849:CLE458873 CBI458849:CBI458873 BRM458849:BRM458873 BHQ458849:BHQ458873 AXU458849:AXU458873 ANY458849:ANY458873 AEC458849:AEC458873 UG458849:UG458873 KK458849:KK458873 B458849:B458873 WWW393313:WWW393337 WNA393313:WNA393337 WDE393313:WDE393337 VTI393313:VTI393337 VJM393313:VJM393337 UZQ393313:UZQ393337 UPU393313:UPU393337 UFY393313:UFY393337 TWC393313:TWC393337 TMG393313:TMG393337 TCK393313:TCK393337 SSO393313:SSO393337 SIS393313:SIS393337 RYW393313:RYW393337 RPA393313:RPA393337 RFE393313:RFE393337 QVI393313:QVI393337 QLM393313:QLM393337 QBQ393313:QBQ393337 PRU393313:PRU393337 PHY393313:PHY393337 OYC393313:OYC393337 OOG393313:OOG393337 OEK393313:OEK393337 NUO393313:NUO393337 NKS393313:NKS393337 NAW393313:NAW393337 MRA393313:MRA393337 MHE393313:MHE393337 LXI393313:LXI393337 LNM393313:LNM393337 LDQ393313:LDQ393337 KTU393313:KTU393337 KJY393313:KJY393337 KAC393313:KAC393337 JQG393313:JQG393337 JGK393313:JGK393337 IWO393313:IWO393337 IMS393313:IMS393337 ICW393313:ICW393337 HTA393313:HTA393337 HJE393313:HJE393337 GZI393313:GZI393337 GPM393313:GPM393337 GFQ393313:GFQ393337 FVU393313:FVU393337 FLY393313:FLY393337 FCC393313:FCC393337 ESG393313:ESG393337 EIK393313:EIK393337 DYO393313:DYO393337 DOS393313:DOS393337 DEW393313:DEW393337 CVA393313:CVA393337 CLE393313:CLE393337 CBI393313:CBI393337 BRM393313:BRM393337 BHQ393313:BHQ393337 AXU393313:AXU393337 ANY393313:ANY393337 AEC393313:AEC393337 UG393313:UG393337 KK393313:KK393337 B393313:B393337 WWW327777:WWW327801 WNA327777:WNA327801 WDE327777:WDE327801 VTI327777:VTI327801 VJM327777:VJM327801 UZQ327777:UZQ327801 UPU327777:UPU327801 UFY327777:UFY327801 TWC327777:TWC327801 TMG327777:TMG327801 TCK327777:TCK327801 SSO327777:SSO327801 SIS327777:SIS327801 RYW327777:RYW327801 RPA327777:RPA327801 RFE327777:RFE327801 QVI327777:QVI327801 QLM327777:QLM327801 QBQ327777:QBQ327801 PRU327777:PRU327801 PHY327777:PHY327801 OYC327777:OYC327801 OOG327777:OOG327801 OEK327777:OEK327801 NUO327777:NUO327801 NKS327777:NKS327801 NAW327777:NAW327801 MRA327777:MRA327801 MHE327777:MHE327801 LXI327777:LXI327801 LNM327777:LNM327801 LDQ327777:LDQ327801 KTU327777:KTU327801 KJY327777:KJY327801 KAC327777:KAC327801 JQG327777:JQG327801 JGK327777:JGK327801 IWO327777:IWO327801 IMS327777:IMS327801 ICW327777:ICW327801 HTA327777:HTA327801 HJE327777:HJE327801 GZI327777:GZI327801 GPM327777:GPM327801 GFQ327777:GFQ327801 FVU327777:FVU327801 FLY327777:FLY327801 FCC327777:FCC327801 ESG327777:ESG327801 EIK327777:EIK327801 DYO327777:DYO327801 DOS327777:DOS327801 DEW327777:DEW327801 CVA327777:CVA327801 CLE327777:CLE327801 CBI327777:CBI327801 BRM327777:BRM327801 BHQ327777:BHQ327801 AXU327777:AXU327801 ANY327777:ANY327801 AEC327777:AEC327801 UG327777:UG327801 KK327777:KK327801 B327777:B327801 WWW262241:WWW262265 WNA262241:WNA262265 WDE262241:WDE262265 VTI262241:VTI262265 VJM262241:VJM262265 UZQ262241:UZQ262265 UPU262241:UPU262265 UFY262241:UFY262265 TWC262241:TWC262265 TMG262241:TMG262265 TCK262241:TCK262265 SSO262241:SSO262265 SIS262241:SIS262265 RYW262241:RYW262265 RPA262241:RPA262265 RFE262241:RFE262265 QVI262241:QVI262265 QLM262241:QLM262265 QBQ262241:QBQ262265 PRU262241:PRU262265 PHY262241:PHY262265 OYC262241:OYC262265 OOG262241:OOG262265 OEK262241:OEK262265 NUO262241:NUO262265 NKS262241:NKS262265 NAW262241:NAW262265 MRA262241:MRA262265 MHE262241:MHE262265 LXI262241:LXI262265 LNM262241:LNM262265 LDQ262241:LDQ262265 KTU262241:KTU262265 KJY262241:KJY262265 KAC262241:KAC262265 JQG262241:JQG262265 JGK262241:JGK262265 IWO262241:IWO262265 IMS262241:IMS262265 ICW262241:ICW262265 HTA262241:HTA262265 HJE262241:HJE262265 GZI262241:GZI262265 GPM262241:GPM262265 GFQ262241:GFQ262265 FVU262241:FVU262265 FLY262241:FLY262265 FCC262241:FCC262265 ESG262241:ESG262265 EIK262241:EIK262265 DYO262241:DYO262265 DOS262241:DOS262265 DEW262241:DEW262265 CVA262241:CVA262265 CLE262241:CLE262265 CBI262241:CBI262265 BRM262241:BRM262265 BHQ262241:BHQ262265 AXU262241:AXU262265 ANY262241:ANY262265 AEC262241:AEC262265 UG262241:UG262265 KK262241:KK262265 B262241:B262265 WWW196705:WWW196729 WNA196705:WNA196729 WDE196705:WDE196729 VTI196705:VTI196729 VJM196705:VJM196729 UZQ196705:UZQ196729 UPU196705:UPU196729 UFY196705:UFY196729 TWC196705:TWC196729 TMG196705:TMG196729 TCK196705:TCK196729 SSO196705:SSO196729 SIS196705:SIS196729 RYW196705:RYW196729 RPA196705:RPA196729 RFE196705:RFE196729 QVI196705:QVI196729 QLM196705:QLM196729 QBQ196705:QBQ196729 PRU196705:PRU196729 PHY196705:PHY196729 OYC196705:OYC196729 OOG196705:OOG196729 OEK196705:OEK196729 NUO196705:NUO196729 NKS196705:NKS196729 NAW196705:NAW196729 MRA196705:MRA196729 MHE196705:MHE196729 LXI196705:LXI196729 LNM196705:LNM196729 LDQ196705:LDQ196729 KTU196705:KTU196729 KJY196705:KJY196729 KAC196705:KAC196729 JQG196705:JQG196729 JGK196705:JGK196729 IWO196705:IWO196729 IMS196705:IMS196729 ICW196705:ICW196729 HTA196705:HTA196729 HJE196705:HJE196729 GZI196705:GZI196729 GPM196705:GPM196729 GFQ196705:GFQ196729 FVU196705:FVU196729 FLY196705:FLY196729 FCC196705:FCC196729 ESG196705:ESG196729 EIK196705:EIK196729 DYO196705:DYO196729 DOS196705:DOS196729 DEW196705:DEW196729 CVA196705:CVA196729 CLE196705:CLE196729 CBI196705:CBI196729 BRM196705:BRM196729 BHQ196705:BHQ196729 AXU196705:AXU196729 ANY196705:ANY196729 AEC196705:AEC196729 UG196705:UG196729 KK196705:KK196729 B196705:B196729 WWW131169:WWW131193 WNA131169:WNA131193 WDE131169:WDE131193 VTI131169:VTI131193 VJM131169:VJM131193 UZQ131169:UZQ131193 UPU131169:UPU131193 UFY131169:UFY131193 TWC131169:TWC131193 TMG131169:TMG131193 TCK131169:TCK131193 SSO131169:SSO131193 SIS131169:SIS131193 RYW131169:RYW131193 RPA131169:RPA131193 RFE131169:RFE131193 QVI131169:QVI131193 QLM131169:QLM131193 QBQ131169:QBQ131193 PRU131169:PRU131193 PHY131169:PHY131193 OYC131169:OYC131193 OOG131169:OOG131193 OEK131169:OEK131193 NUO131169:NUO131193 NKS131169:NKS131193 NAW131169:NAW131193 MRA131169:MRA131193 MHE131169:MHE131193 LXI131169:LXI131193 LNM131169:LNM131193 LDQ131169:LDQ131193 KTU131169:KTU131193 KJY131169:KJY131193 KAC131169:KAC131193 JQG131169:JQG131193 JGK131169:JGK131193 IWO131169:IWO131193 IMS131169:IMS131193 ICW131169:ICW131193 HTA131169:HTA131193 HJE131169:HJE131193 GZI131169:GZI131193 GPM131169:GPM131193 GFQ131169:GFQ131193 FVU131169:FVU131193 FLY131169:FLY131193 FCC131169:FCC131193 ESG131169:ESG131193 EIK131169:EIK131193 DYO131169:DYO131193 DOS131169:DOS131193 DEW131169:DEW131193 CVA131169:CVA131193 CLE131169:CLE131193 CBI131169:CBI131193 BRM131169:BRM131193 BHQ131169:BHQ131193 AXU131169:AXU131193 ANY131169:ANY131193 AEC131169:AEC131193 UG131169:UG131193 KK131169:KK131193 B131169:B131193 WWW65633:WWW65657 WNA65633:WNA65657 WDE65633:WDE65657 VTI65633:VTI65657 VJM65633:VJM65657 UZQ65633:UZQ65657 UPU65633:UPU65657 UFY65633:UFY65657 TWC65633:TWC65657 TMG65633:TMG65657 TCK65633:TCK65657 SSO65633:SSO65657 SIS65633:SIS65657 RYW65633:RYW65657 RPA65633:RPA65657 RFE65633:RFE65657 QVI65633:QVI65657 QLM65633:QLM65657 QBQ65633:QBQ65657 PRU65633:PRU65657 PHY65633:PHY65657 OYC65633:OYC65657 OOG65633:OOG65657 OEK65633:OEK65657 NUO65633:NUO65657 NKS65633:NKS65657 NAW65633:NAW65657 MRA65633:MRA65657 MHE65633:MHE65657 LXI65633:LXI65657 LNM65633:LNM65657 LDQ65633:LDQ65657 KTU65633:KTU65657 KJY65633:KJY65657 KAC65633:KAC65657 JQG65633:JQG65657 JGK65633:JGK65657 IWO65633:IWO65657 IMS65633:IMS65657 ICW65633:ICW65657 HTA65633:HTA65657 HJE65633:HJE65657 GZI65633:GZI65657 GPM65633:GPM65657 GFQ65633:GFQ65657 FVU65633:FVU65657 FLY65633:FLY65657 FCC65633:FCC65657 ESG65633:ESG65657 EIK65633:EIK65657 DYO65633:DYO65657 DOS65633:DOS65657 DEW65633:DEW65657 CVA65633:CVA65657 CLE65633:CLE65657 CBI65633:CBI65657 BRM65633:BRM65657 BHQ65633:BHQ65657 AXU65633:AXU65657 ANY65633:ANY65657 AEC65633:AEC65657 UG65633:UG65657 KK65633:KK65657 B65633:B65657 WNB15:WNB39 WDF15:WDF39 VTJ15:VTJ39 VJN15:VJN39 UZR15:UZR39 UPV15:UPV39 UFZ15:UFZ39 TWD15:TWD39 TMH15:TMH39 TCL15:TCL39 SSP15:SSP39 SIT15:SIT39 RYX15:RYX39 RPB15:RPB39 RFF15:RFF39 QVJ15:QVJ39 QLN15:QLN39 QBR15:QBR39 PRV15:PRV39 PHZ15:PHZ39 OYD15:OYD39 OOH15:OOH39 OEL15:OEL39 NUP15:NUP39 NKT15:NKT39 NAX15:NAX39 MRB15:MRB39 MHF15:MHF39 LXJ15:LXJ39 LNN15:LNN39 LDR15:LDR39 KTV15:KTV39 KJZ15:KJZ39 KAD15:KAD39 JQH15:JQH39 JGL15:JGL39 IWP15:IWP39 IMT15:IMT39 ICX15:ICX39 HTB15:HTB39 HJF15:HJF39 GZJ15:GZJ39 GPN15:GPN39 GFR15:GFR39 FVV15:FVV39 FLZ15:FLZ39 FCD15:FCD39 ESH15:ESH39 EIL15:EIL39 DYP15:DYP39 DOT15:DOT39 DEX15:DEX39 CVB15:CVB39 CLF15:CLF39 CBJ15:CBJ39 BRN15:BRN39 BHR15:BHR39 AXV15:AXV39 ANZ15:ANZ39 AED15:AED39 UH15:UH39 KL15:KL39 WWX15:WWX39" xr:uid="{00000000-0002-0000-0200-000009000000}">
      <formula1>$A$128:$A$148</formula1>
    </dataValidation>
    <dataValidation type="list" allowBlank="1" showInputMessage="1" showErrorMessage="1" sqref="B15:B114" xr:uid="{00000000-0002-0000-0200-00000B000000}">
      <formula1>$A$128:$A$151</formula1>
    </dataValidation>
    <dataValidation type="list" allowBlank="1" showInputMessage="1" sqref="P15:P114" xr:uid="{00000000-0002-0000-0200-00000C000000}">
      <formula1>"同月払,翌月払"</formula1>
    </dataValidation>
    <dataValidation type="list" allowBlank="1" showInputMessage="1" sqref="O15:P114" xr:uid="{53DDB374-2445-4B7A-A505-519F2C73F840}">
      <formula1>"派遣"</formula1>
    </dataValidation>
    <dataValidation type="list" errorStyle="warning" allowBlank="1" showInputMessage="1" showErrorMessage="1" sqref="AEJ40:AEJ114 AOF40:AOF114 AYB40:AYB114 BHX40:BHX114 BRT40:BRT114 CBP40:CBP114 CLL40:CLL114 CVH40:CVH114 DFD40:DFD114 DOZ40:DOZ114 DYV40:DYV114 EIR40:EIR114 ESN40:ESN114 FCJ40:FCJ114 FMF40:FMF114 FWB40:FWB114 GFX40:GFX114 GPT40:GPT114 GZP40:GZP114 HJL40:HJL114 HTH40:HTH114 IDD40:IDD114 IMZ40:IMZ114 IWV40:IWV114 JGR40:JGR114 JQN40:JQN114 KAJ40:KAJ114 KKF40:KKF114 KUB40:KUB114 LDX40:LDX114 LNT40:LNT114 LXP40:LXP114 MHL40:MHL114 MRH40:MRH114 NBD40:NBD114 NKZ40:NKZ114 NUV40:NUV114 OER40:OER114 OON40:OON114 OYJ40:OYJ114 PIF40:PIF114 PSB40:PSB114 QBX40:QBX114 QLT40:QLT114 QVP40:QVP114 RFL40:RFL114 RPH40:RPH114 RZD40:RZD114 SIZ40:SIZ114 SSV40:SSV114 TCR40:TCR114 TMN40:TMN114 TWJ40:TWJ114 UGF40:UGF114 UQB40:UQB114 UZX40:UZX114 VJT40:VJT114 VTP40:VTP114 WDL40:WDL114 WNH40:WNH114 WXD40:WXD114 KR40:KR114 UN40:UN114" xr:uid="{54FF53EB-0979-4B56-A0D5-CEE6DA4E1340}">
      <formula1>$I$54:$I$55</formula1>
    </dataValidation>
    <dataValidation type="list" errorStyle="warning" allowBlank="1" showInputMessage="1" showErrorMessage="1" sqref="AEH40:AEH114 UL40:UL114 KP40:KP114 WXB40:WXB114 WNF40:WNF114 WDJ40:WDJ114 VTN40:VTN114 VJR40:VJR114 UZV40:UZV114 UPZ40:UPZ114 UGD40:UGD114 TWH40:TWH114 TML40:TML114 TCP40:TCP114 SST40:SST114 SIX40:SIX114 RZB40:RZB114 RPF40:RPF114 RFJ40:RFJ114 QVN40:QVN114 QLR40:QLR114 QBV40:QBV114 PRZ40:PRZ114 PID40:PID114 OYH40:OYH114 OOL40:OOL114 OEP40:OEP114 NUT40:NUT114 NKX40:NKX114 NBB40:NBB114 MRF40:MRF114 MHJ40:MHJ114 LXN40:LXN114 LNR40:LNR114 LDV40:LDV114 KTZ40:KTZ114 KKD40:KKD114 KAH40:KAH114 JQL40:JQL114 JGP40:JGP114 IWT40:IWT114 IMX40:IMX114 IDB40:IDB114 HTF40:HTF114 HJJ40:HJJ114 GZN40:GZN114 GPR40:GPR114 GFV40:GFV114 FVZ40:FVZ114 FMD40:FMD114 FCH40:FCH114 ESL40:ESL114 EIP40:EIP114 DYT40:DYT114 DOX40:DOX114 DFB40:DFB114 CVF40:CVF114 CLJ40:CLJ114 CBN40:CBN114 BRR40:BRR114 BHV40:BHV114 AXZ40:AXZ114 AOD40:AOD114" xr:uid="{1E335028-698B-46FC-B47A-0D1A69FBC2F0}">
      <formula1>$F$54:$F$55</formula1>
    </dataValidation>
    <dataValidation type="list" errorStyle="warning" allowBlank="1" showInputMessage="1" showErrorMessage="1" sqref="AEF40:AEF114 UJ40:UJ114 KN40:KN114 WWZ40:WWZ114 WND40:WND114 WDH40:WDH114 VTL40:VTL114 VJP40:VJP114 UZT40:UZT114 UPX40:UPX114 UGB40:UGB114 TWF40:TWF114 TMJ40:TMJ114 TCN40:TCN114 SSR40:SSR114 SIV40:SIV114 RYZ40:RYZ114 RPD40:RPD114 RFH40:RFH114 QVL40:QVL114 QLP40:QLP114 QBT40:QBT114 PRX40:PRX114 PIB40:PIB114 OYF40:OYF114 OOJ40:OOJ114 OEN40:OEN114 NUR40:NUR114 NKV40:NKV114 NAZ40:NAZ114 MRD40:MRD114 MHH40:MHH114 LXL40:LXL114 LNP40:LNP114 LDT40:LDT114 KTX40:KTX114 KKB40:KKB114 KAF40:KAF114 JQJ40:JQJ114 JGN40:JGN114 IWR40:IWR114 IMV40:IMV114 ICZ40:ICZ114 HTD40:HTD114 HJH40:HJH114 GZL40:GZL114 GPP40:GPP114 GFT40:GFT114 FVX40:FVX114 FMB40:FMB114 FCF40:FCF114 ESJ40:ESJ114 EIN40:EIN114 DYR40:DYR114 DOV40:DOV114 DEZ40:DEZ114 CVD40:CVD114 CLH40:CLH114 CBL40:CBL114 BRP40:BRP114 BHT40:BHT114 AXX40:AXX114 AOB40:AOB114" xr:uid="{1B37666E-1B5F-41C5-99A4-EA63A6EC3A67}">
      <formula1>$D$54:$D$55</formula1>
    </dataValidation>
    <dataValidation type="list" errorStyle="warning" allowBlank="1" showInputMessage="1" showErrorMessage="1" sqref="AEE40:AEE114 UI40:UI114 KM40:KM114 WWY40:WWY114 WNC40:WNC114 WDG40:WDG114 VTK40:VTK114 VJO40:VJO114 UZS40:UZS114 UPW40:UPW114 UGA40:UGA114 TWE40:TWE114 TMI40:TMI114 TCM40:TCM114 SSQ40:SSQ114 SIU40:SIU114 RYY40:RYY114 RPC40:RPC114 RFG40:RFG114 QVK40:QVK114 QLO40:QLO114 QBS40:QBS114 PRW40:PRW114 PIA40:PIA114 OYE40:OYE114 OOI40:OOI114 OEM40:OEM114 NUQ40:NUQ114 NKU40:NKU114 NAY40:NAY114 MRC40:MRC114 MHG40:MHG114 LXK40:LXK114 LNO40:LNO114 LDS40:LDS114 KTW40:KTW114 KKA40:KKA114 KAE40:KAE114 JQI40:JQI114 JGM40:JGM114 IWQ40:IWQ114 IMU40:IMU114 ICY40:ICY114 HTC40:HTC114 HJG40:HJG114 GZK40:GZK114 GPO40:GPO114 GFS40:GFS114 FVW40:FVW114 FMA40:FMA114 FCE40:FCE114 ESI40:ESI114 EIM40:EIM114 DYQ40:DYQ114 DOU40:DOU114 DEY40:DEY114 CVC40:CVC114 CLG40:CLG114 CBK40:CBK114 BRO40:BRO114 BHS40:BHS114 AXW40:AXW114 AOA40:AOA114" xr:uid="{48D2DD07-8474-4994-84EA-1E77A5750FC7}">
      <formula1>$C$54:$C$55</formula1>
    </dataValidation>
    <dataValidation type="list" errorStyle="warning" allowBlank="1" showInputMessage="1" showErrorMessage="1" sqref="UH65:UH114 KL65:KL114 WWX65:WWX114 WNB65:WNB114 WDF65:WDF114 VTJ65:VTJ114 VJN65:VJN114 UZR65:UZR114 UPV65:UPV114 UFZ65:UFZ114 TWD65:TWD114 TMH65:TMH114 TCL65:TCL114 SSP65:SSP114 SIT65:SIT114 RYX65:RYX114 RPB65:RPB114 RFF65:RFF114 QVJ65:QVJ114 QLN65:QLN114 QBR65:QBR114 PRV65:PRV114 PHZ65:PHZ114 OYD65:OYD114 OOH65:OOH114 OEL65:OEL114 NUP65:NUP114 NKT65:NKT114 NAX65:NAX114 MRB65:MRB114 MHF65:MHF114 LXJ65:LXJ114 LNN65:LNN114 LDR65:LDR114 KTV65:KTV114 KJZ65:KJZ114 KAD65:KAD114 JQH65:JQH114 JGL65:JGL114 IWP65:IWP114 IMT65:IMT114 ICX65:ICX114 HTB65:HTB114 HJF65:HJF114 GZJ65:GZJ114 GPN65:GPN114 GFR65:GFR114 FVV65:FVV114 FLZ65:FLZ114 FCD65:FCD114 ESH65:ESH114 EIL65:EIL114 DYP65:DYP114 DOT65:DOT114 DEX65:DEX114 CVB65:CVB114 CLF65:CLF114 CBJ65:CBJ114 BRN65:BRN114 BHR65:BHR114 AXV65:AXV114 ANZ65:ANZ114 AED65:AED114" xr:uid="{23B96ED0-A71A-4D35-BCDD-2B6C2219DD06}">
      <formula1>$A$54:$A$74</formula1>
    </dataValidation>
    <dataValidation type="list" allowBlank="1" showInputMessage="1" showErrorMessage="1" sqref="BO115" xr:uid="{BBE3B9FB-7243-4271-BA8F-10D657B5F590}">
      <formula1>"済"</formula1>
    </dataValidation>
    <dataValidation type="list" allowBlank="1" showInputMessage="1" showErrorMessage="1" sqref="O124" xr:uid="{5A8869C8-7467-41E0-A162-D103D26BADB4}">
      <formula1>"10月まで済"</formula1>
    </dataValidation>
    <dataValidation type="list" errorStyle="warning" allowBlank="1" showInputMessage="1" showErrorMessage="1" sqref="WWX40:WWX64 KL40:KL64 UH40:UH64 AED40:AED64 ANZ40:ANZ64 AXV40:AXV64 BHR40:BHR64 BRN40:BRN64 CBJ40:CBJ64 CLF40:CLF64 CVB40:CVB64 DEX40:DEX64 DOT40:DOT64 DYP40:DYP64 EIL40:EIL64 ESH40:ESH64 FCD40:FCD64 FLZ40:FLZ64 FVV40:FVV64 GFR40:GFR64 GPN40:GPN64 GZJ40:GZJ64 HJF40:HJF64 HTB40:HTB64 ICX40:ICX64 IMT40:IMT64 IWP40:IWP64 JGL40:JGL64 JQH40:JQH64 KAD40:KAD64 KJZ40:KJZ64 KTV40:KTV64 LDR40:LDR64 LNN40:LNN64 LXJ40:LXJ64 MHF40:MHF64 MRB40:MRB64 NAX40:NAX64 NKT40:NKT64 NUP40:NUP64 OEL40:OEL64 OOH40:OOH64 OYD40:OYD64 PHZ40:PHZ64 PRV40:PRV64 QBR40:QBR64 QLN40:QLN64 QVJ40:QVJ64 RFF40:RFF64 RPB40:RPB64 RYX40:RYX64 SIT40:SIT64 SSP40:SSP64 TCL40:TCL64 TMH40:TMH64 TWD40:TWD64 UFZ40:UFZ64 UPV40:UPV64 UZR40:UZR64 VJN40:VJN64 VTJ40:VTJ64 WDF40:WDF64 WNB40:WNB64" xr:uid="{B0AD7340-3635-4103-9699-98ACF2B377F7}">
      <formula1>$A$54:$A$123</formula1>
    </dataValidation>
    <dataValidation type="date" imeMode="halfAlpha" operator="notEqual" allowBlank="1" showInputMessage="1" showErrorMessage="1" prompt="「R●.8.9」の形式で入力してください。_x000a__x000a_【NG例】_x000a_「R.●.8.9」、「R●.8.9.」、「R●0809」、「●0809」、「● 8 9」_x000a_「,」カンマ入力は不可です。「.」ドットで入力してください。_x000a_なお、「r」で入力しても「R」に変換されます。" sqref="K15:M114" xr:uid="{A998269D-9F70-4E18-AA50-91AFDDE8381B}">
      <formula1>92</formula1>
    </dataValidation>
  </dataValidations>
  <pageMargins left="0.59055118110236227" right="0.31496062992125984" top="0.43307086614173229" bottom="0.35433070866141736" header="0.39370078740157483" footer="0.31496062992125984"/>
  <pageSetup paperSize="9" scale="73" fitToHeight="0" orientation="landscape" r:id="rId1"/>
  <headerFooter alignWithMargins="0"/>
  <rowBreaks count="2" manualBreakCount="2">
    <brk id="39" max="27" man="1"/>
    <brk id="67" max="2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C246-C4DA-4FD7-87CC-B528FD9EA47F}">
  <dimension ref="B2:F17"/>
  <sheetViews>
    <sheetView zoomScaleNormal="100" zoomScaleSheetLayoutView="100" workbookViewId="0">
      <selection activeCell="F4" sqref="F4"/>
    </sheetView>
  </sheetViews>
  <sheetFormatPr defaultRowHeight="13"/>
  <cols>
    <col min="1" max="1" width="6.6328125" customWidth="1"/>
    <col min="2" max="2" width="5.453125" customWidth="1"/>
    <col min="3" max="3" width="23.453125" customWidth="1"/>
    <col min="4" max="4" width="47.6328125" customWidth="1"/>
    <col min="5" max="5" width="17.36328125" customWidth="1"/>
    <col min="6" max="6" width="45" customWidth="1"/>
    <col min="7" max="7" width="50.453125" customWidth="1"/>
  </cols>
  <sheetData>
    <row r="2" spans="2:6" ht="13.5" thickBot="1"/>
    <row r="3" spans="2:6" ht="20.149999999999999" customHeight="1" thickBot="1">
      <c r="B3" s="229"/>
      <c r="C3" s="230" t="s">
        <v>1076</v>
      </c>
      <c r="D3" s="230" t="s">
        <v>1077</v>
      </c>
      <c r="E3" s="230" t="s">
        <v>1078</v>
      </c>
      <c r="F3" s="231" t="s">
        <v>1079</v>
      </c>
    </row>
    <row r="4" spans="2:6" ht="112.5" customHeight="1">
      <c r="B4" s="242" t="s">
        <v>1105</v>
      </c>
      <c r="C4" s="232" t="s">
        <v>1080</v>
      </c>
      <c r="D4" s="233" t="s">
        <v>1686</v>
      </c>
      <c r="E4" s="233" t="s">
        <v>1101</v>
      </c>
      <c r="F4" s="234" t="s">
        <v>2335</v>
      </c>
    </row>
    <row r="5" spans="2:6" ht="50.15" customHeight="1">
      <c r="B5" s="243" t="s">
        <v>1106</v>
      </c>
      <c r="C5" s="235" t="s">
        <v>43</v>
      </c>
      <c r="D5" s="236" t="s">
        <v>1090</v>
      </c>
      <c r="E5" s="236" t="s">
        <v>1101</v>
      </c>
      <c r="F5" s="237"/>
    </row>
    <row r="6" spans="2:6" ht="25" customHeight="1">
      <c r="B6" s="243" t="s">
        <v>1107</v>
      </c>
      <c r="C6" s="235" t="s">
        <v>1081</v>
      </c>
      <c r="D6" s="236" t="s">
        <v>1091</v>
      </c>
      <c r="E6" s="236" t="s">
        <v>1102</v>
      </c>
      <c r="F6" s="237"/>
    </row>
    <row r="7" spans="2:6" ht="25" customHeight="1">
      <c r="B7" s="243" t="s">
        <v>1108</v>
      </c>
      <c r="C7" s="235" t="s">
        <v>1082</v>
      </c>
      <c r="D7" s="236" t="s">
        <v>1092</v>
      </c>
      <c r="E7" s="236" t="s">
        <v>1101</v>
      </c>
      <c r="F7" s="237"/>
    </row>
    <row r="8" spans="2:6" ht="25" customHeight="1">
      <c r="B8" s="243" t="s">
        <v>1109</v>
      </c>
      <c r="C8" s="235" t="s">
        <v>1083</v>
      </c>
      <c r="D8" s="236" t="s">
        <v>1093</v>
      </c>
      <c r="E8" s="236" t="s">
        <v>1102</v>
      </c>
      <c r="F8" s="237"/>
    </row>
    <row r="9" spans="2:6" ht="25" customHeight="1">
      <c r="B9" s="607" t="s">
        <v>1110</v>
      </c>
      <c r="C9" s="235" t="s">
        <v>1084</v>
      </c>
      <c r="D9" s="236" t="s">
        <v>1094</v>
      </c>
      <c r="E9" s="236" t="s">
        <v>1101</v>
      </c>
      <c r="F9" s="237"/>
    </row>
    <row r="10" spans="2:6" ht="25" customHeight="1">
      <c r="B10" s="608"/>
      <c r="C10" s="235" t="s">
        <v>1174</v>
      </c>
      <c r="D10" s="236" t="s">
        <v>1094</v>
      </c>
      <c r="E10" s="236" t="s">
        <v>1101</v>
      </c>
      <c r="F10" s="237"/>
    </row>
    <row r="11" spans="2:6" ht="75" customHeight="1">
      <c r="B11" s="243" t="s">
        <v>1111</v>
      </c>
      <c r="C11" s="235" t="s">
        <v>1085</v>
      </c>
      <c r="D11" s="236" t="s">
        <v>1095</v>
      </c>
      <c r="E11" s="236" t="s">
        <v>1102</v>
      </c>
      <c r="F11" s="237"/>
    </row>
    <row r="12" spans="2:6" ht="50.15" customHeight="1">
      <c r="B12" s="243" t="s">
        <v>1112</v>
      </c>
      <c r="C12" s="235" t="s">
        <v>1086</v>
      </c>
      <c r="D12" s="236" t="s">
        <v>1096</v>
      </c>
      <c r="E12" s="236" t="s">
        <v>1102</v>
      </c>
      <c r="F12" s="606" t="s">
        <v>1103</v>
      </c>
    </row>
    <row r="13" spans="2:6" ht="50.15" customHeight="1">
      <c r="B13" s="243" t="s">
        <v>1113</v>
      </c>
      <c r="C13" s="235" t="s">
        <v>1087</v>
      </c>
      <c r="D13" s="236" t="s">
        <v>1097</v>
      </c>
      <c r="E13" s="236" t="s">
        <v>1102</v>
      </c>
      <c r="F13" s="606"/>
    </row>
    <row r="14" spans="2:6" ht="50.15" customHeight="1">
      <c r="B14" s="243" t="s">
        <v>1114</v>
      </c>
      <c r="C14" s="235" t="s">
        <v>1088</v>
      </c>
      <c r="D14" s="236" t="s">
        <v>1098</v>
      </c>
      <c r="E14" s="236" t="s">
        <v>1102</v>
      </c>
      <c r="F14" s="606"/>
    </row>
    <row r="15" spans="2:6" ht="33">
      <c r="B15" s="243" t="s">
        <v>1115</v>
      </c>
      <c r="C15" s="235" t="s">
        <v>1089</v>
      </c>
      <c r="D15" s="236" t="s">
        <v>1840</v>
      </c>
      <c r="E15" s="236" t="s">
        <v>1102</v>
      </c>
      <c r="F15" s="238"/>
    </row>
    <row r="16" spans="2:6" ht="25" customHeight="1">
      <c r="B16" s="243" t="s">
        <v>1116</v>
      </c>
      <c r="C16" s="235" t="s">
        <v>154</v>
      </c>
      <c r="D16" s="236" t="s">
        <v>1099</v>
      </c>
      <c r="E16" s="236" t="s">
        <v>1101</v>
      </c>
      <c r="F16" s="237"/>
    </row>
    <row r="17" spans="2:6" ht="50.15" customHeight="1" thickBot="1">
      <c r="B17" s="244" t="s">
        <v>1117</v>
      </c>
      <c r="C17" s="239" t="s">
        <v>135</v>
      </c>
      <c r="D17" s="240" t="s">
        <v>1100</v>
      </c>
      <c r="E17" s="240" t="s">
        <v>1101</v>
      </c>
      <c r="F17" s="241" t="s">
        <v>1104</v>
      </c>
    </row>
  </sheetData>
  <mergeCells count="2">
    <mergeCell ref="F12:F14"/>
    <mergeCell ref="B9:B10"/>
  </mergeCells>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51F9-408B-4029-B228-086AA47DDDE4}">
  <dimension ref="B1:J12"/>
  <sheetViews>
    <sheetView workbookViewId="0">
      <selection activeCell="F16" sqref="F16"/>
    </sheetView>
  </sheetViews>
  <sheetFormatPr defaultRowHeight="13"/>
  <cols>
    <col min="1" max="1" width="9"/>
    <col min="2" max="2" width="14.7265625" customWidth="1"/>
  </cols>
  <sheetData>
    <row r="1" spans="2:10" ht="13.5" thickBot="1"/>
    <row r="2" spans="2:10">
      <c r="B2" s="609" t="s">
        <v>1118</v>
      </c>
      <c r="C2" s="611" t="s">
        <v>1119</v>
      </c>
      <c r="D2" s="612"/>
      <c r="E2" s="609" t="s">
        <v>1140</v>
      </c>
      <c r="F2" s="245" t="s">
        <v>1121</v>
      </c>
      <c r="G2" s="609" t="s">
        <v>1122</v>
      </c>
      <c r="H2" s="245" t="s">
        <v>1123</v>
      </c>
      <c r="I2" s="246" t="s">
        <v>1125</v>
      </c>
      <c r="J2" s="609" t="s">
        <v>1126</v>
      </c>
    </row>
    <row r="3" spans="2:10" ht="13.5" thickBot="1">
      <c r="B3" s="610"/>
      <c r="C3" s="613"/>
      <c r="D3" s="614"/>
      <c r="E3" s="610"/>
      <c r="F3" s="247" t="s">
        <v>1120</v>
      </c>
      <c r="G3" s="610"/>
      <c r="H3" s="247" t="s">
        <v>1124</v>
      </c>
      <c r="I3" s="248" t="s">
        <v>1124</v>
      </c>
      <c r="J3" s="610"/>
    </row>
    <row r="4" spans="2:10">
      <c r="B4" s="250" t="s">
        <v>1127</v>
      </c>
      <c r="C4" s="617" t="s">
        <v>1129</v>
      </c>
      <c r="D4" s="615" t="s">
        <v>1130</v>
      </c>
      <c r="E4" s="619" t="s">
        <v>1185</v>
      </c>
      <c r="F4" s="617"/>
      <c r="G4" s="617"/>
      <c r="H4" s="621" t="s">
        <v>1131</v>
      </c>
      <c r="I4" s="624"/>
      <c r="J4" s="617"/>
    </row>
    <row r="5" spans="2:10" ht="22.5" thickBot="1">
      <c r="B5" s="261" t="s">
        <v>1128</v>
      </c>
      <c r="C5" s="618"/>
      <c r="D5" s="616"/>
      <c r="E5" s="620"/>
      <c r="F5" s="618"/>
      <c r="G5" s="618"/>
      <c r="H5" s="622"/>
      <c r="I5" s="625"/>
      <c r="J5" s="618"/>
    </row>
    <row r="6" spans="2:10" ht="13.5" thickBot="1">
      <c r="B6" s="261" t="s">
        <v>1186</v>
      </c>
      <c r="C6" s="251" t="s">
        <v>1129</v>
      </c>
      <c r="D6" s="249" t="s">
        <v>1130</v>
      </c>
      <c r="E6" s="292" t="s">
        <v>1187</v>
      </c>
      <c r="F6" s="251"/>
      <c r="G6" s="251"/>
      <c r="H6" s="622"/>
      <c r="I6" s="625"/>
      <c r="J6" s="253"/>
    </row>
    <row r="7" spans="2:10" ht="22.5" thickBot="1">
      <c r="B7" s="261" t="s">
        <v>1189</v>
      </c>
      <c r="C7" s="251" t="s">
        <v>1129</v>
      </c>
      <c r="D7" s="252" t="s">
        <v>1130</v>
      </c>
      <c r="E7" s="292" t="s">
        <v>1187</v>
      </c>
      <c r="F7" s="251"/>
      <c r="G7" s="251"/>
      <c r="H7" s="622"/>
      <c r="I7" s="625"/>
      <c r="J7" s="254"/>
    </row>
    <row r="8" spans="2:10" ht="13.5" thickBot="1">
      <c r="B8" s="261" t="s">
        <v>1190</v>
      </c>
      <c r="C8" s="251" t="s">
        <v>1132</v>
      </c>
      <c r="D8" s="252" t="s">
        <v>1130</v>
      </c>
      <c r="E8" s="292" t="s">
        <v>1187</v>
      </c>
      <c r="F8" s="251"/>
      <c r="G8" s="251"/>
      <c r="H8" s="622"/>
      <c r="I8" s="625"/>
      <c r="J8" s="254"/>
    </row>
    <row r="9" spans="2:10" ht="22.5" thickBot="1">
      <c r="B9" s="261" t="s">
        <v>1191</v>
      </c>
      <c r="C9" s="251" t="s">
        <v>1133</v>
      </c>
      <c r="D9" s="252" t="s">
        <v>1130</v>
      </c>
      <c r="E9" s="292" t="s">
        <v>1187</v>
      </c>
      <c r="F9" s="251"/>
      <c r="G9" s="251"/>
      <c r="H9" s="622"/>
      <c r="I9" s="625"/>
      <c r="J9" s="254"/>
    </row>
    <row r="10" spans="2:10" ht="22.5" thickBot="1">
      <c r="B10" s="261" t="s">
        <v>1192</v>
      </c>
      <c r="C10" s="251" t="s">
        <v>1133</v>
      </c>
      <c r="D10" s="252" t="s">
        <v>1130</v>
      </c>
      <c r="E10" s="292" t="s">
        <v>1187</v>
      </c>
      <c r="F10" s="251"/>
      <c r="G10" s="251"/>
      <c r="H10" s="622"/>
      <c r="I10" s="625"/>
      <c r="J10" s="255" t="s">
        <v>1134</v>
      </c>
    </row>
    <row r="11" spans="2:10" ht="48" thickBot="1">
      <c r="B11" s="261" t="s">
        <v>1135</v>
      </c>
      <c r="C11" s="251" t="s">
        <v>1129</v>
      </c>
      <c r="D11" s="252" t="s">
        <v>1130</v>
      </c>
      <c r="E11" s="253" t="s">
        <v>1136</v>
      </c>
      <c r="F11" s="256" t="s">
        <v>1137</v>
      </c>
      <c r="G11" s="257" t="s">
        <v>1131</v>
      </c>
      <c r="H11" s="622"/>
      <c r="I11" s="625"/>
      <c r="J11" s="258" t="s">
        <v>1138</v>
      </c>
    </row>
    <row r="12" spans="2:10" ht="36.5" thickBot="1">
      <c r="B12" s="259" t="s">
        <v>1188</v>
      </c>
      <c r="C12" s="251" t="s">
        <v>1129</v>
      </c>
      <c r="D12" s="252" t="s">
        <v>1130</v>
      </c>
      <c r="E12" s="253" t="s">
        <v>1136</v>
      </c>
      <c r="F12" s="260" t="s">
        <v>1139</v>
      </c>
      <c r="G12" s="251"/>
      <c r="H12" s="623"/>
      <c r="I12" s="626"/>
      <c r="J12" s="254"/>
    </row>
  </sheetData>
  <mergeCells count="13">
    <mergeCell ref="J2:J3"/>
    <mergeCell ref="C4:C5"/>
    <mergeCell ref="E4:E5"/>
    <mergeCell ref="F4:F5"/>
    <mergeCell ref="G4:G5"/>
    <mergeCell ref="J4:J5"/>
    <mergeCell ref="H4:H12"/>
    <mergeCell ref="I4:I12"/>
    <mergeCell ref="B2:B3"/>
    <mergeCell ref="C2:D3"/>
    <mergeCell ref="G2:G3"/>
    <mergeCell ref="D4:D5"/>
    <mergeCell ref="E2:E3"/>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639A-B97F-4222-A86E-9C4A6CF4C495}">
  <sheetPr>
    <tabColor rgb="FF92D050"/>
    <pageSetUpPr fitToPage="1"/>
  </sheetPr>
  <dimension ref="A1:AN109"/>
  <sheetViews>
    <sheetView zoomScale="70" zoomScaleNormal="70" zoomScaleSheetLayoutView="70" workbookViewId="0">
      <pane xSplit="2" ySplit="4" topLeftCell="C5" activePane="bottomRight" state="frozen"/>
      <selection activeCell="E38" sqref="E38"/>
      <selection pane="topRight" activeCell="E38" sqref="E38"/>
      <selection pane="bottomLeft" activeCell="E38" sqref="E38"/>
      <selection pane="bottomRight" activeCell="AN4" sqref="AN4"/>
    </sheetView>
  </sheetViews>
  <sheetFormatPr defaultColWidth="9" defaultRowHeight="13"/>
  <cols>
    <col min="2" max="2" width="28.6328125" customWidth="1"/>
    <col min="3" max="3" width="6" customWidth="1"/>
    <col min="4" max="4" width="3.6328125" customWidth="1"/>
    <col min="5" max="5" width="13.453125" style="120" customWidth="1"/>
    <col min="6" max="6" width="5.90625" customWidth="1"/>
    <col min="7" max="7" width="4.6328125" customWidth="1"/>
    <col min="8" max="8" width="13.453125" style="120" customWidth="1"/>
    <col min="9" max="9" width="5.453125" customWidth="1"/>
    <col min="10" max="10" width="4.7265625" customWidth="1"/>
    <col min="11" max="11" width="13.453125" style="120" customWidth="1"/>
    <col min="12" max="12" width="4.6328125" customWidth="1"/>
    <col min="13" max="13" width="4.453125" customWidth="1"/>
    <col min="14" max="14" width="13.453125" style="120" customWidth="1"/>
    <col min="15" max="16" width="5.7265625" customWidth="1"/>
    <col min="17" max="17" width="13.453125" style="120" customWidth="1"/>
    <col min="18" max="19" width="5.26953125" customWidth="1"/>
    <col min="20" max="20" width="13.453125" style="120" customWidth="1"/>
    <col min="21" max="22" width="5.36328125" customWidth="1"/>
    <col min="23" max="23" width="13.453125" style="120" customWidth="1"/>
    <col min="24" max="25" width="4.90625" customWidth="1"/>
    <col min="26" max="26" width="13.453125" style="120" customWidth="1"/>
    <col min="27" max="28" width="5.6328125" customWidth="1"/>
    <col min="29" max="29" width="13.453125" style="120" customWidth="1"/>
    <col min="30" max="31" width="5.36328125" customWidth="1"/>
    <col min="32" max="32" width="13.453125" style="120" customWidth="1"/>
    <col min="33" max="34" width="5.36328125" customWidth="1"/>
    <col min="35" max="35" width="13.453125" style="120" customWidth="1"/>
    <col min="36" max="37" width="5.08984375" customWidth="1"/>
    <col min="38" max="38" width="13.453125" style="120" customWidth="1"/>
  </cols>
  <sheetData>
    <row r="1" spans="1:40" ht="84" customHeight="1" thickBot="1">
      <c r="B1" s="125" t="str">
        <f>IF(C1='⑤算出内訳表(1)【自動】'!K37,"○","不一致の為確認必要")</f>
        <v>○</v>
      </c>
      <c r="C1" s="627">
        <f>SUM(E5:E104,H5:H104,K5:K104,N5:N104,Q5:Q104,T5:T104,W5:W104,Z5:Z104,AC5:AC104,AF5:AF104,AI5:AI104,AL5:AL104)</f>
        <v>0</v>
      </c>
      <c r="D1" s="627"/>
      <c r="E1" s="627"/>
      <c r="F1" s="627"/>
      <c r="G1" s="628" t="str">
        <f>_xlfn.IFS(①基本情報【名簿入力前に必須入力】!$S$11=1,"このシートは自動入力されますので編集不要です",①基本情報【名簿入力前に必須入力】!$S$11=2,"このシートは使用不可です。④-2【変動】金額確認用シートに入力をお願いします。",①基本情報【名簿入力前に必須入力】!$S$11=0,"①基本情報シートが未入力です。先に入力してください")</f>
        <v>①基本情報シートが未入力です。先に入力してください</v>
      </c>
      <c r="H1" s="629"/>
      <c r="I1" s="629"/>
      <c r="J1" s="629"/>
      <c r="K1" s="629"/>
      <c r="L1" s="629"/>
      <c r="M1" s="629"/>
      <c r="N1" s="629"/>
      <c r="O1" s="629"/>
      <c r="P1" s="629"/>
      <c r="Q1" s="629"/>
      <c r="R1" s="629"/>
      <c r="S1" s="629"/>
      <c r="T1" s="630"/>
      <c r="AJ1" s="631" t="e">
        <f>①基本情報【名簿入力前に必須入力】!P5</f>
        <v>#N/A</v>
      </c>
      <c r="AK1" s="631"/>
      <c r="AL1" s="631"/>
    </row>
    <row r="2" spans="1:40" ht="45" customHeight="1" thickBot="1">
      <c r="B2" s="160">
        <f>③職員名簿【中間実績】!L5</f>
        <v>0</v>
      </c>
      <c r="C2" s="632" t="s">
        <v>436</v>
      </c>
      <c r="D2" s="633"/>
      <c r="E2" s="633"/>
      <c r="F2" s="633" t="s">
        <v>437</v>
      </c>
      <c r="G2" s="634"/>
      <c r="H2" s="634"/>
      <c r="I2" s="634" t="s">
        <v>438</v>
      </c>
      <c r="J2" s="634"/>
      <c r="K2" s="634"/>
      <c r="L2" s="634" t="s">
        <v>439</v>
      </c>
      <c r="M2" s="634"/>
      <c r="N2" s="634"/>
      <c r="O2" s="634" t="s">
        <v>440</v>
      </c>
      <c r="P2" s="634"/>
      <c r="Q2" s="634"/>
      <c r="R2" s="634" t="s">
        <v>441</v>
      </c>
      <c r="S2" s="634"/>
      <c r="T2" s="634"/>
      <c r="U2" s="633" t="s">
        <v>442</v>
      </c>
      <c r="V2" s="633"/>
      <c r="W2" s="633"/>
      <c r="X2" s="633" t="s">
        <v>443</v>
      </c>
      <c r="Y2" s="633"/>
      <c r="Z2" s="633"/>
      <c r="AA2" s="633" t="s">
        <v>444</v>
      </c>
      <c r="AB2" s="633"/>
      <c r="AC2" s="633"/>
      <c r="AD2" s="633" t="s">
        <v>445</v>
      </c>
      <c r="AE2" s="633"/>
      <c r="AF2" s="633"/>
      <c r="AG2" s="633" t="s">
        <v>446</v>
      </c>
      <c r="AH2" s="633"/>
      <c r="AI2" s="633"/>
      <c r="AJ2" s="633" t="s">
        <v>447</v>
      </c>
      <c r="AK2" s="633"/>
      <c r="AL2" s="633"/>
    </row>
    <row r="3" spans="1:40" ht="27.75" customHeight="1">
      <c r="B3" s="635" t="s">
        <v>448</v>
      </c>
      <c r="C3" s="637" t="s">
        <v>449</v>
      </c>
      <c r="D3" s="638"/>
      <c r="E3" s="127" t="str">
        <f>IF(COUNTIF(C5:C104,"○")=COUNT(E5:E104),"入力済み","エラー")</f>
        <v>入力済み</v>
      </c>
      <c r="F3" s="641" t="s">
        <v>449</v>
      </c>
      <c r="G3" s="638"/>
      <c r="H3" s="127" t="str">
        <f>IF(COUNTIF(F5:F104,"○")=COUNT(H5:H104),"入力済み","エラー")</f>
        <v>入力済み</v>
      </c>
      <c r="I3" s="641" t="s">
        <v>449</v>
      </c>
      <c r="J3" s="638"/>
      <c r="K3" s="127" t="str">
        <f>IF(COUNTIF(I5:I104,"○")=COUNT(K5:K104),"入力済み","エラー")</f>
        <v>入力済み</v>
      </c>
      <c r="L3" s="641" t="s">
        <v>449</v>
      </c>
      <c r="M3" s="638"/>
      <c r="N3" s="127" t="str">
        <f>IF(COUNTIF(L5:L104,"○")=COUNT(N5:N104),"入力済み","エラー")</f>
        <v>入力済み</v>
      </c>
      <c r="O3" s="641" t="s">
        <v>449</v>
      </c>
      <c r="P3" s="638"/>
      <c r="Q3" s="127" t="str">
        <f>IF(COUNTIF(O5:O104,"○")=COUNT(Q5:Q104),"入力済み","エラー")</f>
        <v>入力済み</v>
      </c>
      <c r="R3" s="641" t="s">
        <v>449</v>
      </c>
      <c r="S3" s="638"/>
      <c r="T3" s="127" t="str">
        <f>IF(COUNTIF(R5:R104,"○")=COUNT(T5:T104),"入力済み","エラー")</f>
        <v>入力済み</v>
      </c>
      <c r="U3" s="641" t="s">
        <v>449</v>
      </c>
      <c r="V3" s="638"/>
      <c r="W3" s="127" t="str">
        <f>IF(COUNTIF(U5:U104,"○")=COUNT(W5:W104),"入力済み","エラー")</f>
        <v>入力済み</v>
      </c>
      <c r="X3" s="641" t="s">
        <v>449</v>
      </c>
      <c r="Y3" s="638"/>
      <c r="Z3" s="127" t="str">
        <f>IF(COUNTIF(X5:X104,"○")=COUNT(Z5:Z104),"入力済み","エラー")</f>
        <v>入力済み</v>
      </c>
      <c r="AA3" s="641" t="s">
        <v>449</v>
      </c>
      <c r="AB3" s="638"/>
      <c r="AC3" s="127" t="str">
        <f>IF(COUNTIF(AA5:AA104,"○")=COUNT(AC5:AC104),"入力済み","エラー")</f>
        <v>入力済み</v>
      </c>
      <c r="AD3" s="641" t="s">
        <v>449</v>
      </c>
      <c r="AE3" s="638"/>
      <c r="AF3" s="127" t="str">
        <f>IF(COUNTIF(AD5:AD104,"○")=COUNT(AF5:AF104),"入力済み","エラー")</f>
        <v>入力済み</v>
      </c>
      <c r="AG3" s="641" t="s">
        <v>449</v>
      </c>
      <c r="AH3" s="638"/>
      <c r="AI3" s="127" t="str">
        <f>IF(COUNTIF(AG5:AG104,"○")=COUNT(AI5:AI104),"入力済み","エラー")</f>
        <v>入力済み</v>
      </c>
      <c r="AJ3" s="641" t="s">
        <v>449</v>
      </c>
      <c r="AK3" s="638"/>
      <c r="AL3" s="214" t="str">
        <f>IF(COUNTIF(AJ5:AJ104,"○")=COUNT(AL5:AL104),"入力済み","エラー")</f>
        <v>入力済み</v>
      </c>
    </row>
    <row r="4" spans="1:40" ht="27.75" customHeight="1">
      <c r="B4" s="636"/>
      <c r="C4" s="639"/>
      <c r="D4" s="640"/>
      <c r="E4" s="126" t="s">
        <v>1061</v>
      </c>
      <c r="F4" s="642"/>
      <c r="G4" s="640"/>
      <c r="H4" s="126" t="s">
        <v>1061</v>
      </c>
      <c r="I4" s="642"/>
      <c r="J4" s="640"/>
      <c r="K4" s="126" t="s">
        <v>1061</v>
      </c>
      <c r="L4" s="642"/>
      <c r="M4" s="640"/>
      <c r="N4" s="126" t="s">
        <v>1061</v>
      </c>
      <c r="O4" s="642"/>
      <c r="P4" s="640"/>
      <c r="Q4" s="126" t="s">
        <v>1061</v>
      </c>
      <c r="R4" s="642"/>
      <c r="S4" s="640"/>
      <c r="T4" s="126" t="s">
        <v>1061</v>
      </c>
      <c r="U4" s="642"/>
      <c r="V4" s="640"/>
      <c r="W4" s="126" t="s">
        <v>1061</v>
      </c>
      <c r="X4" s="642"/>
      <c r="Y4" s="640"/>
      <c r="Z4" s="126" t="s">
        <v>1061</v>
      </c>
      <c r="AA4" s="642"/>
      <c r="AB4" s="640"/>
      <c r="AC4" s="126" t="s">
        <v>1061</v>
      </c>
      <c r="AD4" s="642"/>
      <c r="AE4" s="640"/>
      <c r="AF4" s="126" t="s">
        <v>1061</v>
      </c>
      <c r="AG4" s="642"/>
      <c r="AH4" s="640"/>
      <c r="AI4" s="126" t="s">
        <v>1061</v>
      </c>
      <c r="AJ4" s="642"/>
      <c r="AK4" s="640"/>
      <c r="AL4" s="126" t="s">
        <v>1061</v>
      </c>
      <c r="AN4" s="121"/>
    </row>
    <row r="5" spans="1:40" ht="30" customHeight="1">
      <c r="A5">
        <v>1</v>
      </c>
      <c r="B5" s="128" t="str">
        <f>③職員名簿【中間実績】!BP15</f>
        <v/>
      </c>
      <c r="C5" s="129" t="str">
        <f>③職員名簿【中間実績】!BQ15</f>
        <v/>
      </c>
      <c r="D5" s="130" t="str">
        <f>③職員名簿【中間実績】!BA15</f>
        <v/>
      </c>
      <c r="E5" s="131" t="str">
        <f>IF(C5="○",①基本情報【名簿入力前に必須入力】!$E$15,"")</f>
        <v/>
      </c>
      <c r="F5" s="132" t="str">
        <f>③職員名簿【中間実績】!BR15</f>
        <v/>
      </c>
      <c r="G5" s="130" t="str">
        <f>③職員名簿【中間実績】!BB15</f>
        <v/>
      </c>
      <c r="H5" s="131" t="str">
        <f>IF(F5="○",①基本情報【名簿入力前に必須入力】!$E$15,"")</f>
        <v/>
      </c>
      <c r="I5" s="132" t="str">
        <f>③職員名簿【中間実績】!BS15</f>
        <v/>
      </c>
      <c r="J5" s="130" t="str">
        <f>③職員名簿【中間実績】!BC15</f>
        <v/>
      </c>
      <c r="K5" s="131" t="str">
        <f>IF(I5="○",①基本情報【名簿入力前に必須入力】!$E$15,"")</f>
        <v/>
      </c>
      <c r="L5" s="132" t="str">
        <f>③職員名簿【中間実績】!BT15</f>
        <v/>
      </c>
      <c r="M5" s="130" t="str">
        <f>③職員名簿【中間実績】!BD15</f>
        <v/>
      </c>
      <c r="N5" s="131" t="str">
        <f>IF(L5="○",①基本情報【名簿入力前に必須入力】!$E$15,"")</f>
        <v/>
      </c>
      <c r="O5" s="132" t="str">
        <f>③職員名簿【中間実績】!BU15</f>
        <v/>
      </c>
      <c r="P5" s="130" t="str">
        <f>③職員名簿【中間実績】!BE15</f>
        <v/>
      </c>
      <c r="Q5" s="131" t="str">
        <f>IF(O5="○",①基本情報【名簿入力前に必須入力】!$E$15,"")</f>
        <v/>
      </c>
      <c r="R5" s="132" t="str">
        <f>③職員名簿【中間実績】!BV15</f>
        <v/>
      </c>
      <c r="S5" s="130" t="str">
        <f>③職員名簿【中間実績】!BF15</f>
        <v/>
      </c>
      <c r="T5" s="131" t="str">
        <f>IF(R5="○",①基本情報【名簿入力前に必須入力】!$E$15,"")</f>
        <v/>
      </c>
      <c r="U5" s="132" t="str">
        <f>③職員名簿【中間実績】!BW15</f>
        <v/>
      </c>
      <c r="V5" s="130" t="str">
        <f>③職員名簿【中間実績】!BG15</f>
        <v/>
      </c>
      <c r="W5" s="131" t="str">
        <f>IF(U5="○",①基本情報【名簿入力前に必須入力】!$E$15,"")</f>
        <v/>
      </c>
      <c r="X5" s="132" t="str">
        <f>③職員名簿【中間実績】!BX15</f>
        <v/>
      </c>
      <c r="Y5" s="130" t="str">
        <f>③職員名簿【中間実績】!BH15</f>
        <v/>
      </c>
      <c r="Z5" s="131" t="str">
        <f>IF(X5="○",①基本情報【名簿入力前に必須入力】!$E$15,"")</f>
        <v/>
      </c>
      <c r="AA5" s="132" t="str">
        <f>③職員名簿【中間実績】!BY15</f>
        <v/>
      </c>
      <c r="AB5" s="130" t="str">
        <f>③職員名簿【中間実績】!BI15</f>
        <v/>
      </c>
      <c r="AC5" s="131" t="str">
        <f>IF(AA5="○",①基本情報【名簿入力前に必須入力】!$E$15,"")</f>
        <v/>
      </c>
      <c r="AD5" s="132" t="str">
        <f>③職員名簿【中間実績】!BZ15</f>
        <v/>
      </c>
      <c r="AE5" s="130" t="str">
        <f>③職員名簿【中間実績】!BJ15</f>
        <v/>
      </c>
      <c r="AF5" s="131" t="str">
        <f>IF(AD5="○",①基本情報【名簿入力前に必須入力】!$E$15,"")</f>
        <v/>
      </c>
      <c r="AG5" s="132" t="str">
        <f>③職員名簿【中間実績】!CA15</f>
        <v/>
      </c>
      <c r="AH5" s="130" t="str">
        <f>③職員名簿【中間実績】!BK15</f>
        <v/>
      </c>
      <c r="AI5" s="131" t="str">
        <f>IF(AG5="○",①基本情報【名簿入力前に必須入力】!$E$15,"")</f>
        <v/>
      </c>
      <c r="AJ5" s="132" t="str">
        <f>③職員名簿【中間実績】!CB15</f>
        <v/>
      </c>
      <c r="AK5" s="130" t="str">
        <f>③職員名簿【中間実績】!BL15</f>
        <v/>
      </c>
      <c r="AL5" s="131" t="str">
        <f>IF(AJ5="○",①基本情報【名簿入力前に必須入力】!$E$15,"")</f>
        <v/>
      </c>
    </row>
    <row r="6" spans="1:40" ht="30" customHeight="1">
      <c r="A6">
        <v>2</v>
      </c>
      <c r="B6" s="128" t="str">
        <f>③職員名簿【中間実績】!BP16</f>
        <v/>
      </c>
      <c r="C6" s="358" t="str">
        <f>③職員名簿【中間実績】!BQ16</f>
        <v/>
      </c>
      <c r="D6" s="359" t="str">
        <f>③職員名簿【中間実績】!BA16</f>
        <v/>
      </c>
      <c r="E6" s="360" t="str">
        <f>IF(C6="○",①基本情報【名簿入力前に必須入力】!$E$15,"")</f>
        <v/>
      </c>
      <c r="F6" s="361" t="str">
        <f>③職員名簿【中間実績】!BR16</f>
        <v/>
      </c>
      <c r="G6" s="359" t="str">
        <f>③職員名簿【中間実績】!BB16</f>
        <v/>
      </c>
      <c r="H6" s="360" t="str">
        <f>IF(F6="○",①基本情報【名簿入力前に必須入力】!$E$15,"")</f>
        <v/>
      </c>
      <c r="I6" s="361" t="str">
        <f>③職員名簿【中間実績】!BS16</f>
        <v/>
      </c>
      <c r="J6" s="359" t="str">
        <f>③職員名簿【中間実績】!BC16</f>
        <v/>
      </c>
      <c r="K6" s="360" t="str">
        <f>IF(I6="○",①基本情報【名簿入力前に必須入力】!$E$15,"")</f>
        <v/>
      </c>
      <c r="L6" s="361" t="str">
        <f>③職員名簿【中間実績】!BT16</f>
        <v/>
      </c>
      <c r="M6" s="359" t="str">
        <f>③職員名簿【中間実績】!BD16</f>
        <v/>
      </c>
      <c r="N6" s="360" t="str">
        <f>IF(L6="○",①基本情報【名簿入力前に必須入力】!$E$15,"")</f>
        <v/>
      </c>
      <c r="O6" s="361" t="str">
        <f>③職員名簿【中間実績】!BU16</f>
        <v/>
      </c>
      <c r="P6" s="359" t="str">
        <f>③職員名簿【中間実績】!BE16</f>
        <v/>
      </c>
      <c r="Q6" s="360" t="str">
        <f>IF(O6="○",①基本情報【名簿入力前に必須入力】!$E$15,"")</f>
        <v/>
      </c>
      <c r="R6" s="361" t="str">
        <f>③職員名簿【中間実績】!BV16</f>
        <v/>
      </c>
      <c r="S6" s="359" t="str">
        <f>③職員名簿【中間実績】!BF16</f>
        <v/>
      </c>
      <c r="T6" s="360" t="str">
        <f>IF(R6="○",①基本情報【名簿入力前に必須入力】!$E$15,"")</f>
        <v/>
      </c>
      <c r="U6" s="361" t="str">
        <f>③職員名簿【中間実績】!BW16</f>
        <v/>
      </c>
      <c r="V6" s="359" t="str">
        <f>③職員名簿【中間実績】!BG16</f>
        <v/>
      </c>
      <c r="W6" s="360" t="str">
        <f>IF(U6="○",①基本情報【名簿入力前に必須入力】!$E$15,"")</f>
        <v/>
      </c>
      <c r="X6" s="361" t="str">
        <f>③職員名簿【中間実績】!BX16</f>
        <v/>
      </c>
      <c r="Y6" s="359" t="str">
        <f>③職員名簿【中間実績】!BH16</f>
        <v/>
      </c>
      <c r="Z6" s="360" t="str">
        <f>IF(X6="○",①基本情報【名簿入力前に必須入力】!$E$15,"")</f>
        <v/>
      </c>
      <c r="AA6" s="361" t="str">
        <f>③職員名簿【中間実績】!BY16</f>
        <v/>
      </c>
      <c r="AB6" s="359" t="str">
        <f>③職員名簿【中間実績】!BI16</f>
        <v/>
      </c>
      <c r="AC6" s="360" t="str">
        <f>IF(AA6="○",①基本情報【名簿入力前に必須入力】!$E$15,"")</f>
        <v/>
      </c>
      <c r="AD6" s="361" t="str">
        <f>③職員名簿【中間実績】!BZ16</f>
        <v/>
      </c>
      <c r="AE6" s="359" t="str">
        <f>③職員名簿【中間実績】!BJ16</f>
        <v/>
      </c>
      <c r="AF6" s="360" t="str">
        <f>IF(AD6="○",①基本情報【名簿入力前に必須入力】!$E$15,"")</f>
        <v/>
      </c>
      <c r="AG6" s="361" t="str">
        <f>③職員名簿【中間実績】!CA16</f>
        <v/>
      </c>
      <c r="AH6" s="359" t="str">
        <f>③職員名簿【中間実績】!BK16</f>
        <v/>
      </c>
      <c r="AI6" s="360" t="str">
        <f>IF(AG6="○",①基本情報【名簿入力前に必須入力】!$E$15,"")</f>
        <v/>
      </c>
      <c r="AJ6" s="361" t="str">
        <f>③職員名簿【中間実績】!CB16</f>
        <v/>
      </c>
      <c r="AK6" s="359" t="str">
        <f>③職員名簿【中間実績】!BL16</f>
        <v/>
      </c>
      <c r="AL6" s="360" t="str">
        <f>IF(AJ6="○",①基本情報【名簿入力前に必須入力】!$E$15,"")</f>
        <v/>
      </c>
    </row>
    <row r="7" spans="1:40" ht="30" customHeight="1">
      <c r="A7">
        <v>3</v>
      </c>
      <c r="B7" s="128" t="str">
        <f>③職員名簿【中間実績】!BP17</f>
        <v/>
      </c>
      <c r="C7" s="358" t="str">
        <f>③職員名簿【中間実績】!BQ17</f>
        <v/>
      </c>
      <c r="D7" s="359" t="str">
        <f>③職員名簿【中間実績】!BA17</f>
        <v/>
      </c>
      <c r="E7" s="360" t="str">
        <f>IF(C7="○",①基本情報【名簿入力前に必須入力】!$E$15,"")</f>
        <v/>
      </c>
      <c r="F7" s="361" t="str">
        <f>③職員名簿【中間実績】!BR17</f>
        <v/>
      </c>
      <c r="G7" s="359" t="str">
        <f>③職員名簿【中間実績】!BB17</f>
        <v/>
      </c>
      <c r="H7" s="360" t="str">
        <f>IF(F7="○",①基本情報【名簿入力前に必須入力】!$E$15,"")</f>
        <v/>
      </c>
      <c r="I7" s="361" t="str">
        <f>③職員名簿【中間実績】!BS17</f>
        <v/>
      </c>
      <c r="J7" s="359" t="str">
        <f>③職員名簿【中間実績】!BC17</f>
        <v/>
      </c>
      <c r="K7" s="360" t="str">
        <f>IF(I7="○",①基本情報【名簿入力前に必須入力】!$E$15,"")</f>
        <v/>
      </c>
      <c r="L7" s="361" t="str">
        <f>③職員名簿【中間実績】!BT17</f>
        <v/>
      </c>
      <c r="M7" s="359" t="str">
        <f>③職員名簿【中間実績】!BD17</f>
        <v/>
      </c>
      <c r="N7" s="360" t="str">
        <f>IF(L7="○",①基本情報【名簿入力前に必須入力】!$E$15,"")</f>
        <v/>
      </c>
      <c r="O7" s="361" t="str">
        <f>③職員名簿【中間実績】!BU17</f>
        <v/>
      </c>
      <c r="P7" s="359" t="str">
        <f>③職員名簿【中間実績】!BE17</f>
        <v/>
      </c>
      <c r="Q7" s="360" t="str">
        <f>IF(O7="○",①基本情報【名簿入力前に必須入力】!$E$15,"")</f>
        <v/>
      </c>
      <c r="R7" s="361" t="str">
        <f>③職員名簿【中間実績】!BV17</f>
        <v/>
      </c>
      <c r="S7" s="359" t="str">
        <f>③職員名簿【中間実績】!BF17</f>
        <v/>
      </c>
      <c r="T7" s="360" t="str">
        <f>IF(R7="○",①基本情報【名簿入力前に必須入力】!$E$15,"")</f>
        <v/>
      </c>
      <c r="U7" s="361" t="str">
        <f>③職員名簿【中間実績】!BW17</f>
        <v/>
      </c>
      <c r="V7" s="359" t="str">
        <f>③職員名簿【中間実績】!BG17</f>
        <v/>
      </c>
      <c r="W7" s="360" t="str">
        <f>IF(U7="○",①基本情報【名簿入力前に必須入力】!$E$15,"")</f>
        <v/>
      </c>
      <c r="X7" s="361" t="str">
        <f>③職員名簿【中間実績】!BX17</f>
        <v/>
      </c>
      <c r="Y7" s="359" t="str">
        <f>③職員名簿【中間実績】!BH17</f>
        <v/>
      </c>
      <c r="Z7" s="360" t="str">
        <f>IF(X7="○",①基本情報【名簿入力前に必須入力】!$E$15,"")</f>
        <v/>
      </c>
      <c r="AA7" s="361" t="str">
        <f>③職員名簿【中間実績】!BY17</f>
        <v/>
      </c>
      <c r="AB7" s="359" t="str">
        <f>③職員名簿【中間実績】!BI17</f>
        <v/>
      </c>
      <c r="AC7" s="360" t="str">
        <f>IF(AA7="○",①基本情報【名簿入力前に必須入力】!$E$15,"")</f>
        <v/>
      </c>
      <c r="AD7" s="361" t="str">
        <f>③職員名簿【中間実績】!BZ17</f>
        <v/>
      </c>
      <c r="AE7" s="359" t="str">
        <f>③職員名簿【中間実績】!BJ17</f>
        <v/>
      </c>
      <c r="AF7" s="360" t="str">
        <f>IF(AD7="○",①基本情報【名簿入力前に必須入力】!$E$15,"")</f>
        <v/>
      </c>
      <c r="AG7" s="361" t="str">
        <f>③職員名簿【中間実績】!CA17</f>
        <v/>
      </c>
      <c r="AH7" s="359" t="str">
        <f>③職員名簿【中間実績】!BK17</f>
        <v/>
      </c>
      <c r="AI7" s="360" t="str">
        <f>IF(AG7="○",①基本情報【名簿入力前に必須入力】!$E$15,"")</f>
        <v/>
      </c>
      <c r="AJ7" s="361" t="str">
        <f>③職員名簿【中間実績】!CB17</f>
        <v/>
      </c>
      <c r="AK7" s="359" t="str">
        <f>③職員名簿【中間実績】!BL17</f>
        <v/>
      </c>
      <c r="AL7" s="360" t="str">
        <f>IF(AJ7="○",①基本情報【名簿入力前に必須入力】!$E$15,"")</f>
        <v/>
      </c>
    </row>
    <row r="8" spans="1:40" ht="30" customHeight="1">
      <c r="A8">
        <v>4</v>
      </c>
      <c r="B8" s="128" t="str">
        <f>③職員名簿【中間実績】!BP18</f>
        <v/>
      </c>
      <c r="C8" s="358" t="str">
        <f>③職員名簿【中間実績】!BQ18</f>
        <v/>
      </c>
      <c r="D8" s="359" t="str">
        <f>③職員名簿【中間実績】!BA18</f>
        <v/>
      </c>
      <c r="E8" s="360" t="str">
        <f>IF(C8="○",①基本情報【名簿入力前に必須入力】!$E$15,"")</f>
        <v/>
      </c>
      <c r="F8" s="361" t="str">
        <f>③職員名簿【中間実績】!BR18</f>
        <v/>
      </c>
      <c r="G8" s="359" t="str">
        <f>③職員名簿【中間実績】!BB18</f>
        <v/>
      </c>
      <c r="H8" s="360" t="str">
        <f>IF(F8="○",①基本情報【名簿入力前に必須入力】!$E$15,"")</f>
        <v/>
      </c>
      <c r="I8" s="361" t="str">
        <f>③職員名簿【中間実績】!BS18</f>
        <v/>
      </c>
      <c r="J8" s="359" t="str">
        <f>③職員名簿【中間実績】!BC18</f>
        <v/>
      </c>
      <c r="K8" s="360" t="str">
        <f>IF(I8="○",①基本情報【名簿入力前に必須入力】!$E$15,"")</f>
        <v/>
      </c>
      <c r="L8" s="361" t="str">
        <f>③職員名簿【中間実績】!BT18</f>
        <v/>
      </c>
      <c r="M8" s="359" t="str">
        <f>③職員名簿【中間実績】!BD18</f>
        <v/>
      </c>
      <c r="N8" s="360" t="str">
        <f>IF(L8="○",①基本情報【名簿入力前に必須入力】!$E$15,"")</f>
        <v/>
      </c>
      <c r="O8" s="361" t="str">
        <f>③職員名簿【中間実績】!BU18</f>
        <v/>
      </c>
      <c r="P8" s="359" t="str">
        <f>③職員名簿【中間実績】!BE18</f>
        <v/>
      </c>
      <c r="Q8" s="360" t="str">
        <f>IF(O8="○",①基本情報【名簿入力前に必須入力】!$E$15,"")</f>
        <v/>
      </c>
      <c r="R8" s="361" t="str">
        <f>③職員名簿【中間実績】!BV18</f>
        <v/>
      </c>
      <c r="S8" s="359" t="str">
        <f>③職員名簿【中間実績】!BF18</f>
        <v/>
      </c>
      <c r="T8" s="360" t="str">
        <f>IF(R8="○",①基本情報【名簿入力前に必須入力】!$E$15,"")</f>
        <v/>
      </c>
      <c r="U8" s="361" t="str">
        <f>③職員名簿【中間実績】!BW18</f>
        <v/>
      </c>
      <c r="V8" s="359" t="str">
        <f>③職員名簿【中間実績】!BG18</f>
        <v/>
      </c>
      <c r="W8" s="360" t="str">
        <f>IF(U8="○",①基本情報【名簿入力前に必須入力】!$E$15,"")</f>
        <v/>
      </c>
      <c r="X8" s="361" t="str">
        <f>③職員名簿【中間実績】!BX18</f>
        <v/>
      </c>
      <c r="Y8" s="359" t="str">
        <f>③職員名簿【中間実績】!BH18</f>
        <v/>
      </c>
      <c r="Z8" s="360" t="str">
        <f>IF(X8="○",①基本情報【名簿入力前に必須入力】!$E$15,"")</f>
        <v/>
      </c>
      <c r="AA8" s="361" t="str">
        <f>③職員名簿【中間実績】!BY18</f>
        <v/>
      </c>
      <c r="AB8" s="359" t="str">
        <f>③職員名簿【中間実績】!BI18</f>
        <v/>
      </c>
      <c r="AC8" s="360" t="str">
        <f>IF(AA8="○",①基本情報【名簿入力前に必須入力】!$E$15,"")</f>
        <v/>
      </c>
      <c r="AD8" s="361" t="str">
        <f>③職員名簿【中間実績】!BZ18</f>
        <v/>
      </c>
      <c r="AE8" s="359" t="str">
        <f>③職員名簿【中間実績】!BJ18</f>
        <v/>
      </c>
      <c r="AF8" s="360" t="str">
        <f>IF(AD8="○",①基本情報【名簿入力前に必須入力】!$E$15,"")</f>
        <v/>
      </c>
      <c r="AG8" s="361" t="str">
        <f>③職員名簿【中間実績】!CA18</f>
        <v/>
      </c>
      <c r="AH8" s="359" t="str">
        <f>③職員名簿【中間実績】!BK18</f>
        <v/>
      </c>
      <c r="AI8" s="360" t="str">
        <f>IF(AG8="○",①基本情報【名簿入力前に必須入力】!$E$15,"")</f>
        <v/>
      </c>
      <c r="AJ8" s="361" t="str">
        <f>③職員名簿【中間実績】!CB18</f>
        <v/>
      </c>
      <c r="AK8" s="359" t="str">
        <f>③職員名簿【中間実績】!BL18</f>
        <v/>
      </c>
      <c r="AL8" s="360" t="str">
        <f>IF(AJ8="○",①基本情報【名簿入力前に必須入力】!$E$15,"")</f>
        <v/>
      </c>
    </row>
    <row r="9" spans="1:40" ht="30" customHeight="1">
      <c r="A9">
        <v>5</v>
      </c>
      <c r="B9" s="128" t="str">
        <f>③職員名簿【中間実績】!BP19</f>
        <v/>
      </c>
      <c r="C9" s="358" t="str">
        <f>③職員名簿【中間実績】!BQ19</f>
        <v/>
      </c>
      <c r="D9" s="359" t="str">
        <f>③職員名簿【中間実績】!BA19</f>
        <v/>
      </c>
      <c r="E9" s="360" t="str">
        <f>IF(C9="○",①基本情報【名簿入力前に必須入力】!$E$15,"")</f>
        <v/>
      </c>
      <c r="F9" s="361" t="str">
        <f>③職員名簿【中間実績】!BR19</f>
        <v/>
      </c>
      <c r="G9" s="359" t="str">
        <f>③職員名簿【中間実績】!BB19</f>
        <v/>
      </c>
      <c r="H9" s="360" t="str">
        <f>IF(F9="○",①基本情報【名簿入力前に必須入力】!$E$15,"")</f>
        <v/>
      </c>
      <c r="I9" s="361" t="str">
        <f>③職員名簿【中間実績】!BS19</f>
        <v/>
      </c>
      <c r="J9" s="359" t="str">
        <f>③職員名簿【中間実績】!BC19</f>
        <v/>
      </c>
      <c r="K9" s="360" t="str">
        <f>IF(I9="○",①基本情報【名簿入力前に必須入力】!$E$15,"")</f>
        <v/>
      </c>
      <c r="L9" s="361" t="str">
        <f>③職員名簿【中間実績】!BT19</f>
        <v/>
      </c>
      <c r="M9" s="359" t="str">
        <f>③職員名簿【中間実績】!BD19</f>
        <v/>
      </c>
      <c r="N9" s="360" t="str">
        <f>IF(L9="○",①基本情報【名簿入力前に必須入力】!$E$15,"")</f>
        <v/>
      </c>
      <c r="O9" s="361" t="str">
        <f>③職員名簿【中間実績】!BU19</f>
        <v/>
      </c>
      <c r="P9" s="359" t="str">
        <f>③職員名簿【中間実績】!BE19</f>
        <v/>
      </c>
      <c r="Q9" s="360" t="str">
        <f>IF(O9="○",①基本情報【名簿入力前に必須入力】!$E$15,"")</f>
        <v/>
      </c>
      <c r="R9" s="361" t="str">
        <f>③職員名簿【中間実績】!BV19</f>
        <v/>
      </c>
      <c r="S9" s="359" t="str">
        <f>③職員名簿【中間実績】!BF19</f>
        <v/>
      </c>
      <c r="T9" s="360" t="str">
        <f>IF(R9="○",①基本情報【名簿入力前に必須入力】!$E$15,"")</f>
        <v/>
      </c>
      <c r="U9" s="361" t="str">
        <f>③職員名簿【中間実績】!BW19</f>
        <v/>
      </c>
      <c r="V9" s="359" t="str">
        <f>③職員名簿【中間実績】!BG19</f>
        <v/>
      </c>
      <c r="W9" s="360" t="str">
        <f>IF(U9="○",①基本情報【名簿入力前に必須入力】!$E$15,"")</f>
        <v/>
      </c>
      <c r="X9" s="361" t="str">
        <f>③職員名簿【中間実績】!BX19</f>
        <v/>
      </c>
      <c r="Y9" s="359" t="str">
        <f>③職員名簿【中間実績】!BH19</f>
        <v/>
      </c>
      <c r="Z9" s="360" t="str">
        <f>IF(X9="○",①基本情報【名簿入力前に必須入力】!$E$15,"")</f>
        <v/>
      </c>
      <c r="AA9" s="361" t="str">
        <f>③職員名簿【中間実績】!BY19</f>
        <v/>
      </c>
      <c r="AB9" s="359" t="str">
        <f>③職員名簿【中間実績】!BI19</f>
        <v/>
      </c>
      <c r="AC9" s="360" t="str">
        <f>IF(AA9="○",①基本情報【名簿入力前に必須入力】!$E$15,"")</f>
        <v/>
      </c>
      <c r="AD9" s="361" t="str">
        <f>③職員名簿【中間実績】!BZ19</f>
        <v/>
      </c>
      <c r="AE9" s="359" t="str">
        <f>③職員名簿【中間実績】!BJ19</f>
        <v/>
      </c>
      <c r="AF9" s="360" t="str">
        <f>IF(AD9="○",①基本情報【名簿入力前に必須入力】!$E$15,"")</f>
        <v/>
      </c>
      <c r="AG9" s="361" t="str">
        <f>③職員名簿【中間実績】!CA19</f>
        <v/>
      </c>
      <c r="AH9" s="359" t="str">
        <f>③職員名簿【中間実績】!BK19</f>
        <v/>
      </c>
      <c r="AI9" s="360" t="str">
        <f>IF(AG9="○",①基本情報【名簿入力前に必須入力】!$E$15,"")</f>
        <v/>
      </c>
      <c r="AJ9" s="361" t="str">
        <f>③職員名簿【中間実績】!CB19</f>
        <v/>
      </c>
      <c r="AK9" s="359" t="str">
        <f>③職員名簿【中間実績】!BL19</f>
        <v/>
      </c>
      <c r="AL9" s="360" t="str">
        <f>IF(AJ9="○",①基本情報【名簿入力前に必須入力】!$E$15,"")</f>
        <v/>
      </c>
    </row>
    <row r="10" spans="1:40" ht="30" customHeight="1">
      <c r="A10">
        <v>6</v>
      </c>
      <c r="B10" s="128" t="str">
        <f>③職員名簿【中間実績】!BP20</f>
        <v/>
      </c>
      <c r="C10" s="358" t="str">
        <f>③職員名簿【中間実績】!BQ20</f>
        <v/>
      </c>
      <c r="D10" s="359" t="str">
        <f>③職員名簿【中間実績】!BA20</f>
        <v/>
      </c>
      <c r="E10" s="360" t="str">
        <f>IF(C10="○",①基本情報【名簿入力前に必須入力】!$E$15,"")</f>
        <v/>
      </c>
      <c r="F10" s="361" t="str">
        <f>③職員名簿【中間実績】!BR20</f>
        <v/>
      </c>
      <c r="G10" s="359" t="str">
        <f>③職員名簿【中間実績】!BB20</f>
        <v/>
      </c>
      <c r="H10" s="360" t="str">
        <f>IF(F10="○",①基本情報【名簿入力前に必須入力】!$E$15,"")</f>
        <v/>
      </c>
      <c r="I10" s="361" t="str">
        <f>③職員名簿【中間実績】!BS20</f>
        <v/>
      </c>
      <c r="J10" s="359" t="str">
        <f>③職員名簿【中間実績】!BC20</f>
        <v/>
      </c>
      <c r="K10" s="360" t="str">
        <f>IF(I10="○",①基本情報【名簿入力前に必須入力】!$E$15,"")</f>
        <v/>
      </c>
      <c r="L10" s="361" t="str">
        <f>③職員名簿【中間実績】!BT20</f>
        <v/>
      </c>
      <c r="M10" s="359" t="str">
        <f>③職員名簿【中間実績】!BD20</f>
        <v/>
      </c>
      <c r="N10" s="360" t="str">
        <f>IF(L10="○",①基本情報【名簿入力前に必須入力】!$E$15,"")</f>
        <v/>
      </c>
      <c r="O10" s="361" t="str">
        <f>③職員名簿【中間実績】!BU20</f>
        <v/>
      </c>
      <c r="P10" s="359" t="str">
        <f>③職員名簿【中間実績】!BE20</f>
        <v/>
      </c>
      <c r="Q10" s="360" t="str">
        <f>IF(O10="○",①基本情報【名簿入力前に必須入力】!$E$15,"")</f>
        <v/>
      </c>
      <c r="R10" s="361" t="str">
        <f>③職員名簿【中間実績】!BV20</f>
        <v/>
      </c>
      <c r="S10" s="359" t="str">
        <f>③職員名簿【中間実績】!BF20</f>
        <v/>
      </c>
      <c r="T10" s="360" t="str">
        <f>IF(R10="○",①基本情報【名簿入力前に必須入力】!$E$15,"")</f>
        <v/>
      </c>
      <c r="U10" s="361" t="str">
        <f>③職員名簿【中間実績】!BW20</f>
        <v/>
      </c>
      <c r="V10" s="359" t="str">
        <f>③職員名簿【中間実績】!BG20</f>
        <v/>
      </c>
      <c r="W10" s="360" t="str">
        <f>IF(U10="○",①基本情報【名簿入力前に必須入力】!$E$15,"")</f>
        <v/>
      </c>
      <c r="X10" s="361" t="str">
        <f>③職員名簿【中間実績】!BX20</f>
        <v/>
      </c>
      <c r="Y10" s="359" t="str">
        <f>③職員名簿【中間実績】!BH20</f>
        <v/>
      </c>
      <c r="Z10" s="360" t="str">
        <f>IF(X10="○",①基本情報【名簿入力前に必須入力】!$E$15,"")</f>
        <v/>
      </c>
      <c r="AA10" s="361" t="str">
        <f>③職員名簿【中間実績】!BY20</f>
        <v/>
      </c>
      <c r="AB10" s="359" t="str">
        <f>③職員名簿【中間実績】!BI20</f>
        <v/>
      </c>
      <c r="AC10" s="360" t="str">
        <f>IF(AA10="○",①基本情報【名簿入力前に必須入力】!$E$15,"")</f>
        <v/>
      </c>
      <c r="AD10" s="361" t="str">
        <f>③職員名簿【中間実績】!BZ20</f>
        <v/>
      </c>
      <c r="AE10" s="359" t="str">
        <f>③職員名簿【中間実績】!BJ20</f>
        <v/>
      </c>
      <c r="AF10" s="360" t="str">
        <f>IF(AD10="○",①基本情報【名簿入力前に必須入力】!$E$15,"")</f>
        <v/>
      </c>
      <c r="AG10" s="361" t="str">
        <f>③職員名簿【中間実績】!CA20</f>
        <v/>
      </c>
      <c r="AH10" s="359" t="str">
        <f>③職員名簿【中間実績】!BK20</f>
        <v/>
      </c>
      <c r="AI10" s="360" t="str">
        <f>IF(AG10="○",①基本情報【名簿入力前に必須入力】!$E$15,"")</f>
        <v/>
      </c>
      <c r="AJ10" s="361" t="str">
        <f>③職員名簿【中間実績】!CB20</f>
        <v/>
      </c>
      <c r="AK10" s="359" t="str">
        <f>③職員名簿【中間実績】!BL20</f>
        <v/>
      </c>
      <c r="AL10" s="360" t="str">
        <f>IF(AJ10="○",①基本情報【名簿入力前に必須入力】!$E$15,"")</f>
        <v/>
      </c>
    </row>
    <row r="11" spans="1:40" ht="30" customHeight="1">
      <c r="A11">
        <v>7</v>
      </c>
      <c r="B11" s="128" t="str">
        <f>③職員名簿【中間実績】!BP21</f>
        <v/>
      </c>
      <c r="C11" s="358" t="str">
        <f>③職員名簿【中間実績】!BQ21</f>
        <v/>
      </c>
      <c r="D11" s="359" t="str">
        <f>③職員名簿【中間実績】!BA21</f>
        <v/>
      </c>
      <c r="E11" s="360" t="str">
        <f>IF(C11="○",①基本情報【名簿入力前に必須入力】!$E$15,"")</f>
        <v/>
      </c>
      <c r="F11" s="361" t="str">
        <f>③職員名簿【中間実績】!BR21</f>
        <v/>
      </c>
      <c r="G11" s="359" t="str">
        <f>③職員名簿【中間実績】!BB21</f>
        <v/>
      </c>
      <c r="H11" s="360" t="str">
        <f>IF(F11="○",①基本情報【名簿入力前に必須入力】!$E$15,"")</f>
        <v/>
      </c>
      <c r="I11" s="361" t="str">
        <f>③職員名簿【中間実績】!BS21</f>
        <v/>
      </c>
      <c r="J11" s="359" t="str">
        <f>③職員名簿【中間実績】!BC21</f>
        <v/>
      </c>
      <c r="K11" s="360" t="str">
        <f>IF(I11="○",①基本情報【名簿入力前に必須入力】!$E$15,"")</f>
        <v/>
      </c>
      <c r="L11" s="361" t="str">
        <f>③職員名簿【中間実績】!BT21</f>
        <v/>
      </c>
      <c r="M11" s="359" t="str">
        <f>③職員名簿【中間実績】!BD21</f>
        <v/>
      </c>
      <c r="N11" s="360" t="str">
        <f>IF(L11="○",①基本情報【名簿入力前に必須入力】!$E$15,"")</f>
        <v/>
      </c>
      <c r="O11" s="361" t="str">
        <f>③職員名簿【中間実績】!BU21</f>
        <v/>
      </c>
      <c r="P11" s="359" t="str">
        <f>③職員名簿【中間実績】!BE21</f>
        <v/>
      </c>
      <c r="Q11" s="360" t="str">
        <f>IF(O11="○",①基本情報【名簿入力前に必須入力】!$E$15,"")</f>
        <v/>
      </c>
      <c r="R11" s="361" t="str">
        <f>③職員名簿【中間実績】!BV21</f>
        <v/>
      </c>
      <c r="S11" s="359" t="str">
        <f>③職員名簿【中間実績】!BF21</f>
        <v/>
      </c>
      <c r="T11" s="360" t="str">
        <f>IF(R11="○",①基本情報【名簿入力前に必須入力】!$E$15,"")</f>
        <v/>
      </c>
      <c r="U11" s="361" t="str">
        <f>③職員名簿【中間実績】!BW21</f>
        <v/>
      </c>
      <c r="V11" s="359" t="str">
        <f>③職員名簿【中間実績】!BG21</f>
        <v/>
      </c>
      <c r="W11" s="360" t="str">
        <f>IF(U11="○",①基本情報【名簿入力前に必須入力】!$E$15,"")</f>
        <v/>
      </c>
      <c r="X11" s="361" t="str">
        <f>③職員名簿【中間実績】!BX21</f>
        <v/>
      </c>
      <c r="Y11" s="359" t="str">
        <f>③職員名簿【中間実績】!BH21</f>
        <v/>
      </c>
      <c r="Z11" s="360" t="str">
        <f>IF(X11="○",①基本情報【名簿入力前に必須入力】!$E$15,"")</f>
        <v/>
      </c>
      <c r="AA11" s="361" t="str">
        <f>③職員名簿【中間実績】!BY21</f>
        <v/>
      </c>
      <c r="AB11" s="359" t="str">
        <f>③職員名簿【中間実績】!BI21</f>
        <v/>
      </c>
      <c r="AC11" s="360" t="str">
        <f>IF(AA11="○",①基本情報【名簿入力前に必須入力】!$E$15,"")</f>
        <v/>
      </c>
      <c r="AD11" s="361" t="str">
        <f>③職員名簿【中間実績】!BZ21</f>
        <v/>
      </c>
      <c r="AE11" s="359" t="str">
        <f>③職員名簿【中間実績】!BJ21</f>
        <v/>
      </c>
      <c r="AF11" s="360" t="str">
        <f>IF(AD11="○",①基本情報【名簿入力前に必須入力】!$E$15,"")</f>
        <v/>
      </c>
      <c r="AG11" s="361" t="str">
        <f>③職員名簿【中間実績】!CA21</f>
        <v/>
      </c>
      <c r="AH11" s="359" t="str">
        <f>③職員名簿【中間実績】!BK21</f>
        <v/>
      </c>
      <c r="AI11" s="360" t="str">
        <f>IF(AG11="○",①基本情報【名簿入力前に必須入力】!$E$15,"")</f>
        <v/>
      </c>
      <c r="AJ11" s="361" t="str">
        <f>③職員名簿【中間実績】!CB21</f>
        <v/>
      </c>
      <c r="AK11" s="359" t="str">
        <f>③職員名簿【中間実績】!BL21</f>
        <v/>
      </c>
      <c r="AL11" s="360" t="str">
        <f>IF(AJ11="○",①基本情報【名簿入力前に必須入力】!$E$15,"")</f>
        <v/>
      </c>
    </row>
    <row r="12" spans="1:40" ht="30" customHeight="1">
      <c r="A12">
        <v>8</v>
      </c>
      <c r="B12" s="128" t="str">
        <f>③職員名簿【中間実績】!BP22</f>
        <v/>
      </c>
      <c r="C12" s="358" t="str">
        <f>③職員名簿【中間実績】!BQ22</f>
        <v/>
      </c>
      <c r="D12" s="359" t="str">
        <f>③職員名簿【中間実績】!BA22</f>
        <v/>
      </c>
      <c r="E12" s="360" t="str">
        <f>IF(C12="○",①基本情報【名簿入力前に必須入力】!$E$15,"")</f>
        <v/>
      </c>
      <c r="F12" s="361" t="str">
        <f>③職員名簿【中間実績】!BR22</f>
        <v/>
      </c>
      <c r="G12" s="359" t="str">
        <f>③職員名簿【中間実績】!BB22</f>
        <v/>
      </c>
      <c r="H12" s="360" t="str">
        <f>IF(F12="○",①基本情報【名簿入力前に必須入力】!$E$15,"")</f>
        <v/>
      </c>
      <c r="I12" s="361" t="str">
        <f>③職員名簿【中間実績】!BS22</f>
        <v/>
      </c>
      <c r="J12" s="359" t="str">
        <f>③職員名簿【中間実績】!BC22</f>
        <v/>
      </c>
      <c r="K12" s="360" t="str">
        <f>IF(I12="○",①基本情報【名簿入力前に必須入力】!$E$15,"")</f>
        <v/>
      </c>
      <c r="L12" s="361" t="str">
        <f>③職員名簿【中間実績】!BT22</f>
        <v/>
      </c>
      <c r="M12" s="359" t="str">
        <f>③職員名簿【中間実績】!BD22</f>
        <v/>
      </c>
      <c r="N12" s="360" t="str">
        <f>IF(L12="○",①基本情報【名簿入力前に必須入力】!$E$15,"")</f>
        <v/>
      </c>
      <c r="O12" s="361" t="str">
        <f>③職員名簿【中間実績】!BU22</f>
        <v/>
      </c>
      <c r="P12" s="359" t="str">
        <f>③職員名簿【中間実績】!BE22</f>
        <v/>
      </c>
      <c r="Q12" s="360" t="str">
        <f>IF(O12="○",①基本情報【名簿入力前に必須入力】!$E$15,"")</f>
        <v/>
      </c>
      <c r="R12" s="361" t="str">
        <f>③職員名簿【中間実績】!BV22</f>
        <v/>
      </c>
      <c r="S12" s="359" t="str">
        <f>③職員名簿【中間実績】!BF22</f>
        <v/>
      </c>
      <c r="T12" s="360" t="str">
        <f>IF(R12="○",①基本情報【名簿入力前に必須入力】!$E$15,"")</f>
        <v/>
      </c>
      <c r="U12" s="361" t="str">
        <f>③職員名簿【中間実績】!BW22</f>
        <v/>
      </c>
      <c r="V12" s="359" t="str">
        <f>③職員名簿【中間実績】!BG22</f>
        <v/>
      </c>
      <c r="W12" s="360" t="str">
        <f>IF(U12="○",①基本情報【名簿入力前に必須入力】!$E$15,"")</f>
        <v/>
      </c>
      <c r="X12" s="361" t="str">
        <f>③職員名簿【中間実績】!BX22</f>
        <v/>
      </c>
      <c r="Y12" s="359" t="str">
        <f>③職員名簿【中間実績】!BH22</f>
        <v/>
      </c>
      <c r="Z12" s="360" t="str">
        <f>IF(X12="○",①基本情報【名簿入力前に必須入力】!$E$15,"")</f>
        <v/>
      </c>
      <c r="AA12" s="361" t="str">
        <f>③職員名簿【中間実績】!BY22</f>
        <v/>
      </c>
      <c r="AB12" s="359" t="str">
        <f>③職員名簿【中間実績】!BI22</f>
        <v/>
      </c>
      <c r="AC12" s="360" t="str">
        <f>IF(AA12="○",①基本情報【名簿入力前に必須入力】!$E$15,"")</f>
        <v/>
      </c>
      <c r="AD12" s="361" t="str">
        <f>③職員名簿【中間実績】!BZ22</f>
        <v/>
      </c>
      <c r="AE12" s="359" t="str">
        <f>③職員名簿【中間実績】!BJ22</f>
        <v/>
      </c>
      <c r="AF12" s="360" t="str">
        <f>IF(AD12="○",①基本情報【名簿入力前に必須入力】!$E$15,"")</f>
        <v/>
      </c>
      <c r="AG12" s="361" t="str">
        <f>③職員名簿【中間実績】!CA22</f>
        <v/>
      </c>
      <c r="AH12" s="359" t="str">
        <f>③職員名簿【中間実績】!BK22</f>
        <v/>
      </c>
      <c r="AI12" s="360" t="str">
        <f>IF(AG12="○",①基本情報【名簿入力前に必須入力】!$E$15,"")</f>
        <v/>
      </c>
      <c r="AJ12" s="361" t="str">
        <f>③職員名簿【中間実績】!CB22</f>
        <v/>
      </c>
      <c r="AK12" s="359" t="str">
        <f>③職員名簿【中間実績】!BL22</f>
        <v/>
      </c>
      <c r="AL12" s="360" t="str">
        <f>IF(AJ12="○",①基本情報【名簿入力前に必須入力】!$E$15,"")</f>
        <v/>
      </c>
    </row>
    <row r="13" spans="1:40" ht="30" customHeight="1">
      <c r="A13">
        <v>9</v>
      </c>
      <c r="B13" s="128" t="str">
        <f>③職員名簿【中間実績】!BP23</f>
        <v/>
      </c>
      <c r="C13" s="358" t="str">
        <f>③職員名簿【中間実績】!BQ23</f>
        <v/>
      </c>
      <c r="D13" s="359" t="str">
        <f>③職員名簿【中間実績】!BA23</f>
        <v/>
      </c>
      <c r="E13" s="360" t="str">
        <f>IF(C13="○",①基本情報【名簿入力前に必須入力】!$E$15,"")</f>
        <v/>
      </c>
      <c r="F13" s="361" t="str">
        <f>③職員名簿【中間実績】!BR23</f>
        <v/>
      </c>
      <c r="G13" s="359" t="str">
        <f>③職員名簿【中間実績】!BB23</f>
        <v/>
      </c>
      <c r="H13" s="360" t="str">
        <f>IF(F13="○",①基本情報【名簿入力前に必須入力】!$E$15,"")</f>
        <v/>
      </c>
      <c r="I13" s="361" t="str">
        <f>③職員名簿【中間実績】!BS23</f>
        <v/>
      </c>
      <c r="J13" s="359" t="str">
        <f>③職員名簿【中間実績】!BC23</f>
        <v/>
      </c>
      <c r="K13" s="360" t="str">
        <f>IF(I13="○",①基本情報【名簿入力前に必須入力】!$E$15,"")</f>
        <v/>
      </c>
      <c r="L13" s="361" t="str">
        <f>③職員名簿【中間実績】!BT23</f>
        <v/>
      </c>
      <c r="M13" s="359" t="str">
        <f>③職員名簿【中間実績】!BD23</f>
        <v/>
      </c>
      <c r="N13" s="360" t="str">
        <f>IF(L13="○",①基本情報【名簿入力前に必須入力】!$E$15,"")</f>
        <v/>
      </c>
      <c r="O13" s="361" t="str">
        <f>③職員名簿【中間実績】!BU23</f>
        <v/>
      </c>
      <c r="P13" s="359" t="str">
        <f>③職員名簿【中間実績】!BE23</f>
        <v/>
      </c>
      <c r="Q13" s="360" t="str">
        <f>IF(O13="○",①基本情報【名簿入力前に必須入力】!$E$15,"")</f>
        <v/>
      </c>
      <c r="R13" s="361" t="str">
        <f>③職員名簿【中間実績】!BV23</f>
        <v/>
      </c>
      <c r="S13" s="359" t="str">
        <f>③職員名簿【中間実績】!BF23</f>
        <v/>
      </c>
      <c r="T13" s="360" t="str">
        <f>IF(R13="○",①基本情報【名簿入力前に必須入力】!$E$15,"")</f>
        <v/>
      </c>
      <c r="U13" s="361" t="str">
        <f>③職員名簿【中間実績】!BW23</f>
        <v/>
      </c>
      <c r="V13" s="359" t="str">
        <f>③職員名簿【中間実績】!BG23</f>
        <v/>
      </c>
      <c r="W13" s="360" t="str">
        <f>IF(U13="○",①基本情報【名簿入力前に必須入力】!$E$15,"")</f>
        <v/>
      </c>
      <c r="X13" s="361" t="str">
        <f>③職員名簿【中間実績】!BX23</f>
        <v/>
      </c>
      <c r="Y13" s="359" t="str">
        <f>③職員名簿【中間実績】!BH23</f>
        <v/>
      </c>
      <c r="Z13" s="360" t="str">
        <f>IF(X13="○",①基本情報【名簿入力前に必須入力】!$E$15,"")</f>
        <v/>
      </c>
      <c r="AA13" s="361" t="str">
        <f>③職員名簿【中間実績】!BY23</f>
        <v/>
      </c>
      <c r="AB13" s="359" t="str">
        <f>③職員名簿【中間実績】!BI23</f>
        <v/>
      </c>
      <c r="AC13" s="360" t="str">
        <f>IF(AA13="○",①基本情報【名簿入力前に必須入力】!$E$15,"")</f>
        <v/>
      </c>
      <c r="AD13" s="361" t="str">
        <f>③職員名簿【中間実績】!BZ23</f>
        <v/>
      </c>
      <c r="AE13" s="359" t="str">
        <f>③職員名簿【中間実績】!BJ23</f>
        <v/>
      </c>
      <c r="AF13" s="360" t="str">
        <f>IF(AD13="○",①基本情報【名簿入力前に必須入力】!$E$15,"")</f>
        <v/>
      </c>
      <c r="AG13" s="361" t="str">
        <f>③職員名簿【中間実績】!CA23</f>
        <v/>
      </c>
      <c r="AH13" s="359" t="str">
        <f>③職員名簿【中間実績】!BK23</f>
        <v/>
      </c>
      <c r="AI13" s="360" t="str">
        <f>IF(AG13="○",①基本情報【名簿入力前に必須入力】!$E$15,"")</f>
        <v/>
      </c>
      <c r="AJ13" s="361" t="str">
        <f>③職員名簿【中間実績】!CB23</f>
        <v/>
      </c>
      <c r="AK13" s="359" t="str">
        <f>③職員名簿【中間実績】!BL23</f>
        <v/>
      </c>
      <c r="AL13" s="360" t="str">
        <f>IF(AJ13="○",①基本情報【名簿入力前に必須入力】!$E$15,"")</f>
        <v/>
      </c>
    </row>
    <row r="14" spans="1:40" ht="30" customHeight="1">
      <c r="A14">
        <v>10</v>
      </c>
      <c r="B14" s="128" t="str">
        <f>③職員名簿【中間実績】!BP24</f>
        <v/>
      </c>
      <c r="C14" s="358" t="str">
        <f>③職員名簿【中間実績】!BQ24</f>
        <v/>
      </c>
      <c r="D14" s="359" t="str">
        <f>③職員名簿【中間実績】!BA24</f>
        <v/>
      </c>
      <c r="E14" s="360" t="str">
        <f>IF(C14="○",①基本情報【名簿入力前に必須入力】!$E$15,"")</f>
        <v/>
      </c>
      <c r="F14" s="361" t="str">
        <f>③職員名簿【中間実績】!BR24</f>
        <v/>
      </c>
      <c r="G14" s="359" t="str">
        <f>③職員名簿【中間実績】!BB24</f>
        <v/>
      </c>
      <c r="H14" s="360" t="str">
        <f>IF(F14="○",①基本情報【名簿入力前に必須入力】!$E$15,"")</f>
        <v/>
      </c>
      <c r="I14" s="361" t="str">
        <f>③職員名簿【中間実績】!BS24</f>
        <v/>
      </c>
      <c r="J14" s="359" t="str">
        <f>③職員名簿【中間実績】!BC24</f>
        <v/>
      </c>
      <c r="K14" s="360" t="str">
        <f>IF(I14="○",①基本情報【名簿入力前に必須入力】!$E$15,"")</f>
        <v/>
      </c>
      <c r="L14" s="361" t="str">
        <f>③職員名簿【中間実績】!BT24</f>
        <v/>
      </c>
      <c r="M14" s="359" t="str">
        <f>③職員名簿【中間実績】!BD24</f>
        <v/>
      </c>
      <c r="N14" s="360" t="str">
        <f>IF(L14="○",①基本情報【名簿入力前に必須入力】!$E$15,"")</f>
        <v/>
      </c>
      <c r="O14" s="361" t="str">
        <f>③職員名簿【中間実績】!BU24</f>
        <v/>
      </c>
      <c r="P14" s="359" t="str">
        <f>③職員名簿【中間実績】!BE24</f>
        <v/>
      </c>
      <c r="Q14" s="360" t="str">
        <f>IF(O14="○",①基本情報【名簿入力前に必須入力】!$E$15,"")</f>
        <v/>
      </c>
      <c r="R14" s="361" t="str">
        <f>③職員名簿【中間実績】!BV24</f>
        <v/>
      </c>
      <c r="S14" s="359" t="str">
        <f>③職員名簿【中間実績】!BF24</f>
        <v/>
      </c>
      <c r="T14" s="360" t="str">
        <f>IF(R14="○",①基本情報【名簿入力前に必須入力】!$E$15,"")</f>
        <v/>
      </c>
      <c r="U14" s="361" t="str">
        <f>③職員名簿【中間実績】!BW24</f>
        <v/>
      </c>
      <c r="V14" s="359" t="str">
        <f>③職員名簿【中間実績】!BG24</f>
        <v/>
      </c>
      <c r="W14" s="360" t="str">
        <f>IF(U14="○",①基本情報【名簿入力前に必須入力】!$E$15,"")</f>
        <v/>
      </c>
      <c r="X14" s="361" t="str">
        <f>③職員名簿【中間実績】!BX24</f>
        <v/>
      </c>
      <c r="Y14" s="359" t="str">
        <f>③職員名簿【中間実績】!BH24</f>
        <v/>
      </c>
      <c r="Z14" s="360" t="str">
        <f>IF(X14="○",①基本情報【名簿入力前に必須入力】!$E$15,"")</f>
        <v/>
      </c>
      <c r="AA14" s="361" t="str">
        <f>③職員名簿【中間実績】!BY24</f>
        <v/>
      </c>
      <c r="AB14" s="359" t="str">
        <f>③職員名簿【中間実績】!BI24</f>
        <v/>
      </c>
      <c r="AC14" s="360" t="str">
        <f>IF(AA14="○",①基本情報【名簿入力前に必須入力】!$E$15,"")</f>
        <v/>
      </c>
      <c r="AD14" s="361" t="str">
        <f>③職員名簿【中間実績】!BZ24</f>
        <v/>
      </c>
      <c r="AE14" s="359" t="str">
        <f>③職員名簿【中間実績】!BJ24</f>
        <v/>
      </c>
      <c r="AF14" s="360" t="str">
        <f>IF(AD14="○",①基本情報【名簿入力前に必須入力】!$E$15,"")</f>
        <v/>
      </c>
      <c r="AG14" s="361" t="str">
        <f>③職員名簿【中間実績】!CA24</f>
        <v/>
      </c>
      <c r="AH14" s="359" t="str">
        <f>③職員名簿【中間実績】!BK24</f>
        <v/>
      </c>
      <c r="AI14" s="360" t="str">
        <f>IF(AG14="○",①基本情報【名簿入力前に必須入力】!$E$15,"")</f>
        <v/>
      </c>
      <c r="AJ14" s="361" t="str">
        <f>③職員名簿【中間実績】!CB24</f>
        <v/>
      </c>
      <c r="AK14" s="359" t="str">
        <f>③職員名簿【中間実績】!BL24</f>
        <v/>
      </c>
      <c r="AL14" s="360" t="str">
        <f>IF(AJ14="○",①基本情報【名簿入力前に必須入力】!$E$15,"")</f>
        <v/>
      </c>
    </row>
    <row r="15" spans="1:40" ht="30" customHeight="1">
      <c r="A15">
        <v>11</v>
      </c>
      <c r="B15" s="128" t="str">
        <f>③職員名簿【中間実績】!BP25</f>
        <v/>
      </c>
      <c r="C15" s="358" t="str">
        <f>③職員名簿【中間実績】!BQ25</f>
        <v/>
      </c>
      <c r="D15" s="359" t="str">
        <f>③職員名簿【中間実績】!BA25</f>
        <v/>
      </c>
      <c r="E15" s="360" t="str">
        <f>IF(C15="○",①基本情報【名簿入力前に必須入力】!$E$15,"")</f>
        <v/>
      </c>
      <c r="F15" s="361" t="str">
        <f>③職員名簿【中間実績】!BR25</f>
        <v/>
      </c>
      <c r="G15" s="359" t="str">
        <f>③職員名簿【中間実績】!BB25</f>
        <v/>
      </c>
      <c r="H15" s="360" t="str">
        <f>IF(F15="○",①基本情報【名簿入力前に必須入力】!$E$15,"")</f>
        <v/>
      </c>
      <c r="I15" s="361" t="str">
        <f>③職員名簿【中間実績】!BS25</f>
        <v/>
      </c>
      <c r="J15" s="359" t="str">
        <f>③職員名簿【中間実績】!BC25</f>
        <v/>
      </c>
      <c r="K15" s="360" t="str">
        <f>IF(I15="○",①基本情報【名簿入力前に必須入力】!$E$15,"")</f>
        <v/>
      </c>
      <c r="L15" s="361" t="str">
        <f>③職員名簿【中間実績】!BT25</f>
        <v/>
      </c>
      <c r="M15" s="359" t="str">
        <f>③職員名簿【中間実績】!BD25</f>
        <v/>
      </c>
      <c r="N15" s="360" t="str">
        <f>IF(L15="○",①基本情報【名簿入力前に必須入力】!$E$15,"")</f>
        <v/>
      </c>
      <c r="O15" s="361" t="str">
        <f>③職員名簿【中間実績】!BU25</f>
        <v/>
      </c>
      <c r="P15" s="359" t="str">
        <f>③職員名簿【中間実績】!BE25</f>
        <v/>
      </c>
      <c r="Q15" s="360" t="str">
        <f>IF(O15="○",①基本情報【名簿入力前に必須入力】!$E$15,"")</f>
        <v/>
      </c>
      <c r="R15" s="361" t="str">
        <f>③職員名簿【中間実績】!BV25</f>
        <v/>
      </c>
      <c r="S15" s="359" t="str">
        <f>③職員名簿【中間実績】!BF25</f>
        <v/>
      </c>
      <c r="T15" s="360" t="str">
        <f>IF(R15="○",①基本情報【名簿入力前に必須入力】!$E$15,"")</f>
        <v/>
      </c>
      <c r="U15" s="361" t="str">
        <f>③職員名簿【中間実績】!BW25</f>
        <v/>
      </c>
      <c r="V15" s="359" t="str">
        <f>③職員名簿【中間実績】!BG25</f>
        <v/>
      </c>
      <c r="W15" s="360" t="str">
        <f>IF(U15="○",①基本情報【名簿入力前に必須入力】!$E$15,"")</f>
        <v/>
      </c>
      <c r="X15" s="361" t="str">
        <f>③職員名簿【中間実績】!BX25</f>
        <v/>
      </c>
      <c r="Y15" s="359" t="str">
        <f>③職員名簿【中間実績】!BH25</f>
        <v/>
      </c>
      <c r="Z15" s="360" t="str">
        <f>IF(X15="○",①基本情報【名簿入力前に必須入力】!$E$15,"")</f>
        <v/>
      </c>
      <c r="AA15" s="361" t="str">
        <f>③職員名簿【中間実績】!BY25</f>
        <v/>
      </c>
      <c r="AB15" s="359" t="str">
        <f>③職員名簿【中間実績】!BI25</f>
        <v/>
      </c>
      <c r="AC15" s="360" t="str">
        <f>IF(AA15="○",①基本情報【名簿入力前に必須入力】!$E$15,"")</f>
        <v/>
      </c>
      <c r="AD15" s="361" t="str">
        <f>③職員名簿【中間実績】!BZ25</f>
        <v/>
      </c>
      <c r="AE15" s="359" t="str">
        <f>③職員名簿【中間実績】!BJ25</f>
        <v/>
      </c>
      <c r="AF15" s="360" t="str">
        <f>IF(AD15="○",①基本情報【名簿入力前に必須入力】!$E$15,"")</f>
        <v/>
      </c>
      <c r="AG15" s="361" t="str">
        <f>③職員名簿【中間実績】!CA25</f>
        <v/>
      </c>
      <c r="AH15" s="359" t="str">
        <f>③職員名簿【中間実績】!BK25</f>
        <v/>
      </c>
      <c r="AI15" s="360" t="str">
        <f>IF(AG15="○",①基本情報【名簿入力前に必須入力】!$E$15,"")</f>
        <v/>
      </c>
      <c r="AJ15" s="361" t="str">
        <f>③職員名簿【中間実績】!CB25</f>
        <v/>
      </c>
      <c r="AK15" s="359" t="str">
        <f>③職員名簿【中間実績】!BL25</f>
        <v/>
      </c>
      <c r="AL15" s="360" t="str">
        <f>IF(AJ15="○",①基本情報【名簿入力前に必須入力】!$E$15,"")</f>
        <v/>
      </c>
    </row>
    <row r="16" spans="1:40" ht="30" customHeight="1">
      <c r="A16">
        <v>12</v>
      </c>
      <c r="B16" s="128" t="str">
        <f>③職員名簿【中間実績】!BP26</f>
        <v/>
      </c>
      <c r="C16" s="358" t="str">
        <f>③職員名簿【中間実績】!BQ26</f>
        <v/>
      </c>
      <c r="D16" s="359" t="str">
        <f>③職員名簿【中間実績】!BA26</f>
        <v/>
      </c>
      <c r="E16" s="360" t="str">
        <f>IF(C16="○",①基本情報【名簿入力前に必須入力】!$E$15,"")</f>
        <v/>
      </c>
      <c r="F16" s="361" t="str">
        <f>③職員名簿【中間実績】!BR26</f>
        <v/>
      </c>
      <c r="G16" s="359" t="str">
        <f>③職員名簿【中間実績】!BB26</f>
        <v/>
      </c>
      <c r="H16" s="360" t="str">
        <f>IF(F16="○",①基本情報【名簿入力前に必須入力】!$E$15,"")</f>
        <v/>
      </c>
      <c r="I16" s="361" t="str">
        <f>③職員名簿【中間実績】!BS26</f>
        <v/>
      </c>
      <c r="J16" s="359" t="str">
        <f>③職員名簿【中間実績】!BC26</f>
        <v/>
      </c>
      <c r="K16" s="360" t="str">
        <f>IF(I16="○",①基本情報【名簿入力前に必須入力】!$E$15,"")</f>
        <v/>
      </c>
      <c r="L16" s="361" t="str">
        <f>③職員名簿【中間実績】!BT26</f>
        <v/>
      </c>
      <c r="M16" s="359" t="str">
        <f>③職員名簿【中間実績】!BD26</f>
        <v/>
      </c>
      <c r="N16" s="360" t="str">
        <f>IF(L16="○",①基本情報【名簿入力前に必須入力】!$E$15,"")</f>
        <v/>
      </c>
      <c r="O16" s="361" t="str">
        <f>③職員名簿【中間実績】!BU26</f>
        <v/>
      </c>
      <c r="P16" s="359" t="str">
        <f>③職員名簿【中間実績】!BE26</f>
        <v/>
      </c>
      <c r="Q16" s="360" t="str">
        <f>IF(O16="○",①基本情報【名簿入力前に必須入力】!$E$15,"")</f>
        <v/>
      </c>
      <c r="R16" s="361" t="str">
        <f>③職員名簿【中間実績】!BV26</f>
        <v/>
      </c>
      <c r="S16" s="359" t="str">
        <f>③職員名簿【中間実績】!BF26</f>
        <v/>
      </c>
      <c r="T16" s="360" t="str">
        <f>IF(R16="○",①基本情報【名簿入力前に必須入力】!$E$15,"")</f>
        <v/>
      </c>
      <c r="U16" s="361" t="str">
        <f>③職員名簿【中間実績】!BW26</f>
        <v/>
      </c>
      <c r="V16" s="359" t="str">
        <f>③職員名簿【中間実績】!BG26</f>
        <v/>
      </c>
      <c r="W16" s="360" t="str">
        <f>IF(U16="○",①基本情報【名簿入力前に必須入力】!$E$15,"")</f>
        <v/>
      </c>
      <c r="X16" s="361" t="str">
        <f>③職員名簿【中間実績】!BX26</f>
        <v/>
      </c>
      <c r="Y16" s="359" t="str">
        <f>③職員名簿【中間実績】!BH26</f>
        <v/>
      </c>
      <c r="Z16" s="360" t="str">
        <f>IF(X16="○",①基本情報【名簿入力前に必須入力】!$E$15,"")</f>
        <v/>
      </c>
      <c r="AA16" s="361" t="str">
        <f>③職員名簿【中間実績】!BY26</f>
        <v/>
      </c>
      <c r="AB16" s="359" t="str">
        <f>③職員名簿【中間実績】!BI26</f>
        <v/>
      </c>
      <c r="AC16" s="360" t="str">
        <f>IF(AA16="○",①基本情報【名簿入力前に必須入力】!$E$15,"")</f>
        <v/>
      </c>
      <c r="AD16" s="361" t="str">
        <f>③職員名簿【中間実績】!BZ26</f>
        <v/>
      </c>
      <c r="AE16" s="359" t="str">
        <f>③職員名簿【中間実績】!BJ26</f>
        <v/>
      </c>
      <c r="AF16" s="360" t="str">
        <f>IF(AD16="○",①基本情報【名簿入力前に必須入力】!$E$15,"")</f>
        <v/>
      </c>
      <c r="AG16" s="361" t="str">
        <f>③職員名簿【中間実績】!CA26</f>
        <v/>
      </c>
      <c r="AH16" s="359" t="str">
        <f>③職員名簿【中間実績】!BK26</f>
        <v/>
      </c>
      <c r="AI16" s="360" t="str">
        <f>IF(AG16="○",①基本情報【名簿入力前に必須入力】!$E$15,"")</f>
        <v/>
      </c>
      <c r="AJ16" s="361" t="str">
        <f>③職員名簿【中間実績】!CB26</f>
        <v/>
      </c>
      <c r="AK16" s="359" t="str">
        <f>③職員名簿【中間実績】!BL26</f>
        <v/>
      </c>
      <c r="AL16" s="360" t="str">
        <f>IF(AJ16="○",①基本情報【名簿入力前に必須入力】!$E$15,"")</f>
        <v/>
      </c>
    </row>
    <row r="17" spans="1:38" ht="30" customHeight="1">
      <c r="A17">
        <v>13</v>
      </c>
      <c r="B17" s="128" t="str">
        <f>③職員名簿【中間実績】!BP27</f>
        <v/>
      </c>
      <c r="C17" s="358" t="str">
        <f>③職員名簿【中間実績】!BQ27</f>
        <v/>
      </c>
      <c r="D17" s="359" t="str">
        <f>③職員名簿【中間実績】!BA27</f>
        <v/>
      </c>
      <c r="E17" s="360" t="str">
        <f>IF(C17="○",①基本情報【名簿入力前に必須入力】!$E$15,"")</f>
        <v/>
      </c>
      <c r="F17" s="361" t="str">
        <f>③職員名簿【中間実績】!BR27</f>
        <v/>
      </c>
      <c r="G17" s="359" t="str">
        <f>③職員名簿【中間実績】!BB27</f>
        <v/>
      </c>
      <c r="H17" s="360" t="str">
        <f>IF(F17="○",①基本情報【名簿入力前に必須入力】!$E$15,"")</f>
        <v/>
      </c>
      <c r="I17" s="361" t="str">
        <f>③職員名簿【中間実績】!BS27</f>
        <v/>
      </c>
      <c r="J17" s="359" t="str">
        <f>③職員名簿【中間実績】!BC27</f>
        <v/>
      </c>
      <c r="K17" s="360" t="str">
        <f>IF(I17="○",①基本情報【名簿入力前に必須入力】!$E$15,"")</f>
        <v/>
      </c>
      <c r="L17" s="361" t="str">
        <f>③職員名簿【中間実績】!BT27</f>
        <v/>
      </c>
      <c r="M17" s="359" t="str">
        <f>③職員名簿【中間実績】!BD27</f>
        <v/>
      </c>
      <c r="N17" s="360" t="str">
        <f>IF(L17="○",①基本情報【名簿入力前に必須入力】!$E$15,"")</f>
        <v/>
      </c>
      <c r="O17" s="361" t="str">
        <f>③職員名簿【中間実績】!BU27</f>
        <v/>
      </c>
      <c r="P17" s="359" t="str">
        <f>③職員名簿【中間実績】!BE27</f>
        <v/>
      </c>
      <c r="Q17" s="360" t="str">
        <f>IF(O17="○",①基本情報【名簿入力前に必須入力】!$E$15,"")</f>
        <v/>
      </c>
      <c r="R17" s="361" t="str">
        <f>③職員名簿【中間実績】!BV27</f>
        <v/>
      </c>
      <c r="S17" s="359" t="str">
        <f>③職員名簿【中間実績】!BF27</f>
        <v/>
      </c>
      <c r="T17" s="360" t="str">
        <f>IF(R17="○",①基本情報【名簿入力前に必須入力】!$E$15,"")</f>
        <v/>
      </c>
      <c r="U17" s="361" t="str">
        <f>③職員名簿【中間実績】!BW27</f>
        <v/>
      </c>
      <c r="V17" s="359" t="str">
        <f>③職員名簿【中間実績】!BG27</f>
        <v/>
      </c>
      <c r="W17" s="360" t="str">
        <f>IF(U17="○",①基本情報【名簿入力前に必須入力】!$E$15,"")</f>
        <v/>
      </c>
      <c r="X17" s="361" t="str">
        <f>③職員名簿【中間実績】!BX27</f>
        <v/>
      </c>
      <c r="Y17" s="359" t="str">
        <f>③職員名簿【中間実績】!BH27</f>
        <v/>
      </c>
      <c r="Z17" s="360" t="str">
        <f>IF(X17="○",①基本情報【名簿入力前に必須入力】!$E$15,"")</f>
        <v/>
      </c>
      <c r="AA17" s="361" t="str">
        <f>③職員名簿【中間実績】!BY27</f>
        <v/>
      </c>
      <c r="AB17" s="359" t="str">
        <f>③職員名簿【中間実績】!BI27</f>
        <v/>
      </c>
      <c r="AC17" s="360" t="str">
        <f>IF(AA17="○",①基本情報【名簿入力前に必須入力】!$E$15,"")</f>
        <v/>
      </c>
      <c r="AD17" s="361" t="str">
        <f>③職員名簿【中間実績】!BZ27</f>
        <v/>
      </c>
      <c r="AE17" s="359" t="str">
        <f>③職員名簿【中間実績】!BJ27</f>
        <v/>
      </c>
      <c r="AF17" s="360" t="str">
        <f>IF(AD17="○",①基本情報【名簿入力前に必須入力】!$E$15,"")</f>
        <v/>
      </c>
      <c r="AG17" s="361" t="str">
        <f>③職員名簿【中間実績】!CA27</f>
        <v/>
      </c>
      <c r="AH17" s="359" t="str">
        <f>③職員名簿【中間実績】!BK27</f>
        <v/>
      </c>
      <c r="AI17" s="360" t="str">
        <f>IF(AG17="○",①基本情報【名簿入力前に必須入力】!$E$15,"")</f>
        <v/>
      </c>
      <c r="AJ17" s="361" t="str">
        <f>③職員名簿【中間実績】!CB27</f>
        <v/>
      </c>
      <c r="AK17" s="359" t="str">
        <f>③職員名簿【中間実績】!BL27</f>
        <v/>
      </c>
      <c r="AL17" s="360" t="str">
        <f>IF(AJ17="○",①基本情報【名簿入力前に必須入力】!$E$15,"")</f>
        <v/>
      </c>
    </row>
    <row r="18" spans="1:38" ht="30" customHeight="1">
      <c r="A18">
        <v>14</v>
      </c>
      <c r="B18" s="128" t="str">
        <f>③職員名簿【中間実績】!BP28</f>
        <v/>
      </c>
      <c r="C18" s="358" t="str">
        <f>③職員名簿【中間実績】!BQ28</f>
        <v/>
      </c>
      <c r="D18" s="359" t="str">
        <f>③職員名簿【中間実績】!BA28</f>
        <v/>
      </c>
      <c r="E18" s="360" t="str">
        <f>IF(C18="○",①基本情報【名簿入力前に必須入力】!$E$15,"")</f>
        <v/>
      </c>
      <c r="F18" s="361" t="str">
        <f>③職員名簿【中間実績】!BR28</f>
        <v/>
      </c>
      <c r="G18" s="359" t="str">
        <f>③職員名簿【中間実績】!BB28</f>
        <v/>
      </c>
      <c r="H18" s="360" t="str">
        <f>IF(F18="○",①基本情報【名簿入力前に必須入力】!$E$15,"")</f>
        <v/>
      </c>
      <c r="I18" s="361" t="str">
        <f>③職員名簿【中間実績】!BS28</f>
        <v/>
      </c>
      <c r="J18" s="359" t="str">
        <f>③職員名簿【中間実績】!BC28</f>
        <v/>
      </c>
      <c r="K18" s="360" t="str">
        <f>IF(I18="○",①基本情報【名簿入力前に必須入力】!$E$15,"")</f>
        <v/>
      </c>
      <c r="L18" s="361" t="str">
        <f>③職員名簿【中間実績】!BT28</f>
        <v/>
      </c>
      <c r="M18" s="359" t="str">
        <f>③職員名簿【中間実績】!BD28</f>
        <v/>
      </c>
      <c r="N18" s="360" t="str">
        <f>IF(L18="○",①基本情報【名簿入力前に必須入力】!$E$15,"")</f>
        <v/>
      </c>
      <c r="O18" s="361" t="str">
        <f>③職員名簿【中間実績】!BU28</f>
        <v/>
      </c>
      <c r="P18" s="359" t="str">
        <f>③職員名簿【中間実績】!BE28</f>
        <v/>
      </c>
      <c r="Q18" s="360" t="str">
        <f>IF(O18="○",①基本情報【名簿入力前に必須入力】!$E$15,"")</f>
        <v/>
      </c>
      <c r="R18" s="361" t="str">
        <f>③職員名簿【中間実績】!BV28</f>
        <v/>
      </c>
      <c r="S18" s="359" t="str">
        <f>③職員名簿【中間実績】!BF28</f>
        <v/>
      </c>
      <c r="T18" s="360" t="str">
        <f>IF(R18="○",①基本情報【名簿入力前に必須入力】!$E$15,"")</f>
        <v/>
      </c>
      <c r="U18" s="361" t="str">
        <f>③職員名簿【中間実績】!BW28</f>
        <v/>
      </c>
      <c r="V18" s="359" t="str">
        <f>③職員名簿【中間実績】!BG28</f>
        <v/>
      </c>
      <c r="W18" s="360" t="str">
        <f>IF(U18="○",①基本情報【名簿入力前に必須入力】!$E$15,"")</f>
        <v/>
      </c>
      <c r="X18" s="361" t="str">
        <f>③職員名簿【中間実績】!BX28</f>
        <v/>
      </c>
      <c r="Y18" s="359" t="str">
        <f>③職員名簿【中間実績】!BH28</f>
        <v/>
      </c>
      <c r="Z18" s="360" t="str">
        <f>IF(X18="○",①基本情報【名簿入力前に必須入力】!$E$15,"")</f>
        <v/>
      </c>
      <c r="AA18" s="361" t="str">
        <f>③職員名簿【中間実績】!BY28</f>
        <v/>
      </c>
      <c r="AB18" s="359" t="str">
        <f>③職員名簿【中間実績】!BI28</f>
        <v/>
      </c>
      <c r="AC18" s="360" t="str">
        <f>IF(AA18="○",①基本情報【名簿入力前に必須入力】!$E$15,"")</f>
        <v/>
      </c>
      <c r="AD18" s="361" t="str">
        <f>③職員名簿【中間実績】!BZ28</f>
        <v/>
      </c>
      <c r="AE18" s="359" t="str">
        <f>③職員名簿【中間実績】!BJ28</f>
        <v/>
      </c>
      <c r="AF18" s="360" t="str">
        <f>IF(AD18="○",①基本情報【名簿入力前に必須入力】!$E$15,"")</f>
        <v/>
      </c>
      <c r="AG18" s="361" t="str">
        <f>③職員名簿【中間実績】!CA28</f>
        <v/>
      </c>
      <c r="AH18" s="359" t="str">
        <f>③職員名簿【中間実績】!BK28</f>
        <v/>
      </c>
      <c r="AI18" s="360" t="str">
        <f>IF(AG18="○",①基本情報【名簿入力前に必須入力】!$E$15,"")</f>
        <v/>
      </c>
      <c r="AJ18" s="361" t="str">
        <f>③職員名簿【中間実績】!CB28</f>
        <v/>
      </c>
      <c r="AK18" s="359" t="str">
        <f>③職員名簿【中間実績】!BL28</f>
        <v/>
      </c>
      <c r="AL18" s="360" t="str">
        <f>IF(AJ18="○",①基本情報【名簿入力前に必須入力】!$E$15,"")</f>
        <v/>
      </c>
    </row>
    <row r="19" spans="1:38" ht="30" customHeight="1">
      <c r="A19">
        <v>15</v>
      </c>
      <c r="B19" s="128" t="str">
        <f>③職員名簿【中間実績】!BP29</f>
        <v/>
      </c>
      <c r="C19" s="358" t="str">
        <f>③職員名簿【中間実績】!BQ29</f>
        <v/>
      </c>
      <c r="D19" s="359" t="str">
        <f>③職員名簿【中間実績】!BA29</f>
        <v/>
      </c>
      <c r="E19" s="360" t="str">
        <f>IF(C19="○",①基本情報【名簿入力前に必須入力】!$E$15,"")</f>
        <v/>
      </c>
      <c r="F19" s="361" t="str">
        <f>③職員名簿【中間実績】!BR29</f>
        <v/>
      </c>
      <c r="G19" s="359" t="str">
        <f>③職員名簿【中間実績】!BB29</f>
        <v/>
      </c>
      <c r="H19" s="360" t="str">
        <f>IF(F19="○",①基本情報【名簿入力前に必須入力】!$E$15,"")</f>
        <v/>
      </c>
      <c r="I19" s="361" t="str">
        <f>③職員名簿【中間実績】!BS29</f>
        <v/>
      </c>
      <c r="J19" s="359" t="str">
        <f>③職員名簿【中間実績】!BC29</f>
        <v/>
      </c>
      <c r="K19" s="360" t="str">
        <f>IF(I19="○",①基本情報【名簿入力前に必須入力】!$E$15,"")</f>
        <v/>
      </c>
      <c r="L19" s="361" t="str">
        <f>③職員名簿【中間実績】!BT29</f>
        <v/>
      </c>
      <c r="M19" s="359" t="str">
        <f>③職員名簿【中間実績】!BD29</f>
        <v/>
      </c>
      <c r="N19" s="360" t="str">
        <f>IF(L19="○",①基本情報【名簿入力前に必須入力】!$E$15,"")</f>
        <v/>
      </c>
      <c r="O19" s="361" t="str">
        <f>③職員名簿【中間実績】!BU29</f>
        <v/>
      </c>
      <c r="P19" s="359" t="str">
        <f>③職員名簿【中間実績】!BE29</f>
        <v/>
      </c>
      <c r="Q19" s="360" t="str">
        <f>IF(O19="○",①基本情報【名簿入力前に必須入力】!$E$15,"")</f>
        <v/>
      </c>
      <c r="R19" s="361" t="str">
        <f>③職員名簿【中間実績】!BV29</f>
        <v/>
      </c>
      <c r="S19" s="359" t="str">
        <f>③職員名簿【中間実績】!BF29</f>
        <v/>
      </c>
      <c r="T19" s="360" t="str">
        <f>IF(R19="○",①基本情報【名簿入力前に必須入力】!$E$15,"")</f>
        <v/>
      </c>
      <c r="U19" s="361" t="str">
        <f>③職員名簿【中間実績】!BW29</f>
        <v/>
      </c>
      <c r="V19" s="359" t="str">
        <f>③職員名簿【中間実績】!BG29</f>
        <v/>
      </c>
      <c r="W19" s="360" t="str">
        <f>IF(U19="○",①基本情報【名簿入力前に必須入力】!$E$15,"")</f>
        <v/>
      </c>
      <c r="X19" s="361" t="str">
        <f>③職員名簿【中間実績】!BX29</f>
        <v/>
      </c>
      <c r="Y19" s="359" t="str">
        <f>③職員名簿【中間実績】!BH29</f>
        <v/>
      </c>
      <c r="Z19" s="360" t="str">
        <f>IF(X19="○",①基本情報【名簿入力前に必須入力】!$E$15,"")</f>
        <v/>
      </c>
      <c r="AA19" s="361" t="str">
        <f>③職員名簿【中間実績】!BY29</f>
        <v/>
      </c>
      <c r="AB19" s="359" t="str">
        <f>③職員名簿【中間実績】!BI29</f>
        <v/>
      </c>
      <c r="AC19" s="360" t="str">
        <f>IF(AA19="○",①基本情報【名簿入力前に必須入力】!$E$15,"")</f>
        <v/>
      </c>
      <c r="AD19" s="361" t="str">
        <f>③職員名簿【中間実績】!BZ29</f>
        <v/>
      </c>
      <c r="AE19" s="359" t="str">
        <f>③職員名簿【中間実績】!BJ29</f>
        <v/>
      </c>
      <c r="AF19" s="360" t="str">
        <f>IF(AD19="○",①基本情報【名簿入力前に必須入力】!$E$15,"")</f>
        <v/>
      </c>
      <c r="AG19" s="361" t="str">
        <f>③職員名簿【中間実績】!CA29</f>
        <v/>
      </c>
      <c r="AH19" s="359" t="str">
        <f>③職員名簿【中間実績】!BK29</f>
        <v/>
      </c>
      <c r="AI19" s="360" t="str">
        <f>IF(AG19="○",①基本情報【名簿入力前に必須入力】!$E$15,"")</f>
        <v/>
      </c>
      <c r="AJ19" s="361" t="str">
        <f>③職員名簿【中間実績】!CB29</f>
        <v/>
      </c>
      <c r="AK19" s="359" t="str">
        <f>③職員名簿【中間実績】!BL29</f>
        <v/>
      </c>
      <c r="AL19" s="360" t="str">
        <f>IF(AJ19="○",①基本情報【名簿入力前に必須入力】!$E$15,"")</f>
        <v/>
      </c>
    </row>
    <row r="20" spans="1:38" ht="30" customHeight="1">
      <c r="A20">
        <v>16</v>
      </c>
      <c r="B20" s="128" t="str">
        <f>③職員名簿【中間実績】!BP30</f>
        <v/>
      </c>
      <c r="C20" s="358" t="str">
        <f>③職員名簿【中間実績】!BQ30</f>
        <v/>
      </c>
      <c r="D20" s="359" t="str">
        <f>③職員名簿【中間実績】!BA30</f>
        <v/>
      </c>
      <c r="E20" s="360" t="str">
        <f>IF(C20="○",①基本情報【名簿入力前に必須入力】!$E$15,"")</f>
        <v/>
      </c>
      <c r="F20" s="361" t="str">
        <f>③職員名簿【中間実績】!BR30</f>
        <v/>
      </c>
      <c r="G20" s="359" t="str">
        <f>③職員名簿【中間実績】!BB30</f>
        <v/>
      </c>
      <c r="H20" s="360" t="str">
        <f>IF(F20="○",①基本情報【名簿入力前に必須入力】!$E$15,"")</f>
        <v/>
      </c>
      <c r="I20" s="361" t="str">
        <f>③職員名簿【中間実績】!BS30</f>
        <v/>
      </c>
      <c r="J20" s="359" t="str">
        <f>③職員名簿【中間実績】!BC30</f>
        <v/>
      </c>
      <c r="K20" s="360" t="str">
        <f>IF(I20="○",①基本情報【名簿入力前に必須入力】!$E$15,"")</f>
        <v/>
      </c>
      <c r="L20" s="361" t="str">
        <f>③職員名簿【中間実績】!BT30</f>
        <v/>
      </c>
      <c r="M20" s="359" t="str">
        <f>③職員名簿【中間実績】!BD30</f>
        <v/>
      </c>
      <c r="N20" s="360" t="str">
        <f>IF(L20="○",①基本情報【名簿入力前に必須入力】!$E$15,"")</f>
        <v/>
      </c>
      <c r="O20" s="361" t="str">
        <f>③職員名簿【中間実績】!BU30</f>
        <v/>
      </c>
      <c r="P20" s="359" t="str">
        <f>③職員名簿【中間実績】!BE30</f>
        <v/>
      </c>
      <c r="Q20" s="360" t="str">
        <f>IF(O20="○",①基本情報【名簿入力前に必須入力】!$E$15,"")</f>
        <v/>
      </c>
      <c r="R20" s="361" t="str">
        <f>③職員名簿【中間実績】!BV30</f>
        <v/>
      </c>
      <c r="S20" s="359" t="str">
        <f>③職員名簿【中間実績】!BF30</f>
        <v/>
      </c>
      <c r="T20" s="360" t="str">
        <f>IF(R20="○",①基本情報【名簿入力前に必須入力】!$E$15,"")</f>
        <v/>
      </c>
      <c r="U20" s="361" t="str">
        <f>③職員名簿【中間実績】!BW30</f>
        <v/>
      </c>
      <c r="V20" s="359" t="str">
        <f>③職員名簿【中間実績】!BG30</f>
        <v/>
      </c>
      <c r="W20" s="360" t="str">
        <f>IF(U20="○",①基本情報【名簿入力前に必須入力】!$E$15,"")</f>
        <v/>
      </c>
      <c r="X20" s="361" t="str">
        <f>③職員名簿【中間実績】!BX30</f>
        <v/>
      </c>
      <c r="Y20" s="359" t="str">
        <f>③職員名簿【中間実績】!BH30</f>
        <v/>
      </c>
      <c r="Z20" s="360" t="str">
        <f>IF(X20="○",①基本情報【名簿入力前に必須入力】!$E$15,"")</f>
        <v/>
      </c>
      <c r="AA20" s="361" t="str">
        <f>③職員名簿【中間実績】!BY30</f>
        <v/>
      </c>
      <c r="AB20" s="359" t="str">
        <f>③職員名簿【中間実績】!BI30</f>
        <v/>
      </c>
      <c r="AC20" s="360" t="str">
        <f>IF(AA20="○",①基本情報【名簿入力前に必須入力】!$E$15,"")</f>
        <v/>
      </c>
      <c r="AD20" s="361" t="str">
        <f>③職員名簿【中間実績】!BZ30</f>
        <v/>
      </c>
      <c r="AE20" s="359" t="str">
        <f>③職員名簿【中間実績】!BJ30</f>
        <v/>
      </c>
      <c r="AF20" s="360" t="str">
        <f>IF(AD20="○",①基本情報【名簿入力前に必須入力】!$E$15,"")</f>
        <v/>
      </c>
      <c r="AG20" s="361" t="str">
        <f>③職員名簿【中間実績】!CA30</f>
        <v/>
      </c>
      <c r="AH20" s="359" t="str">
        <f>③職員名簿【中間実績】!BK30</f>
        <v/>
      </c>
      <c r="AI20" s="360" t="str">
        <f>IF(AG20="○",①基本情報【名簿入力前に必須入力】!$E$15,"")</f>
        <v/>
      </c>
      <c r="AJ20" s="361" t="str">
        <f>③職員名簿【中間実績】!CB30</f>
        <v/>
      </c>
      <c r="AK20" s="359" t="str">
        <f>③職員名簿【中間実績】!BL30</f>
        <v/>
      </c>
      <c r="AL20" s="360" t="str">
        <f>IF(AJ20="○",①基本情報【名簿入力前に必須入力】!$E$15,"")</f>
        <v/>
      </c>
    </row>
    <row r="21" spans="1:38" ht="30" customHeight="1">
      <c r="A21">
        <v>17</v>
      </c>
      <c r="B21" s="128" t="str">
        <f>③職員名簿【中間実績】!BP31</f>
        <v/>
      </c>
      <c r="C21" s="358" t="str">
        <f>③職員名簿【中間実績】!BQ31</f>
        <v/>
      </c>
      <c r="D21" s="359" t="str">
        <f>③職員名簿【中間実績】!BA31</f>
        <v/>
      </c>
      <c r="E21" s="360" t="str">
        <f>IF(C21="○",①基本情報【名簿入力前に必須入力】!$E$15,"")</f>
        <v/>
      </c>
      <c r="F21" s="361" t="str">
        <f>③職員名簿【中間実績】!BR31</f>
        <v/>
      </c>
      <c r="G21" s="359" t="str">
        <f>③職員名簿【中間実績】!BB31</f>
        <v/>
      </c>
      <c r="H21" s="360" t="str">
        <f>IF(F21="○",①基本情報【名簿入力前に必須入力】!$E$15,"")</f>
        <v/>
      </c>
      <c r="I21" s="361" t="str">
        <f>③職員名簿【中間実績】!BS31</f>
        <v/>
      </c>
      <c r="J21" s="359" t="str">
        <f>③職員名簿【中間実績】!BC31</f>
        <v/>
      </c>
      <c r="K21" s="360" t="str">
        <f>IF(I21="○",①基本情報【名簿入力前に必須入力】!$E$15,"")</f>
        <v/>
      </c>
      <c r="L21" s="361" t="str">
        <f>③職員名簿【中間実績】!BT31</f>
        <v/>
      </c>
      <c r="M21" s="359" t="str">
        <f>③職員名簿【中間実績】!BD31</f>
        <v/>
      </c>
      <c r="N21" s="360" t="str">
        <f>IF(L21="○",①基本情報【名簿入力前に必須入力】!$E$15,"")</f>
        <v/>
      </c>
      <c r="O21" s="361" t="str">
        <f>③職員名簿【中間実績】!BU31</f>
        <v/>
      </c>
      <c r="P21" s="359" t="str">
        <f>③職員名簿【中間実績】!BE31</f>
        <v/>
      </c>
      <c r="Q21" s="360" t="str">
        <f>IF(O21="○",①基本情報【名簿入力前に必須入力】!$E$15,"")</f>
        <v/>
      </c>
      <c r="R21" s="361" t="str">
        <f>③職員名簿【中間実績】!BV31</f>
        <v/>
      </c>
      <c r="S21" s="359" t="str">
        <f>③職員名簿【中間実績】!BF31</f>
        <v/>
      </c>
      <c r="T21" s="360" t="str">
        <f>IF(R21="○",①基本情報【名簿入力前に必須入力】!$E$15,"")</f>
        <v/>
      </c>
      <c r="U21" s="361" t="str">
        <f>③職員名簿【中間実績】!BW31</f>
        <v/>
      </c>
      <c r="V21" s="359" t="str">
        <f>③職員名簿【中間実績】!BG31</f>
        <v/>
      </c>
      <c r="W21" s="360" t="str">
        <f>IF(U21="○",①基本情報【名簿入力前に必須入力】!$E$15,"")</f>
        <v/>
      </c>
      <c r="X21" s="361" t="str">
        <f>③職員名簿【中間実績】!BX31</f>
        <v/>
      </c>
      <c r="Y21" s="359" t="str">
        <f>③職員名簿【中間実績】!BH31</f>
        <v/>
      </c>
      <c r="Z21" s="360" t="str">
        <f>IF(X21="○",①基本情報【名簿入力前に必須入力】!$E$15,"")</f>
        <v/>
      </c>
      <c r="AA21" s="361" t="str">
        <f>③職員名簿【中間実績】!BY31</f>
        <v/>
      </c>
      <c r="AB21" s="359" t="str">
        <f>③職員名簿【中間実績】!BI31</f>
        <v/>
      </c>
      <c r="AC21" s="360" t="str">
        <f>IF(AA21="○",①基本情報【名簿入力前に必須入力】!$E$15,"")</f>
        <v/>
      </c>
      <c r="AD21" s="361" t="str">
        <f>③職員名簿【中間実績】!BZ31</f>
        <v/>
      </c>
      <c r="AE21" s="359" t="str">
        <f>③職員名簿【中間実績】!BJ31</f>
        <v/>
      </c>
      <c r="AF21" s="360" t="str">
        <f>IF(AD21="○",①基本情報【名簿入力前に必須入力】!$E$15,"")</f>
        <v/>
      </c>
      <c r="AG21" s="361" t="str">
        <f>③職員名簿【中間実績】!CA31</f>
        <v/>
      </c>
      <c r="AH21" s="359" t="str">
        <f>③職員名簿【中間実績】!BK31</f>
        <v/>
      </c>
      <c r="AI21" s="360" t="str">
        <f>IF(AG21="○",①基本情報【名簿入力前に必須入力】!$E$15,"")</f>
        <v/>
      </c>
      <c r="AJ21" s="361" t="str">
        <f>③職員名簿【中間実績】!CB31</f>
        <v/>
      </c>
      <c r="AK21" s="359" t="str">
        <f>③職員名簿【中間実績】!BL31</f>
        <v/>
      </c>
      <c r="AL21" s="360" t="str">
        <f>IF(AJ21="○",①基本情報【名簿入力前に必須入力】!$E$15,"")</f>
        <v/>
      </c>
    </row>
    <row r="22" spans="1:38" ht="30" customHeight="1">
      <c r="A22">
        <v>18</v>
      </c>
      <c r="B22" s="128" t="str">
        <f>③職員名簿【中間実績】!BP32</f>
        <v/>
      </c>
      <c r="C22" s="358" t="str">
        <f>③職員名簿【中間実績】!BQ32</f>
        <v/>
      </c>
      <c r="D22" s="359" t="str">
        <f>③職員名簿【中間実績】!BA32</f>
        <v/>
      </c>
      <c r="E22" s="360" t="str">
        <f>IF(C22="○",①基本情報【名簿入力前に必須入力】!$E$15,"")</f>
        <v/>
      </c>
      <c r="F22" s="361" t="str">
        <f>③職員名簿【中間実績】!BR32</f>
        <v/>
      </c>
      <c r="G22" s="359" t="str">
        <f>③職員名簿【中間実績】!BB32</f>
        <v/>
      </c>
      <c r="H22" s="360" t="str">
        <f>IF(F22="○",①基本情報【名簿入力前に必須入力】!$E$15,"")</f>
        <v/>
      </c>
      <c r="I22" s="361" t="str">
        <f>③職員名簿【中間実績】!BS32</f>
        <v/>
      </c>
      <c r="J22" s="359" t="str">
        <f>③職員名簿【中間実績】!BC32</f>
        <v/>
      </c>
      <c r="K22" s="360" t="str">
        <f>IF(I22="○",①基本情報【名簿入力前に必須入力】!$E$15,"")</f>
        <v/>
      </c>
      <c r="L22" s="361" t="str">
        <f>③職員名簿【中間実績】!BT32</f>
        <v/>
      </c>
      <c r="M22" s="359" t="str">
        <f>③職員名簿【中間実績】!BD32</f>
        <v/>
      </c>
      <c r="N22" s="360" t="str">
        <f>IF(L22="○",①基本情報【名簿入力前に必須入力】!$E$15,"")</f>
        <v/>
      </c>
      <c r="O22" s="361" t="str">
        <f>③職員名簿【中間実績】!BU32</f>
        <v/>
      </c>
      <c r="P22" s="359" t="str">
        <f>③職員名簿【中間実績】!BE32</f>
        <v/>
      </c>
      <c r="Q22" s="360" t="str">
        <f>IF(O22="○",①基本情報【名簿入力前に必須入力】!$E$15,"")</f>
        <v/>
      </c>
      <c r="R22" s="361" t="str">
        <f>③職員名簿【中間実績】!BV32</f>
        <v/>
      </c>
      <c r="S22" s="359" t="str">
        <f>③職員名簿【中間実績】!BF32</f>
        <v/>
      </c>
      <c r="T22" s="360" t="str">
        <f>IF(R22="○",①基本情報【名簿入力前に必須入力】!$E$15,"")</f>
        <v/>
      </c>
      <c r="U22" s="361" t="str">
        <f>③職員名簿【中間実績】!BW32</f>
        <v/>
      </c>
      <c r="V22" s="359" t="str">
        <f>③職員名簿【中間実績】!BG32</f>
        <v/>
      </c>
      <c r="W22" s="360" t="str">
        <f>IF(U22="○",①基本情報【名簿入力前に必須入力】!$E$15,"")</f>
        <v/>
      </c>
      <c r="X22" s="361" t="str">
        <f>③職員名簿【中間実績】!BX32</f>
        <v/>
      </c>
      <c r="Y22" s="359" t="str">
        <f>③職員名簿【中間実績】!BH32</f>
        <v/>
      </c>
      <c r="Z22" s="360" t="str">
        <f>IF(X22="○",①基本情報【名簿入力前に必須入力】!$E$15,"")</f>
        <v/>
      </c>
      <c r="AA22" s="361" t="str">
        <f>③職員名簿【中間実績】!BY32</f>
        <v/>
      </c>
      <c r="AB22" s="359" t="str">
        <f>③職員名簿【中間実績】!BI32</f>
        <v/>
      </c>
      <c r="AC22" s="360" t="str">
        <f>IF(AA22="○",①基本情報【名簿入力前に必須入力】!$E$15,"")</f>
        <v/>
      </c>
      <c r="AD22" s="361" t="str">
        <f>③職員名簿【中間実績】!BZ32</f>
        <v/>
      </c>
      <c r="AE22" s="359" t="str">
        <f>③職員名簿【中間実績】!BJ32</f>
        <v/>
      </c>
      <c r="AF22" s="360" t="str">
        <f>IF(AD22="○",①基本情報【名簿入力前に必須入力】!$E$15,"")</f>
        <v/>
      </c>
      <c r="AG22" s="361" t="str">
        <f>③職員名簿【中間実績】!CA32</f>
        <v/>
      </c>
      <c r="AH22" s="359" t="str">
        <f>③職員名簿【中間実績】!BK32</f>
        <v/>
      </c>
      <c r="AI22" s="360" t="str">
        <f>IF(AG22="○",①基本情報【名簿入力前に必須入力】!$E$15,"")</f>
        <v/>
      </c>
      <c r="AJ22" s="361" t="str">
        <f>③職員名簿【中間実績】!CB32</f>
        <v/>
      </c>
      <c r="AK22" s="359" t="str">
        <f>③職員名簿【中間実績】!BL32</f>
        <v/>
      </c>
      <c r="AL22" s="360" t="str">
        <f>IF(AJ22="○",①基本情報【名簿入力前に必須入力】!$E$15,"")</f>
        <v/>
      </c>
    </row>
    <row r="23" spans="1:38" ht="30" customHeight="1">
      <c r="A23">
        <v>19</v>
      </c>
      <c r="B23" s="128" t="str">
        <f>③職員名簿【中間実績】!BP33</f>
        <v/>
      </c>
      <c r="C23" s="358" t="str">
        <f>③職員名簿【中間実績】!BQ33</f>
        <v/>
      </c>
      <c r="D23" s="359" t="str">
        <f>③職員名簿【中間実績】!BA33</f>
        <v/>
      </c>
      <c r="E23" s="360" t="str">
        <f>IF(C23="○",①基本情報【名簿入力前に必須入力】!$E$15,"")</f>
        <v/>
      </c>
      <c r="F23" s="361" t="str">
        <f>③職員名簿【中間実績】!BR33</f>
        <v/>
      </c>
      <c r="G23" s="359" t="str">
        <f>③職員名簿【中間実績】!BB33</f>
        <v/>
      </c>
      <c r="H23" s="360" t="str">
        <f>IF(F23="○",①基本情報【名簿入力前に必須入力】!$E$15,"")</f>
        <v/>
      </c>
      <c r="I23" s="361" t="str">
        <f>③職員名簿【中間実績】!BS33</f>
        <v/>
      </c>
      <c r="J23" s="359" t="str">
        <f>③職員名簿【中間実績】!BC33</f>
        <v/>
      </c>
      <c r="K23" s="360" t="str">
        <f>IF(I23="○",①基本情報【名簿入力前に必須入力】!$E$15,"")</f>
        <v/>
      </c>
      <c r="L23" s="361" t="str">
        <f>③職員名簿【中間実績】!BT33</f>
        <v/>
      </c>
      <c r="M23" s="359" t="str">
        <f>③職員名簿【中間実績】!BD33</f>
        <v/>
      </c>
      <c r="N23" s="360" t="str">
        <f>IF(L23="○",①基本情報【名簿入力前に必須入力】!$E$15,"")</f>
        <v/>
      </c>
      <c r="O23" s="361" t="str">
        <f>③職員名簿【中間実績】!BU33</f>
        <v/>
      </c>
      <c r="P23" s="359" t="str">
        <f>③職員名簿【中間実績】!BE33</f>
        <v/>
      </c>
      <c r="Q23" s="360" t="str">
        <f>IF(O23="○",①基本情報【名簿入力前に必須入力】!$E$15,"")</f>
        <v/>
      </c>
      <c r="R23" s="361" t="str">
        <f>③職員名簿【中間実績】!BV33</f>
        <v/>
      </c>
      <c r="S23" s="359" t="str">
        <f>③職員名簿【中間実績】!BF33</f>
        <v/>
      </c>
      <c r="T23" s="360" t="str">
        <f>IF(R23="○",①基本情報【名簿入力前に必須入力】!$E$15,"")</f>
        <v/>
      </c>
      <c r="U23" s="361" t="str">
        <f>③職員名簿【中間実績】!BW33</f>
        <v/>
      </c>
      <c r="V23" s="359" t="str">
        <f>③職員名簿【中間実績】!BG33</f>
        <v/>
      </c>
      <c r="W23" s="360" t="str">
        <f>IF(U23="○",①基本情報【名簿入力前に必須入力】!$E$15,"")</f>
        <v/>
      </c>
      <c r="X23" s="361" t="str">
        <f>③職員名簿【中間実績】!BX33</f>
        <v/>
      </c>
      <c r="Y23" s="359" t="str">
        <f>③職員名簿【中間実績】!BH33</f>
        <v/>
      </c>
      <c r="Z23" s="360" t="str">
        <f>IF(X23="○",①基本情報【名簿入力前に必須入力】!$E$15,"")</f>
        <v/>
      </c>
      <c r="AA23" s="361" t="str">
        <f>③職員名簿【中間実績】!BY33</f>
        <v/>
      </c>
      <c r="AB23" s="359" t="str">
        <f>③職員名簿【中間実績】!BI33</f>
        <v/>
      </c>
      <c r="AC23" s="360" t="str">
        <f>IF(AA23="○",①基本情報【名簿入力前に必須入力】!$E$15,"")</f>
        <v/>
      </c>
      <c r="AD23" s="361" t="str">
        <f>③職員名簿【中間実績】!BZ33</f>
        <v/>
      </c>
      <c r="AE23" s="359" t="str">
        <f>③職員名簿【中間実績】!BJ33</f>
        <v/>
      </c>
      <c r="AF23" s="360" t="str">
        <f>IF(AD23="○",①基本情報【名簿入力前に必須入力】!$E$15,"")</f>
        <v/>
      </c>
      <c r="AG23" s="361" t="str">
        <f>③職員名簿【中間実績】!CA33</f>
        <v/>
      </c>
      <c r="AH23" s="359" t="str">
        <f>③職員名簿【中間実績】!BK33</f>
        <v/>
      </c>
      <c r="AI23" s="360" t="str">
        <f>IF(AG23="○",①基本情報【名簿入力前に必須入力】!$E$15,"")</f>
        <v/>
      </c>
      <c r="AJ23" s="361" t="str">
        <f>③職員名簿【中間実績】!CB33</f>
        <v/>
      </c>
      <c r="AK23" s="359" t="str">
        <f>③職員名簿【中間実績】!BL33</f>
        <v/>
      </c>
      <c r="AL23" s="360" t="str">
        <f>IF(AJ23="○",①基本情報【名簿入力前に必須入力】!$E$15,"")</f>
        <v/>
      </c>
    </row>
    <row r="24" spans="1:38" ht="30" customHeight="1">
      <c r="A24">
        <v>20</v>
      </c>
      <c r="B24" s="128" t="str">
        <f>③職員名簿【中間実績】!BP34</f>
        <v/>
      </c>
      <c r="C24" s="358" t="str">
        <f>③職員名簿【中間実績】!BQ34</f>
        <v/>
      </c>
      <c r="D24" s="359" t="str">
        <f>③職員名簿【中間実績】!BA34</f>
        <v/>
      </c>
      <c r="E24" s="360" t="str">
        <f>IF(C24="○",①基本情報【名簿入力前に必須入力】!$E$15,"")</f>
        <v/>
      </c>
      <c r="F24" s="361" t="str">
        <f>③職員名簿【中間実績】!BR34</f>
        <v/>
      </c>
      <c r="G24" s="359" t="str">
        <f>③職員名簿【中間実績】!BB34</f>
        <v/>
      </c>
      <c r="H24" s="360" t="str">
        <f>IF(F24="○",①基本情報【名簿入力前に必須入力】!$E$15,"")</f>
        <v/>
      </c>
      <c r="I24" s="361" t="str">
        <f>③職員名簿【中間実績】!BS34</f>
        <v/>
      </c>
      <c r="J24" s="359" t="str">
        <f>③職員名簿【中間実績】!BC34</f>
        <v/>
      </c>
      <c r="K24" s="360" t="str">
        <f>IF(I24="○",①基本情報【名簿入力前に必須入力】!$E$15,"")</f>
        <v/>
      </c>
      <c r="L24" s="361" t="str">
        <f>③職員名簿【中間実績】!BT34</f>
        <v/>
      </c>
      <c r="M24" s="359" t="str">
        <f>③職員名簿【中間実績】!BD34</f>
        <v/>
      </c>
      <c r="N24" s="360" t="str">
        <f>IF(L24="○",①基本情報【名簿入力前に必須入力】!$E$15,"")</f>
        <v/>
      </c>
      <c r="O24" s="361" t="str">
        <f>③職員名簿【中間実績】!BU34</f>
        <v/>
      </c>
      <c r="P24" s="359" t="str">
        <f>③職員名簿【中間実績】!BE34</f>
        <v/>
      </c>
      <c r="Q24" s="360" t="str">
        <f>IF(O24="○",①基本情報【名簿入力前に必須入力】!$E$15,"")</f>
        <v/>
      </c>
      <c r="R24" s="361" t="str">
        <f>③職員名簿【中間実績】!BV34</f>
        <v/>
      </c>
      <c r="S24" s="359" t="str">
        <f>③職員名簿【中間実績】!BF34</f>
        <v/>
      </c>
      <c r="T24" s="360" t="str">
        <f>IF(R24="○",①基本情報【名簿入力前に必須入力】!$E$15,"")</f>
        <v/>
      </c>
      <c r="U24" s="361" t="str">
        <f>③職員名簿【中間実績】!BW34</f>
        <v/>
      </c>
      <c r="V24" s="359" t="str">
        <f>③職員名簿【中間実績】!BG34</f>
        <v/>
      </c>
      <c r="W24" s="360" t="str">
        <f>IF(U24="○",①基本情報【名簿入力前に必須入力】!$E$15,"")</f>
        <v/>
      </c>
      <c r="X24" s="361" t="str">
        <f>③職員名簿【中間実績】!BX34</f>
        <v/>
      </c>
      <c r="Y24" s="359" t="str">
        <f>③職員名簿【中間実績】!BH34</f>
        <v/>
      </c>
      <c r="Z24" s="360" t="str">
        <f>IF(X24="○",①基本情報【名簿入力前に必須入力】!$E$15,"")</f>
        <v/>
      </c>
      <c r="AA24" s="361" t="str">
        <f>③職員名簿【中間実績】!BY34</f>
        <v/>
      </c>
      <c r="AB24" s="359" t="str">
        <f>③職員名簿【中間実績】!BI34</f>
        <v/>
      </c>
      <c r="AC24" s="360" t="str">
        <f>IF(AA24="○",①基本情報【名簿入力前に必須入力】!$E$15,"")</f>
        <v/>
      </c>
      <c r="AD24" s="361" t="str">
        <f>③職員名簿【中間実績】!BZ34</f>
        <v/>
      </c>
      <c r="AE24" s="359" t="str">
        <f>③職員名簿【中間実績】!BJ34</f>
        <v/>
      </c>
      <c r="AF24" s="360" t="str">
        <f>IF(AD24="○",①基本情報【名簿入力前に必須入力】!$E$15,"")</f>
        <v/>
      </c>
      <c r="AG24" s="361" t="str">
        <f>③職員名簿【中間実績】!CA34</f>
        <v/>
      </c>
      <c r="AH24" s="359" t="str">
        <f>③職員名簿【中間実績】!BK34</f>
        <v/>
      </c>
      <c r="AI24" s="360" t="str">
        <f>IF(AG24="○",①基本情報【名簿入力前に必須入力】!$E$15,"")</f>
        <v/>
      </c>
      <c r="AJ24" s="361" t="str">
        <f>③職員名簿【中間実績】!CB34</f>
        <v/>
      </c>
      <c r="AK24" s="359" t="str">
        <f>③職員名簿【中間実績】!BL34</f>
        <v/>
      </c>
      <c r="AL24" s="360" t="str">
        <f>IF(AJ24="○",①基本情報【名簿入力前に必須入力】!$E$15,"")</f>
        <v/>
      </c>
    </row>
    <row r="25" spans="1:38" ht="30" customHeight="1">
      <c r="A25">
        <v>21</v>
      </c>
      <c r="B25" s="128" t="str">
        <f>③職員名簿【中間実績】!BP35</f>
        <v/>
      </c>
      <c r="C25" s="358" t="str">
        <f>③職員名簿【中間実績】!BQ35</f>
        <v/>
      </c>
      <c r="D25" s="359" t="str">
        <f>③職員名簿【中間実績】!BA35</f>
        <v/>
      </c>
      <c r="E25" s="360" t="str">
        <f>IF(C25="○",①基本情報【名簿入力前に必須入力】!$E$15,"")</f>
        <v/>
      </c>
      <c r="F25" s="361" t="str">
        <f>③職員名簿【中間実績】!BR35</f>
        <v/>
      </c>
      <c r="G25" s="359" t="str">
        <f>③職員名簿【中間実績】!BB35</f>
        <v/>
      </c>
      <c r="H25" s="360" t="str">
        <f>IF(F25="○",①基本情報【名簿入力前に必須入力】!$E$15,"")</f>
        <v/>
      </c>
      <c r="I25" s="361" t="str">
        <f>③職員名簿【中間実績】!BS35</f>
        <v/>
      </c>
      <c r="J25" s="359" t="str">
        <f>③職員名簿【中間実績】!BC35</f>
        <v/>
      </c>
      <c r="K25" s="360" t="str">
        <f>IF(I25="○",①基本情報【名簿入力前に必須入力】!$E$15,"")</f>
        <v/>
      </c>
      <c r="L25" s="361" t="str">
        <f>③職員名簿【中間実績】!BT35</f>
        <v/>
      </c>
      <c r="M25" s="359" t="str">
        <f>③職員名簿【中間実績】!BD35</f>
        <v/>
      </c>
      <c r="N25" s="360" t="str">
        <f>IF(L25="○",①基本情報【名簿入力前に必須入力】!$E$15,"")</f>
        <v/>
      </c>
      <c r="O25" s="361" t="str">
        <f>③職員名簿【中間実績】!BU35</f>
        <v/>
      </c>
      <c r="P25" s="359" t="str">
        <f>③職員名簿【中間実績】!BE35</f>
        <v/>
      </c>
      <c r="Q25" s="360" t="str">
        <f>IF(O25="○",①基本情報【名簿入力前に必須入力】!$E$15,"")</f>
        <v/>
      </c>
      <c r="R25" s="361" t="str">
        <f>③職員名簿【中間実績】!BV35</f>
        <v/>
      </c>
      <c r="S25" s="359" t="str">
        <f>③職員名簿【中間実績】!BF35</f>
        <v/>
      </c>
      <c r="T25" s="360" t="str">
        <f>IF(R25="○",①基本情報【名簿入力前に必須入力】!$E$15,"")</f>
        <v/>
      </c>
      <c r="U25" s="361" t="str">
        <f>③職員名簿【中間実績】!BW35</f>
        <v/>
      </c>
      <c r="V25" s="359" t="str">
        <f>③職員名簿【中間実績】!BG35</f>
        <v/>
      </c>
      <c r="W25" s="360" t="str">
        <f>IF(U25="○",①基本情報【名簿入力前に必須入力】!$E$15,"")</f>
        <v/>
      </c>
      <c r="X25" s="361" t="str">
        <f>③職員名簿【中間実績】!BX35</f>
        <v/>
      </c>
      <c r="Y25" s="359" t="str">
        <f>③職員名簿【中間実績】!BH35</f>
        <v/>
      </c>
      <c r="Z25" s="360" t="str">
        <f>IF(X25="○",①基本情報【名簿入力前に必須入力】!$E$15,"")</f>
        <v/>
      </c>
      <c r="AA25" s="361" t="str">
        <f>③職員名簿【中間実績】!BY35</f>
        <v/>
      </c>
      <c r="AB25" s="359" t="str">
        <f>③職員名簿【中間実績】!BI35</f>
        <v/>
      </c>
      <c r="AC25" s="360" t="str">
        <f>IF(AA25="○",①基本情報【名簿入力前に必須入力】!$E$15,"")</f>
        <v/>
      </c>
      <c r="AD25" s="361" t="str">
        <f>③職員名簿【中間実績】!BZ35</f>
        <v/>
      </c>
      <c r="AE25" s="359" t="str">
        <f>③職員名簿【中間実績】!BJ35</f>
        <v/>
      </c>
      <c r="AF25" s="360" t="str">
        <f>IF(AD25="○",①基本情報【名簿入力前に必須入力】!$E$15,"")</f>
        <v/>
      </c>
      <c r="AG25" s="361" t="str">
        <f>③職員名簿【中間実績】!CA35</f>
        <v/>
      </c>
      <c r="AH25" s="359" t="str">
        <f>③職員名簿【中間実績】!BK35</f>
        <v/>
      </c>
      <c r="AI25" s="360" t="str">
        <f>IF(AG25="○",①基本情報【名簿入力前に必須入力】!$E$15,"")</f>
        <v/>
      </c>
      <c r="AJ25" s="361" t="str">
        <f>③職員名簿【中間実績】!CB35</f>
        <v/>
      </c>
      <c r="AK25" s="359" t="str">
        <f>③職員名簿【中間実績】!BL35</f>
        <v/>
      </c>
      <c r="AL25" s="360" t="str">
        <f>IF(AJ25="○",①基本情報【名簿入力前に必須入力】!$E$15,"")</f>
        <v/>
      </c>
    </row>
    <row r="26" spans="1:38" ht="30" customHeight="1">
      <c r="A26">
        <v>22</v>
      </c>
      <c r="B26" s="128" t="str">
        <f>③職員名簿【中間実績】!BP36</f>
        <v/>
      </c>
      <c r="C26" s="358" t="str">
        <f>③職員名簿【中間実績】!BQ36</f>
        <v/>
      </c>
      <c r="D26" s="359" t="str">
        <f>③職員名簿【中間実績】!BA36</f>
        <v/>
      </c>
      <c r="E26" s="360" t="str">
        <f>IF(C26="○",①基本情報【名簿入力前に必須入力】!$E$15,"")</f>
        <v/>
      </c>
      <c r="F26" s="361" t="str">
        <f>③職員名簿【中間実績】!BR36</f>
        <v/>
      </c>
      <c r="G26" s="359" t="str">
        <f>③職員名簿【中間実績】!BB36</f>
        <v/>
      </c>
      <c r="H26" s="360" t="str">
        <f>IF(F26="○",①基本情報【名簿入力前に必須入力】!$E$15,"")</f>
        <v/>
      </c>
      <c r="I26" s="361" t="str">
        <f>③職員名簿【中間実績】!BS36</f>
        <v/>
      </c>
      <c r="J26" s="359" t="str">
        <f>③職員名簿【中間実績】!BC36</f>
        <v/>
      </c>
      <c r="K26" s="360" t="str">
        <f>IF(I26="○",①基本情報【名簿入力前に必須入力】!$E$15,"")</f>
        <v/>
      </c>
      <c r="L26" s="361" t="str">
        <f>③職員名簿【中間実績】!BT36</f>
        <v/>
      </c>
      <c r="M26" s="359" t="str">
        <f>③職員名簿【中間実績】!BD36</f>
        <v/>
      </c>
      <c r="N26" s="360" t="str">
        <f>IF(L26="○",①基本情報【名簿入力前に必須入力】!$E$15,"")</f>
        <v/>
      </c>
      <c r="O26" s="361" t="str">
        <f>③職員名簿【中間実績】!BU36</f>
        <v/>
      </c>
      <c r="P26" s="359" t="str">
        <f>③職員名簿【中間実績】!BE36</f>
        <v/>
      </c>
      <c r="Q26" s="360" t="str">
        <f>IF(O26="○",①基本情報【名簿入力前に必須入力】!$E$15,"")</f>
        <v/>
      </c>
      <c r="R26" s="361" t="str">
        <f>③職員名簿【中間実績】!BV36</f>
        <v/>
      </c>
      <c r="S26" s="359" t="str">
        <f>③職員名簿【中間実績】!BF36</f>
        <v/>
      </c>
      <c r="T26" s="360" t="str">
        <f>IF(R26="○",①基本情報【名簿入力前に必須入力】!$E$15,"")</f>
        <v/>
      </c>
      <c r="U26" s="361" t="str">
        <f>③職員名簿【中間実績】!BW36</f>
        <v/>
      </c>
      <c r="V26" s="359" t="str">
        <f>③職員名簿【中間実績】!BG36</f>
        <v/>
      </c>
      <c r="W26" s="360" t="str">
        <f>IF(U26="○",①基本情報【名簿入力前に必須入力】!$E$15,"")</f>
        <v/>
      </c>
      <c r="X26" s="361" t="str">
        <f>③職員名簿【中間実績】!BX36</f>
        <v/>
      </c>
      <c r="Y26" s="359" t="str">
        <f>③職員名簿【中間実績】!BH36</f>
        <v/>
      </c>
      <c r="Z26" s="360" t="str">
        <f>IF(X26="○",①基本情報【名簿入力前に必須入力】!$E$15,"")</f>
        <v/>
      </c>
      <c r="AA26" s="361" t="str">
        <f>③職員名簿【中間実績】!BY36</f>
        <v/>
      </c>
      <c r="AB26" s="359" t="str">
        <f>③職員名簿【中間実績】!BI36</f>
        <v/>
      </c>
      <c r="AC26" s="360" t="str">
        <f>IF(AA26="○",①基本情報【名簿入力前に必須入力】!$E$15,"")</f>
        <v/>
      </c>
      <c r="AD26" s="361" t="str">
        <f>③職員名簿【中間実績】!BZ36</f>
        <v/>
      </c>
      <c r="AE26" s="359" t="str">
        <f>③職員名簿【中間実績】!BJ36</f>
        <v/>
      </c>
      <c r="AF26" s="360" t="str">
        <f>IF(AD26="○",①基本情報【名簿入力前に必須入力】!$E$15,"")</f>
        <v/>
      </c>
      <c r="AG26" s="361" t="str">
        <f>③職員名簿【中間実績】!CA36</f>
        <v/>
      </c>
      <c r="AH26" s="359" t="str">
        <f>③職員名簿【中間実績】!BK36</f>
        <v/>
      </c>
      <c r="AI26" s="360" t="str">
        <f>IF(AG26="○",①基本情報【名簿入力前に必須入力】!$E$15,"")</f>
        <v/>
      </c>
      <c r="AJ26" s="361" t="str">
        <f>③職員名簿【中間実績】!CB36</f>
        <v/>
      </c>
      <c r="AK26" s="359" t="str">
        <f>③職員名簿【中間実績】!BL36</f>
        <v/>
      </c>
      <c r="AL26" s="360" t="str">
        <f>IF(AJ26="○",①基本情報【名簿入力前に必須入力】!$E$15,"")</f>
        <v/>
      </c>
    </row>
    <row r="27" spans="1:38" ht="30" customHeight="1">
      <c r="A27">
        <v>23</v>
      </c>
      <c r="B27" s="128" t="str">
        <f>③職員名簿【中間実績】!BP37</f>
        <v/>
      </c>
      <c r="C27" s="358" t="str">
        <f>③職員名簿【中間実績】!BQ37</f>
        <v/>
      </c>
      <c r="D27" s="359" t="str">
        <f>③職員名簿【中間実績】!BA37</f>
        <v/>
      </c>
      <c r="E27" s="360" t="str">
        <f>IF(C27="○",①基本情報【名簿入力前に必須入力】!$E$15,"")</f>
        <v/>
      </c>
      <c r="F27" s="361" t="str">
        <f>③職員名簿【中間実績】!BR37</f>
        <v/>
      </c>
      <c r="G27" s="359" t="str">
        <f>③職員名簿【中間実績】!BB37</f>
        <v/>
      </c>
      <c r="H27" s="360" t="str">
        <f>IF(F27="○",①基本情報【名簿入力前に必須入力】!$E$15,"")</f>
        <v/>
      </c>
      <c r="I27" s="361" t="str">
        <f>③職員名簿【中間実績】!BS37</f>
        <v/>
      </c>
      <c r="J27" s="359" t="str">
        <f>③職員名簿【中間実績】!BC37</f>
        <v/>
      </c>
      <c r="K27" s="360" t="str">
        <f>IF(I27="○",①基本情報【名簿入力前に必須入力】!$E$15,"")</f>
        <v/>
      </c>
      <c r="L27" s="361" t="str">
        <f>③職員名簿【中間実績】!BT37</f>
        <v/>
      </c>
      <c r="M27" s="359" t="str">
        <f>③職員名簿【中間実績】!BD37</f>
        <v/>
      </c>
      <c r="N27" s="360" t="str">
        <f>IF(L27="○",①基本情報【名簿入力前に必須入力】!$E$15,"")</f>
        <v/>
      </c>
      <c r="O27" s="361" t="str">
        <f>③職員名簿【中間実績】!BU37</f>
        <v/>
      </c>
      <c r="P27" s="359" t="str">
        <f>③職員名簿【中間実績】!BE37</f>
        <v/>
      </c>
      <c r="Q27" s="360" t="str">
        <f>IF(O27="○",①基本情報【名簿入力前に必須入力】!$E$15,"")</f>
        <v/>
      </c>
      <c r="R27" s="361" t="str">
        <f>③職員名簿【中間実績】!BV37</f>
        <v/>
      </c>
      <c r="S27" s="359" t="str">
        <f>③職員名簿【中間実績】!BF37</f>
        <v/>
      </c>
      <c r="T27" s="360" t="str">
        <f>IF(R27="○",①基本情報【名簿入力前に必須入力】!$E$15,"")</f>
        <v/>
      </c>
      <c r="U27" s="361" t="str">
        <f>③職員名簿【中間実績】!BW37</f>
        <v/>
      </c>
      <c r="V27" s="359" t="str">
        <f>③職員名簿【中間実績】!BG37</f>
        <v/>
      </c>
      <c r="W27" s="360" t="str">
        <f>IF(U27="○",①基本情報【名簿入力前に必須入力】!$E$15,"")</f>
        <v/>
      </c>
      <c r="X27" s="361" t="str">
        <f>③職員名簿【中間実績】!BX37</f>
        <v/>
      </c>
      <c r="Y27" s="359" t="str">
        <f>③職員名簿【中間実績】!BH37</f>
        <v/>
      </c>
      <c r="Z27" s="360" t="str">
        <f>IF(X27="○",①基本情報【名簿入力前に必須入力】!$E$15,"")</f>
        <v/>
      </c>
      <c r="AA27" s="361" t="str">
        <f>③職員名簿【中間実績】!BY37</f>
        <v/>
      </c>
      <c r="AB27" s="359" t="str">
        <f>③職員名簿【中間実績】!BI37</f>
        <v/>
      </c>
      <c r="AC27" s="360" t="str">
        <f>IF(AA27="○",①基本情報【名簿入力前に必須入力】!$E$15,"")</f>
        <v/>
      </c>
      <c r="AD27" s="361" t="str">
        <f>③職員名簿【中間実績】!BZ37</f>
        <v/>
      </c>
      <c r="AE27" s="359" t="str">
        <f>③職員名簿【中間実績】!BJ37</f>
        <v/>
      </c>
      <c r="AF27" s="360" t="str">
        <f>IF(AD27="○",①基本情報【名簿入力前に必須入力】!$E$15,"")</f>
        <v/>
      </c>
      <c r="AG27" s="361" t="str">
        <f>③職員名簿【中間実績】!CA37</f>
        <v/>
      </c>
      <c r="AH27" s="359" t="str">
        <f>③職員名簿【中間実績】!BK37</f>
        <v/>
      </c>
      <c r="AI27" s="360" t="str">
        <f>IF(AG27="○",①基本情報【名簿入力前に必須入力】!$E$15,"")</f>
        <v/>
      </c>
      <c r="AJ27" s="361" t="str">
        <f>③職員名簿【中間実績】!CB37</f>
        <v/>
      </c>
      <c r="AK27" s="359" t="str">
        <f>③職員名簿【中間実績】!BL37</f>
        <v/>
      </c>
      <c r="AL27" s="360" t="str">
        <f>IF(AJ27="○",①基本情報【名簿入力前に必須入力】!$E$15,"")</f>
        <v/>
      </c>
    </row>
    <row r="28" spans="1:38" ht="30" customHeight="1">
      <c r="A28">
        <v>24</v>
      </c>
      <c r="B28" s="128" t="str">
        <f>③職員名簿【中間実績】!BP38</f>
        <v/>
      </c>
      <c r="C28" s="358" t="str">
        <f>③職員名簿【中間実績】!BQ38</f>
        <v/>
      </c>
      <c r="D28" s="359" t="str">
        <f>③職員名簿【中間実績】!BA38</f>
        <v/>
      </c>
      <c r="E28" s="360" t="str">
        <f>IF(C28="○",①基本情報【名簿入力前に必須入力】!$E$15,"")</f>
        <v/>
      </c>
      <c r="F28" s="361" t="str">
        <f>③職員名簿【中間実績】!BR38</f>
        <v/>
      </c>
      <c r="G28" s="359" t="str">
        <f>③職員名簿【中間実績】!BB38</f>
        <v/>
      </c>
      <c r="H28" s="360" t="str">
        <f>IF(F28="○",①基本情報【名簿入力前に必須入力】!$E$15,"")</f>
        <v/>
      </c>
      <c r="I28" s="361" t="str">
        <f>③職員名簿【中間実績】!BS38</f>
        <v/>
      </c>
      <c r="J28" s="359" t="str">
        <f>③職員名簿【中間実績】!BC38</f>
        <v/>
      </c>
      <c r="K28" s="360" t="str">
        <f>IF(I28="○",①基本情報【名簿入力前に必須入力】!$E$15,"")</f>
        <v/>
      </c>
      <c r="L28" s="361" t="str">
        <f>③職員名簿【中間実績】!BT38</f>
        <v/>
      </c>
      <c r="M28" s="359" t="str">
        <f>③職員名簿【中間実績】!BD38</f>
        <v/>
      </c>
      <c r="N28" s="360" t="str">
        <f>IF(L28="○",①基本情報【名簿入力前に必須入力】!$E$15,"")</f>
        <v/>
      </c>
      <c r="O28" s="361" t="str">
        <f>③職員名簿【中間実績】!BU38</f>
        <v/>
      </c>
      <c r="P28" s="359" t="str">
        <f>③職員名簿【中間実績】!BE38</f>
        <v/>
      </c>
      <c r="Q28" s="360" t="str">
        <f>IF(O28="○",①基本情報【名簿入力前に必須入力】!$E$15,"")</f>
        <v/>
      </c>
      <c r="R28" s="361" t="str">
        <f>③職員名簿【中間実績】!BV38</f>
        <v/>
      </c>
      <c r="S28" s="359" t="str">
        <f>③職員名簿【中間実績】!BF38</f>
        <v/>
      </c>
      <c r="T28" s="360" t="str">
        <f>IF(R28="○",①基本情報【名簿入力前に必須入力】!$E$15,"")</f>
        <v/>
      </c>
      <c r="U28" s="361" t="str">
        <f>③職員名簿【中間実績】!BW38</f>
        <v/>
      </c>
      <c r="V28" s="359" t="str">
        <f>③職員名簿【中間実績】!BG38</f>
        <v/>
      </c>
      <c r="W28" s="360" t="str">
        <f>IF(U28="○",①基本情報【名簿入力前に必須入力】!$E$15,"")</f>
        <v/>
      </c>
      <c r="X28" s="361" t="str">
        <f>③職員名簿【中間実績】!BX38</f>
        <v/>
      </c>
      <c r="Y28" s="359" t="str">
        <f>③職員名簿【中間実績】!BH38</f>
        <v/>
      </c>
      <c r="Z28" s="360" t="str">
        <f>IF(X28="○",①基本情報【名簿入力前に必須入力】!$E$15,"")</f>
        <v/>
      </c>
      <c r="AA28" s="361" t="str">
        <f>③職員名簿【中間実績】!BY38</f>
        <v/>
      </c>
      <c r="AB28" s="359" t="str">
        <f>③職員名簿【中間実績】!BI38</f>
        <v/>
      </c>
      <c r="AC28" s="360" t="str">
        <f>IF(AA28="○",①基本情報【名簿入力前に必須入力】!$E$15,"")</f>
        <v/>
      </c>
      <c r="AD28" s="361" t="str">
        <f>③職員名簿【中間実績】!BZ38</f>
        <v/>
      </c>
      <c r="AE28" s="359" t="str">
        <f>③職員名簿【中間実績】!BJ38</f>
        <v/>
      </c>
      <c r="AF28" s="360" t="str">
        <f>IF(AD28="○",①基本情報【名簿入力前に必須入力】!$E$15,"")</f>
        <v/>
      </c>
      <c r="AG28" s="361" t="str">
        <f>③職員名簿【中間実績】!CA38</f>
        <v/>
      </c>
      <c r="AH28" s="359" t="str">
        <f>③職員名簿【中間実績】!BK38</f>
        <v/>
      </c>
      <c r="AI28" s="360" t="str">
        <f>IF(AG28="○",①基本情報【名簿入力前に必須入力】!$E$15,"")</f>
        <v/>
      </c>
      <c r="AJ28" s="361" t="str">
        <f>③職員名簿【中間実績】!CB38</f>
        <v/>
      </c>
      <c r="AK28" s="359" t="str">
        <f>③職員名簿【中間実績】!BL38</f>
        <v/>
      </c>
      <c r="AL28" s="360" t="str">
        <f>IF(AJ28="○",①基本情報【名簿入力前に必須入力】!$E$15,"")</f>
        <v/>
      </c>
    </row>
    <row r="29" spans="1:38" ht="30" customHeight="1">
      <c r="A29">
        <v>25</v>
      </c>
      <c r="B29" s="128" t="str">
        <f>③職員名簿【中間実績】!BP39</f>
        <v/>
      </c>
      <c r="C29" s="358" t="str">
        <f>③職員名簿【中間実績】!BQ39</f>
        <v/>
      </c>
      <c r="D29" s="359" t="str">
        <f>③職員名簿【中間実績】!BA39</f>
        <v/>
      </c>
      <c r="E29" s="360" t="str">
        <f>IF(C29="○",①基本情報【名簿入力前に必須入力】!$E$15,"")</f>
        <v/>
      </c>
      <c r="F29" s="361" t="str">
        <f>③職員名簿【中間実績】!BR39</f>
        <v/>
      </c>
      <c r="G29" s="359" t="str">
        <f>③職員名簿【中間実績】!BB39</f>
        <v/>
      </c>
      <c r="H29" s="360" t="str">
        <f>IF(F29="○",①基本情報【名簿入力前に必須入力】!$E$15,"")</f>
        <v/>
      </c>
      <c r="I29" s="361" t="str">
        <f>③職員名簿【中間実績】!BS39</f>
        <v/>
      </c>
      <c r="J29" s="359" t="str">
        <f>③職員名簿【中間実績】!BC39</f>
        <v/>
      </c>
      <c r="K29" s="360" t="str">
        <f>IF(I29="○",①基本情報【名簿入力前に必須入力】!$E$15,"")</f>
        <v/>
      </c>
      <c r="L29" s="361" t="str">
        <f>③職員名簿【中間実績】!BT39</f>
        <v/>
      </c>
      <c r="M29" s="359" t="str">
        <f>③職員名簿【中間実績】!BD39</f>
        <v/>
      </c>
      <c r="N29" s="360" t="str">
        <f>IF(L29="○",①基本情報【名簿入力前に必須入力】!$E$15,"")</f>
        <v/>
      </c>
      <c r="O29" s="361" t="str">
        <f>③職員名簿【中間実績】!BU39</f>
        <v/>
      </c>
      <c r="P29" s="359" t="str">
        <f>③職員名簿【中間実績】!BE39</f>
        <v/>
      </c>
      <c r="Q29" s="360" t="str">
        <f>IF(O29="○",①基本情報【名簿入力前に必須入力】!$E$15,"")</f>
        <v/>
      </c>
      <c r="R29" s="361" t="str">
        <f>③職員名簿【中間実績】!BV39</f>
        <v/>
      </c>
      <c r="S29" s="359" t="str">
        <f>③職員名簿【中間実績】!BF39</f>
        <v/>
      </c>
      <c r="T29" s="360" t="str">
        <f>IF(R29="○",①基本情報【名簿入力前に必須入力】!$E$15,"")</f>
        <v/>
      </c>
      <c r="U29" s="361" t="str">
        <f>③職員名簿【中間実績】!BW39</f>
        <v/>
      </c>
      <c r="V29" s="359" t="str">
        <f>③職員名簿【中間実績】!BG39</f>
        <v/>
      </c>
      <c r="W29" s="360" t="str">
        <f>IF(U29="○",①基本情報【名簿入力前に必須入力】!$E$15,"")</f>
        <v/>
      </c>
      <c r="X29" s="361" t="str">
        <f>③職員名簿【中間実績】!BX39</f>
        <v/>
      </c>
      <c r="Y29" s="359" t="str">
        <f>③職員名簿【中間実績】!BH39</f>
        <v/>
      </c>
      <c r="Z29" s="360" t="str">
        <f>IF(X29="○",①基本情報【名簿入力前に必須入力】!$E$15,"")</f>
        <v/>
      </c>
      <c r="AA29" s="361" t="str">
        <f>③職員名簿【中間実績】!BY39</f>
        <v/>
      </c>
      <c r="AB29" s="359" t="str">
        <f>③職員名簿【中間実績】!BI39</f>
        <v/>
      </c>
      <c r="AC29" s="360" t="str">
        <f>IF(AA29="○",①基本情報【名簿入力前に必須入力】!$E$15,"")</f>
        <v/>
      </c>
      <c r="AD29" s="361" t="str">
        <f>③職員名簿【中間実績】!BZ39</f>
        <v/>
      </c>
      <c r="AE29" s="359" t="str">
        <f>③職員名簿【中間実績】!BJ39</f>
        <v/>
      </c>
      <c r="AF29" s="360" t="str">
        <f>IF(AD29="○",①基本情報【名簿入力前に必須入力】!$E$15,"")</f>
        <v/>
      </c>
      <c r="AG29" s="361" t="str">
        <f>③職員名簿【中間実績】!CA39</f>
        <v/>
      </c>
      <c r="AH29" s="359" t="str">
        <f>③職員名簿【中間実績】!BK39</f>
        <v/>
      </c>
      <c r="AI29" s="360" t="str">
        <f>IF(AG29="○",①基本情報【名簿入力前に必須入力】!$E$15,"")</f>
        <v/>
      </c>
      <c r="AJ29" s="361" t="str">
        <f>③職員名簿【中間実績】!CB39</f>
        <v/>
      </c>
      <c r="AK29" s="359" t="str">
        <f>③職員名簿【中間実績】!BL39</f>
        <v/>
      </c>
      <c r="AL29" s="360" t="str">
        <f>IF(AJ29="○",①基本情報【名簿入力前に必須入力】!$E$15,"")</f>
        <v/>
      </c>
    </row>
    <row r="30" spans="1:38" ht="30" customHeight="1">
      <c r="A30">
        <v>26</v>
      </c>
      <c r="B30" s="128" t="str">
        <f>③職員名簿【中間実績】!BP40</f>
        <v/>
      </c>
      <c r="C30" s="358" t="str">
        <f>③職員名簿【中間実績】!BQ40</f>
        <v/>
      </c>
      <c r="D30" s="359" t="str">
        <f>③職員名簿【中間実績】!BA40</f>
        <v/>
      </c>
      <c r="E30" s="360" t="str">
        <f>IF(C30="○",①基本情報【名簿入力前に必須入力】!$E$15,"")</f>
        <v/>
      </c>
      <c r="F30" s="361" t="str">
        <f>③職員名簿【中間実績】!BR40</f>
        <v/>
      </c>
      <c r="G30" s="359" t="str">
        <f>③職員名簿【中間実績】!BB40</f>
        <v/>
      </c>
      <c r="H30" s="360" t="str">
        <f>IF(F30="○",①基本情報【名簿入力前に必須入力】!$E$15,"")</f>
        <v/>
      </c>
      <c r="I30" s="361" t="str">
        <f>③職員名簿【中間実績】!BS40</f>
        <v/>
      </c>
      <c r="J30" s="359" t="str">
        <f>③職員名簿【中間実績】!BC40</f>
        <v/>
      </c>
      <c r="K30" s="360" t="str">
        <f>IF(I30="○",①基本情報【名簿入力前に必須入力】!$E$15,"")</f>
        <v/>
      </c>
      <c r="L30" s="361" t="str">
        <f>③職員名簿【中間実績】!BT40</f>
        <v/>
      </c>
      <c r="M30" s="359" t="str">
        <f>③職員名簿【中間実績】!BD40</f>
        <v/>
      </c>
      <c r="N30" s="360" t="str">
        <f>IF(L30="○",①基本情報【名簿入力前に必須入力】!$E$15,"")</f>
        <v/>
      </c>
      <c r="O30" s="361" t="str">
        <f>③職員名簿【中間実績】!BU40</f>
        <v/>
      </c>
      <c r="P30" s="359" t="str">
        <f>③職員名簿【中間実績】!BE40</f>
        <v/>
      </c>
      <c r="Q30" s="360" t="str">
        <f>IF(O30="○",①基本情報【名簿入力前に必須入力】!$E$15,"")</f>
        <v/>
      </c>
      <c r="R30" s="361" t="str">
        <f>③職員名簿【中間実績】!BV40</f>
        <v/>
      </c>
      <c r="S30" s="359" t="str">
        <f>③職員名簿【中間実績】!BF40</f>
        <v/>
      </c>
      <c r="T30" s="360" t="str">
        <f>IF(R30="○",①基本情報【名簿入力前に必須入力】!$E$15,"")</f>
        <v/>
      </c>
      <c r="U30" s="361" t="str">
        <f>③職員名簿【中間実績】!BW40</f>
        <v/>
      </c>
      <c r="V30" s="359" t="str">
        <f>③職員名簿【中間実績】!BG40</f>
        <v/>
      </c>
      <c r="W30" s="360" t="str">
        <f>IF(U30="○",①基本情報【名簿入力前に必須入力】!$E$15,"")</f>
        <v/>
      </c>
      <c r="X30" s="361" t="str">
        <f>③職員名簿【中間実績】!BX40</f>
        <v/>
      </c>
      <c r="Y30" s="359" t="str">
        <f>③職員名簿【中間実績】!BH40</f>
        <v/>
      </c>
      <c r="Z30" s="360" t="str">
        <f>IF(X30="○",①基本情報【名簿入力前に必須入力】!$E$15,"")</f>
        <v/>
      </c>
      <c r="AA30" s="361" t="str">
        <f>③職員名簿【中間実績】!BY40</f>
        <v/>
      </c>
      <c r="AB30" s="359" t="str">
        <f>③職員名簿【中間実績】!BI40</f>
        <v/>
      </c>
      <c r="AC30" s="360" t="str">
        <f>IF(AA30="○",①基本情報【名簿入力前に必須入力】!$E$15,"")</f>
        <v/>
      </c>
      <c r="AD30" s="361" t="str">
        <f>③職員名簿【中間実績】!BZ40</f>
        <v/>
      </c>
      <c r="AE30" s="359" t="str">
        <f>③職員名簿【中間実績】!BJ40</f>
        <v/>
      </c>
      <c r="AF30" s="360" t="str">
        <f>IF(AD30="○",①基本情報【名簿入力前に必須入力】!$E$15,"")</f>
        <v/>
      </c>
      <c r="AG30" s="361" t="str">
        <f>③職員名簿【中間実績】!CA40</f>
        <v/>
      </c>
      <c r="AH30" s="359" t="str">
        <f>③職員名簿【中間実績】!BK40</f>
        <v/>
      </c>
      <c r="AI30" s="360" t="str">
        <f>IF(AG30="○",①基本情報【名簿入力前に必須入力】!$E$15,"")</f>
        <v/>
      </c>
      <c r="AJ30" s="361" t="str">
        <f>③職員名簿【中間実績】!CB40</f>
        <v/>
      </c>
      <c r="AK30" s="359" t="str">
        <f>③職員名簿【中間実績】!BL40</f>
        <v/>
      </c>
      <c r="AL30" s="360" t="str">
        <f>IF(AJ30="○",①基本情報【名簿入力前に必須入力】!$E$15,"")</f>
        <v/>
      </c>
    </row>
    <row r="31" spans="1:38" ht="30" customHeight="1">
      <c r="A31">
        <v>27</v>
      </c>
      <c r="B31" s="128" t="str">
        <f>③職員名簿【中間実績】!BP41</f>
        <v/>
      </c>
      <c r="C31" s="358" t="str">
        <f>③職員名簿【中間実績】!BQ41</f>
        <v/>
      </c>
      <c r="D31" s="359" t="str">
        <f>③職員名簿【中間実績】!BA41</f>
        <v/>
      </c>
      <c r="E31" s="360" t="str">
        <f>IF(C31="○",①基本情報【名簿入力前に必須入力】!$E$15,"")</f>
        <v/>
      </c>
      <c r="F31" s="361" t="str">
        <f>③職員名簿【中間実績】!BR41</f>
        <v/>
      </c>
      <c r="G31" s="359" t="str">
        <f>③職員名簿【中間実績】!BB41</f>
        <v/>
      </c>
      <c r="H31" s="360" t="str">
        <f>IF(F31="○",①基本情報【名簿入力前に必須入力】!$E$15,"")</f>
        <v/>
      </c>
      <c r="I31" s="361" t="str">
        <f>③職員名簿【中間実績】!BS41</f>
        <v/>
      </c>
      <c r="J31" s="359" t="str">
        <f>③職員名簿【中間実績】!BC41</f>
        <v/>
      </c>
      <c r="K31" s="360" t="str">
        <f>IF(I31="○",①基本情報【名簿入力前に必須入力】!$E$15,"")</f>
        <v/>
      </c>
      <c r="L31" s="361" t="str">
        <f>③職員名簿【中間実績】!BT41</f>
        <v/>
      </c>
      <c r="M31" s="359" t="str">
        <f>③職員名簿【中間実績】!BD41</f>
        <v/>
      </c>
      <c r="N31" s="360" t="str">
        <f>IF(L31="○",①基本情報【名簿入力前に必須入力】!$E$15,"")</f>
        <v/>
      </c>
      <c r="O31" s="361" t="str">
        <f>③職員名簿【中間実績】!BU41</f>
        <v/>
      </c>
      <c r="P31" s="359" t="str">
        <f>③職員名簿【中間実績】!BE41</f>
        <v/>
      </c>
      <c r="Q31" s="360" t="str">
        <f>IF(O31="○",①基本情報【名簿入力前に必須入力】!$E$15,"")</f>
        <v/>
      </c>
      <c r="R31" s="361" t="str">
        <f>③職員名簿【中間実績】!BV41</f>
        <v/>
      </c>
      <c r="S31" s="359" t="str">
        <f>③職員名簿【中間実績】!BF41</f>
        <v/>
      </c>
      <c r="T31" s="360" t="str">
        <f>IF(R31="○",①基本情報【名簿入力前に必須入力】!$E$15,"")</f>
        <v/>
      </c>
      <c r="U31" s="361" t="str">
        <f>③職員名簿【中間実績】!BW41</f>
        <v/>
      </c>
      <c r="V31" s="359" t="str">
        <f>③職員名簿【中間実績】!BG41</f>
        <v/>
      </c>
      <c r="W31" s="360" t="str">
        <f>IF(U31="○",①基本情報【名簿入力前に必須入力】!$E$15,"")</f>
        <v/>
      </c>
      <c r="X31" s="361" t="str">
        <f>③職員名簿【中間実績】!BX41</f>
        <v/>
      </c>
      <c r="Y31" s="359" t="str">
        <f>③職員名簿【中間実績】!BH41</f>
        <v/>
      </c>
      <c r="Z31" s="360" t="str">
        <f>IF(X31="○",①基本情報【名簿入力前に必須入力】!$E$15,"")</f>
        <v/>
      </c>
      <c r="AA31" s="361" t="str">
        <f>③職員名簿【中間実績】!BY41</f>
        <v/>
      </c>
      <c r="AB31" s="359" t="str">
        <f>③職員名簿【中間実績】!BI41</f>
        <v/>
      </c>
      <c r="AC31" s="360" t="str">
        <f>IF(AA31="○",①基本情報【名簿入力前に必須入力】!$E$15,"")</f>
        <v/>
      </c>
      <c r="AD31" s="361" t="str">
        <f>③職員名簿【中間実績】!BZ41</f>
        <v/>
      </c>
      <c r="AE31" s="359" t="str">
        <f>③職員名簿【中間実績】!BJ41</f>
        <v/>
      </c>
      <c r="AF31" s="360" t="str">
        <f>IF(AD31="○",①基本情報【名簿入力前に必須入力】!$E$15,"")</f>
        <v/>
      </c>
      <c r="AG31" s="361" t="str">
        <f>③職員名簿【中間実績】!CA41</f>
        <v/>
      </c>
      <c r="AH31" s="359" t="str">
        <f>③職員名簿【中間実績】!BK41</f>
        <v/>
      </c>
      <c r="AI31" s="360" t="str">
        <f>IF(AG31="○",①基本情報【名簿入力前に必須入力】!$E$15,"")</f>
        <v/>
      </c>
      <c r="AJ31" s="361" t="str">
        <f>③職員名簿【中間実績】!CB41</f>
        <v/>
      </c>
      <c r="AK31" s="359" t="str">
        <f>③職員名簿【中間実績】!BL41</f>
        <v/>
      </c>
      <c r="AL31" s="360" t="str">
        <f>IF(AJ31="○",①基本情報【名簿入力前に必須入力】!$E$15,"")</f>
        <v/>
      </c>
    </row>
    <row r="32" spans="1:38" ht="30" customHeight="1">
      <c r="A32">
        <v>28</v>
      </c>
      <c r="B32" s="128" t="str">
        <f>③職員名簿【中間実績】!BP42</f>
        <v/>
      </c>
      <c r="C32" s="358" t="str">
        <f>③職員名簿【中間実績】!BQ42</f>
        <v/>
      </c>
      <c r="D32" s="359" t="str">
        <f>③職員名簿【中間実績】!BA42</f>
        <v/>
      </c>
      <c r="E32" s="360" t="str">
        <f>IF(C32="○",①基本情報【名簿入力前に必須入力】!$E$15,"")</f>
        <v/>
      </c>
      <c r="F32" s="361" t="str">
        <f>③職員名簿【中間実績】!BR42</f>
        <v/>
      </c>
      <c r="G32" s="359" t="str">
        <f>③職員名簿【中間実績】!BB42</f>
        <v/>
      </c>
      <c r="H32" s="360" t="str">
        <f>IF(F32="○",①基本情報【名簿入力前に必須入力】!$E$15,"")</f>
        <v/>
      </c>
      <c r="I32" s="361" t="str">
        <f>③職員名簿【中間実績】!BS42</f>
        <v/>
      </c>
      <c r="J32" s="359" t="str">
        <f>③職員名簿【中間実績】!BC42</f>
        <v/>
      </c>
      <c r="K32" s="360" t="str">
        <f>IF(I32="○",①基本情報【名簿入力前に必須入力】!$E$15,"")</f>
        <v/>
      </c>
      <c r="L32" s="361" t="str">
        <f>③職員名簿【中間実績】!BT42</f>
        <v/>
      </c>
      <c r="M32" s="359" t="str">
        <f>③職員名簿【中間実績】!BD42</f>
        <v/>
      </c>
      <c r="N32" s="360" t="str">
        <f>IF(L32="○",①基本情報【名簿入力前に必須入力】!$E$15,"")</f>
        <v/>
      </c>
      <c r="O32" s="361" t="str">
        <f>③職員名簿【中間実績】!BU42</f>
        <v/>
      </c>
      <c r="P32" s="359" t="str">
        <f>③職員名簿【中間実績】!BE42</f>
        <v/>
      </c>
      <c r="Q32" s="360" t="str">
        <f>IF(O32="○",①基本情報【名簿入力前に必須入力】!$E$15,"")</f>
        <v/>
      </c>
      <c r="R32" s="361" t="str">
        <f>③職員名簿【中間実績】!BV42</f>
        <v/>
      </c>
      <c r="S32" s="359" t="str">
        <f>③職員名簿【中間実績】!BF42</f>
        <v/>
      </c>
      <c r="T32" s="360" t="str">
        <f>IF(R32="○",①基本情報【名簿入力前に必須入力】!$E$15,"")</f>
        <v/>
      </c>
      <c r="U32" s="361" t="str">
        <f>③職員名簿【中間実績】!BW42</f>
        <v/>
      </c>
      <c r="V32" s="359" t="str">
        <f>③職員名簿【中間実績】!BG42</f>
        <v/>
      </c>
      <c r="W32" s="360" t="str">
        <f>IF(U32="○",①基本情報【名簿入力前に必須入力】!$E$15,"")</f>
        <v/>
      </c>
      <c r="X32" s="361" t="str">
        <f>③職員名簿【中間実績】!BX42</f>
        <v/>
      </c>
      <c r="Y32" s="359" t="str">
        <f>③職員名簿【中間実績】!BH42</f>
        <v/>
      </c>
      <c r="Z32" s="360" t="str">
        <f>IF(X32="○",①基本情報【名簿入力前に必須入力】!$E$15,"")</f>
        <v/>
      </c>
      <c r="AA32" s="361" t="str">
        <f>③職員名簿【中間実績】!BY42</f>
        <v/>
      </c>
      <c r="AB32" s="359" t="str">
        <f>③職員名簿【中間実績】!BI42</f>
        <v/>
      </c>
      <c r="AC32" s="360" t="str">
        <f>IF(AA32="○",①基本情報【名簿入力前に必須入力】!$E$15,"")</f>
        <v/>
      </c>
      <c r="AD32" s="361" t="str">
        <f>③職員名簿【中間実績】!BZ42</f>
        <v/>
      </c>
      <c r="AE32" s="359" t="str">
        <f>③職員名簿【中間実績】!BJ42</f>
        <v/>
      </c>
      <c r="AF32" s="360" t="str">
        <f>IF(AD32="○",①基本情報【名簿入力前に必須入力】!$E$15,"")</f>
        <v/>
      </c>
      <c r="AG32" s="361" t="str">
        <f>③職員名簿【中間実績】!CA42</f>
        <v/>
      </c>
      <c r="AH32" s="359" t="str">
        <f>③職員名簿【中間実績】!BK42</f>
        <v/>
      </c>
      <c r="AI32" s="360" t="str">
        <f>IF(AG32="○",①基本情報【名簿入力前に必須入力】!$E$15,"")</f>
        <v/>
      </c>
      <c r="AJ32" s="361" t="str">
        <f>③職員名簿【中間実績】!CB42</f>
        <v/>
      </c>
      <c r="AK32" s="359" t="str">
        <f>③職員名簿【中間実績】!BL42</f>
        <v/>
      </c>
      <c r="AL32" s="360" t="str">
        <f>IF(AJ32="○",①基本情報【名簿入力前に必須入力】!$E$15,"")</f>
        <v/>
      </c>
    </row>
    <row r="33" spans="1:38" ht="30" customHeight="1">
      <c r="A33">
        <v>29</v>
      </c>
      <c r="B33" s="128" t="str">
        <f>③職員名簿【中間実績】!BP43</f>
        <v/>
      </c>
      <c r="C33" s="358" t="str">
        <f>③職員名簿【中間実績】!BQ43</f>
        <v/>
      </c>
      <c r="D33" s="359" t="str">
        <f>③職員名簿【中間実績】!BA43</f>
        <v/>
      </c>
      <c r="E33" s="360" t="str">
        <f>IF(C33="○",①基本情報【名簿入力前に必須入力】!$E$15,"")</f>
        <v/>
      </c>
      <c r="F33" s="361" t="str">
        <f>③職員名簿【中間実績】!BR43</f>
        <v/>
      </c>
      <c r="G33" s="359" t="str">
        <f>③職員名簿【中間実績】!BB43</f>
        <v/>
      </c>
      <c r="H33" s="360" t="str">
        <f>IF(F33="○",①基本情報【名簿入力前に必須入力】!$E$15,"")</f>
        <v/>
      </c>
      <c r="I33" s="361" t="str">
        <f>③職員名簿【中間実績】!BS43</f>
        <v/>
      </c>
      <c r="J33" s="359" t="str">
        <f>③職員名簿【中間実績】!BC43</f>
        <v/>
      </c>
      <c r="K33" s="360" t="str">
        <f>IF(I33="○",①基本情報【名簿入力前に必須入力】!$E$15,"")</f>
        <v/>
      </c>
      <c r="L33" s="361" t="str">
        <f>③職員名簿【中間実績】!BT43</f>
        <v/>
      </c>
      <c r="M33" s="359" t="str">
        <f>③職員名簿【中間実績】!BD43</f>
        <v/>
      </c>
      <c r="N33" s="360" t="str">
        <f>IF(L33="○",①基本情報【名簿入力前に必須入力】!$E$15,"")</f>
        <v/>
      </c>
      <c r="O33" s="361" t="str">
        <f>③職員名簿【中間実績】!BU43</f>
        <v/>
      </c>
      <c r="P33" s="359" t="str">
        <f>③職員名簿【中間実績】!BE43</f>
        <v/>
      </c>
      <c r="Q33" s="360" t="str">
        <f>IF(O33="○",①基本情報【名簿入力前に必須入力】!$E$15,"")</f>
        <v/>
      </c>
      <c r="R33" s="361" t="str">
        <f>③職員名簿【中間実績】!BV43</f>
        <v/>
      </c>
      <c r="S33" s="359" t="str">
        <f>③職員名簿【中間実績】!BF43</f>
        <v/>
      </c>
      <c r="T33" s="360" t="str">
        <f>IF(R33="○",①基本情報【名簿入力前に必須入力】!$E$15,"")</f>
        <v/>
      </c>
      <c r="U33" s="361" t="str">
        <f>③職員名簿【中間実績】!BW43</f>
        <v/>
      </c>
      <c r="V33" s="359" t="str">
        <f>③職員名簿【中間実績】!BG43</f>
        <v/>
      </c>
      <c r="W33" s="360" t="str">
        <f>IF(U33="○",①基本情報【名簿入力前に必須入力】!$E$15,"")</f>
        <v/>
      </c>
      <c r="X33" s="361" t="str">
        <f>③職員名簿【中間実績】!BX43</f>
        <v/>
      </c>
      <c r="Y33" s="359" t="str">
        <f>③職員名簿【中間実績】!BH43</f>
        <v/>
      </c>
      <c r="Z33" s="360" t="str">
        <f>IF(X33="○",①基本情報【名簿入力前に必須入力】!$E$15,"")</f>
        <v/>
      </c>
      <c r="AA33" s="361" t="str">
        <f>③職員名簿【中間実績】!BY43</f>
        <v/>
      </c>
      <c r="AB33" s="359" t="str">
        <f>③職員名簿【中間実績】!BI43</f>
        <v/>
      </c>
      <c r="AC33" s="360" t="str">
        <f>IF(AA33="○",①基本情報【名簿入力前に必須入力】!$E$15,"")</f>
        <v/>
      </c>
      <c r="AD33" s="361" t="str">
        <f>③職員名簿【中間実績】!BZ43</f>
        <v/>
      </c>
      <c r="AE33" s="359" t="str">
        <f>③職員名簿【中間実績】!BJ43</f>
        <v/>
      </c>
      <c r="AF33" s="360" t="str">
        <f>IF(AD33="○",①基本情報【名簿入力前に必須入力】!$E$15,"")</f>
        <v/>
      </c>
      <c r="AG33" s="361" t="str">
        <f>③職員名簿【中間実績】!CA43</f>
        <v/>
      </c>
      <c r="AH33" s="359" t="str">
        <f>③職員名簿【中間実績】!BK43</f>
        <v/>
      </c>
      <c r="AI33" s="360" t="str">
        <f>IF(AG33="○",①基本情報【名簿入力前に必須入力】!$E$15,"")</f>
        <v/>
      </c>
      <c r="AJ33" s="361" t="str">
        <f>③職員名簿【中間実績】!CB43</f>
        <v/>
      </c>
      <c r="AK33" s="359" t="str">
        <f>③職員名簿【中間実績】!BL43</f>
        <v/>
      </c>
      <c r="AL33" s="360" t="str">
        <f>IF(AJ33="○",①基本情報【名簿入力前に必須入力】!$E$15,"")</f>
        <v/>
      </c>
    </row>
    <row r="34" spans="1:38" ht="30" customHeight="1">
      <c r="A34">
        <v>30</v>
      </c>
      <c r="B34" s="128" t="str">
        <f>③職員名簿【中間実績】!BP44</f>
        <v/>
      </c>
      <c r="C34" s="358" t="str">
        <f>③職員名簿【中間実績】!BQ44</f>
        <v/>
      </c>
      <c r="D34" s="359" t="str">
        <f>③職員名簿【中間実績】!BA44</f>
        <v/>
      </c>
      <c r="E34" s="360" t="str">
        <f>IF(C34="○",①基本情報【名簿入力前に必須入力】!$E$15,"")</f>
        <v/>
      </c>
      <c r="F34" s="361" t="str">
        <f>③職員名簿【中間実績】!BR44</f>
        <v/>
      </c>
      <c r="G34" s="359" t="str">
        <f>③職員名簿【中間実績】!BB44</f>
        <v/>
      </c>
      <c r="H34" s="360" t="str">
        <f>IF(F34="○",①基本情報【名簿入力前に必須入力】!$E$15,"")</f>
        <v/>
      </c>
      <c r="I34" s="361" t="str">
        <f>③職員名簿【中間実績】!BS44</f>
        <v/>
      </c>
      <c r="J34" s="359" t="str">
        <f>③職員名簿【中間実績】!BC44</f>
        <v/>
      </c>
      <c r="K34" s="360" t="str">
        <f>IF(I34="○",①基本情報【名簿入力前に必須入力】!$E$15,"")</f>
        <v/>
      </c>
      <c r="L34" s="361" t="str">
        <f>③職員名簿【中間実績】!BT44</f>
        <v/>
      </c>
      <c r="M34" s="359" t="str">
        <f>③職員名簿【中間実績】!BD44</f>
        <v/>
      </c>
      <c r="N34" s="360" t="str">
        <f>IF(L34="○",①基本情報【名簿入力前に必須入力】!$E$15,"")</f>
        <v/>
      </c>
      <c r="O34" s="361" t="str">
        <f>③職員名簿【中間実績】!BU44</f>
        <v/>
      </c>
      <c r="P34" s="359" t="str">
        <f>③職員名簿【中間実績】!BE44</f>
        <v/>
      </c>
      <c r="Q34" s="360" t="str">
        <f>IF(O34="○",①基本情報【名簿入力前に必須入力】!$E$15,"")</f>
        <v/>
      </c>
      <c r="R34" s="361" t="str">
        <f>③職員名簿【中間実績】!BV44</f>
        <v/>
      </c>
      <c r="S34" s="359" t="str">
        <f>③職員名簿【中間実績】!BF44</f>
        <v/>
      </c>
      <c r="T34" s="360" t="str">
        <f>IF(R34="○",①基本情報【名簿入力前に必須入力】!$E$15,"")</f>
        <v/>
      </c>
      <c r="U34" s="361" t="str">
        <f>③職員名簿【中間実績】!BW44</f>
        <v/>
      </c>
      <c r="V34" s="359" t="str">
        <f>③職員名簿【中間実績】!BG44</f>
        <v/>
      </c>
      <c r="W34" s="360" t="str">
        <f>IF(U34="○",①基本情報【名簿入力前に必須入力】!$E$15,"")</f>
        <v/>
      </c>
      <c r="X34" s="361" t="str">
        <f>③職員名簿【中間実績】!BX44</f>
        <v/>
      </c>
      <c r="Y34" s="359" t="str">
        <f>③職員名簿【中間実績】!BH44</f>
        <v/>
      </c>
      <c r="Z34" s="360" t="str">
        <f>IF(X34="○",①基本情報【名簿入力前に必須入力】!$E$15,"")</f>
        <v/>
      </c>
      <c r="AA34" s="361" t="str">
        <f>③職員名簿【中間実績】!BY44</f>
        <v/>
      </c>
      <c r="AB34" s="359" t="str">
        <f>③職員名簿【中間実績】!BI44</f>
        <v/>
      </c>
      <c r="AC34" s="360" t="str">
        <f>IF(AA34="○",①基本情報【名簿入力前に必須入力】!$E$15,"")</f>
        <v/>
      </c>
      <c r="AD34" s="361" t="str">
        <f>③職員名簿【中間実績】!BZ44</f>
        <v/>
      </c>
      <c r="AE34" s="359" t="str">
        <f>③職員名簿【中間実績】!BJ44</f>
        <v/>
      </c>
      <c r="AF34" s="360" t="str">
        <f>IF(AD34="○",①基本情報【名簿入力前に必須入力】!$E$15,"")</f>
        <v/>
      </c>
      <c r="AG34" s="361" t="str">
        <f>③職員名簿【中間実績】!CA44</f>
        <v/>
      </c>
      <c r="AH34" s="359" t="str">
        <f>③職員名簿【中間実績】!BK44</f>
        <v/>
      </c>
      <c r="AI34" s="360" t="str">
        <f>IF(AG34="○",①基本情報【名簿入力前に必須入力】!$E$15,"")</f>
        <v/>
      </c>
      <c r="AJ34" s="361" t="str">
        <f>③職員名簿【中間実績】!CB44</f>
        <v/>
      </c>
      <c r="AK34" s="359" t="str">
        <f>③職員名簿【中間実績】!BL44</f>
        <v/>
      </c>
      <c r="AL34" s="360" t="str">
        <f>IF(AJ34="○",①基本情報【名簿入力前に必須入力】!$E$15,"")</f>
        <v/>
      </c>
    </row>
    <row r="35" spans="1:38" ht="30" customHeight="1">
      <c r="A35">
        <v>31</v>
      </c>
      <c r="B35" s="128" t="str">
        <f>③職員名簿【中間実績】!BP45</f>
        <v/>
      </c>
      <c r="C35" s="358" t="str">
        <f>③職員名簿【中間実績】!BQ45</f>
        <v/>
      </c>
      <c r="D35" s="359" t="str">
        <f>③職員名簿【中間実績】!BA45</f>
        <v/>
      </c>
      <c r="E35" s="360" t="str">
        <f>IF(C35="○",①基本情報【名簿入力前に必須入力】!$E$15,"")</f>
        <v/>
      </c>
      <c r="F35" s="361" t="str">
        <f>③職員名簿【中間実績】!BR45</f>
        <v/>
      </c>
      <c r="G35" s="359" t="str">
        <f>③職員名簿【中間実績】!BB45</f>
        <v/>
      </c>
      <c r="H35" s="360" t="str">
        <f>IF(F35="○",①基本情報【名簿入力前に必須入力】!$E$15,"")</f>
        <v/>
      </c>
      <c r="I35" s="361" t="str">
        <f>③職員名簿【中間実績】!BS45</f>
        <v/>
      </c>
      <c r="J35" s="359" t="str">
        <f>③職員名簿【中間実績】!BC45</f>
        <v/>
      </c>
      <c r="K35" s="360" t="str">
        <f>IF(I35="○",①基本情報【名簿入力前に必須入力】!$E$15,"")</f>
        <v/>
      </c>
      <c r="L35" s="361" t="str">
        <f>③職員名簿【中間実績】!BT45</f>
        <v/>
      </c>
      <c r="M35" s="359" t="str">
        <f>③職員名簿【中間実績】!BD45</f>
        <v/>
      </c>
      <c r="N35" s="360" t="str">
        <f>IF(L35="○",①基本情報【名簿入力前に必須入力】!$E$15,"")</f>
        <v/>
      </c>
      <c r="O35" s="361" t="str">
        <f>③職員名簿【中間実績】!BU45</f>
        <v/>
      </c>
      <c r="P35" s="359" t="str">
        <f>③職員名簿【中間実績】!BE45</f>
        <v/>
      </c>
      <c r="Q35" s="360" t="str">
        <f>IF(O35="○",①基本情報【名簿入力前に必須入力】!$E$15,"")</f>
        <v/>
      </c>
      <c r="R35" s="361" t="str">
        <f>③職員名簿【中間実績】!BV45</f>
        <v/>
      </c>
      <c r="S35" s="359" t="str">
        <f>③職員名簿【中間実績】!BF45</f>
        <v/>
      </c>
      <c r="T35" s="360" t="str">
        <f>IF(R35="○",①基本情報【名簿入力前に必須入力】!$E$15,"")</f>
        <v/>
      </c>
      <c r="U35" s="361" t="str">
        <f>③職員名簿【中間実績】!BW45</f>
        <v/>
      </c>
      <c r="V35" s="359" t="str">
        <f>③職員名簿【中間実績】!BG45</f>
        <v/>
      </c>
      <c r="W35" s="360" t="str">
        <f>IF(U35="○",①基本情報【名簿入力前に必須入力】!$E$15,"")</f>
        <v/>
      </c>
      <c r="X35" s="361" t="str">
        <f>③職員名簿【中間実績】!BX45</f>
        <v/>
      </c>
      <c r="Y35" s="359" t="str">
        <f>③職員名簿【中間実績】!BH45</f>
        <v/>
      </c>
      <c r="Z35" s="360" t="str">
        <f>IF(X35="○",①基本情報【名簿入力前に必須入力】!$E$15,"")</f>
        <v/>
      </c>
      <c r="AA35" s="361" t="str">
        <f>③職員名簿【中間実績】!BY45</f>
        <v/>
      </c>
      <c r="AB35" s="359" t="str">
        <f>③職員名簿【中間実績】!BI45</f>
        <v/>
      </c>
      <c r="AC35" s="360" t="str">
        <f>IF(AA35="○",①基本情報【名簿入力前に必須入力】!$E$15,"")</f>
        <v/>
      </c>
      <c r="AD35" s="361" t="str">
        <f>③職員名簿【中間実績】!BZ45</f>
        <v/>
      </c>
      <c r="AE35" s="359" t="str">
        <f>③職員名簿【中間実績】!BJ45</f>
        <v/>
      </c>
      <c r="AF35" s="360" t="str">
        <f>IF(AD35="○",①基本情報【名簿入力前に必須入力】!$E$15,"")</f>
        <v/>
      </c>
      <c r="AG35" s="361" t="str">
        <f>③職員名簿【中間実績】!CA45</f>
        <v/>
      </c>
      <c r="AH35" s="359" t="str">
        <f>③職員名簿【中間実績】!BK45</f>
        <v/>
      </c>
      <c r="AI35" s="360" t="str">
        <f>IF(AG35="○",①基本情報【名簿入力前に必須入力】!$E$15,"")</f>
        <v/>
      </c>
      <c r="AJ35" s="361" t="str">
        <f>③職員名簿【中間実績】!CB45</f>
        <v/>
      </c>
      <c r="AK35" s="359" t="str">
        <f>③職員名簿【中間実績】!BL45</f>
        <v/>
      </c>
      <c r="AL35" s="360" t="str">
        <f>IF(AJ35="○",①基本情報【名簿入力前に必須入力】!$E$15,"")</f>
        <v/>
      </c>
    </row>
    <row r="36" spans="1:38" ht="30" customHeight="1">
      <c r="A36">
        <v>32</v>
      </c>
      <c r="B36" s="128" t="str">
        <f>③職員名簿【中間実績】!BP46</f>
        <v/>
      </c>
      <c r="C36" s="358" t="str">
        <f>③職員名簿【中間実績】!BQ46</f>
        <v/>
      </c>
      <c r="D36" s="359" t="str">
        <f>③職員名簿【中間実績】!BA46</f>
        <v/>
      </c>
      <c r="E36" s="360" t="str">
        <f>IF(C36="○",①基本情報【名簿入力前に必須入力】!$E$15,"")</f>
        <v/>
      </c>
      <c r="F36" s="361" t="str">
        <f>③職員名簿【中間実績】!BR46</f>
        <v/>
      </c>
      <c r="G36" s="359" t="str">
        <f>③職員名簿【中間実績】!BB46</f>
        <v/>
      </c>
      <c r="H36" s="360" t="str">
        <f>IF(F36="○",①基本情報【名簿入力前に必須入力】!$E$15,"")</f>
        <v/>
      </c>
      <c r="I36" s="361" t="str">
        <f>③職員名簿【中間実績】!BS46</f>
        <v/>
      </c>
      <c r="J36" s="359" t="str">
        <f>③職員名簿【中間実績】!BC46</f>
        <v/>
      </c>
      <c r="K36" s="360" t="str">
        <f>IF(I36="○",①基本情報【名簿入力前に必須入力】!$E$15,"")</f>
        <v/>
      </c>
      <c r="L36" s="361" t="str">
        <f>③職員名簿【中間実績】!BT46</f>
        <v/>
      </c>
      <c r="M36" s="359" t="str">
        <f>③職員名簿【中間実績】!BD46</f>
        <v/>
      </c>
      <c r="N36" s="360" t="str">
        <f>IF(L36="○",①基本情報【名簿入力前に必須入力】!$E$15,"")</f>
        <v/>
      </c>
      <c r="O36" s="361" t="str">
        <f>③職員名簿【中間実績】!BU46</f>
        <v/>
      </c>
      <c r="P36" s="359" t="str">
        <f>③職員名簿【中間実績】!BE46</f>
        <v/>
      </c>
      <c r="Q36" s="360" t="str">
        <f>IF(O36="○",①基本情報【名簿入力前に必須入力】!$E$15,"")</f>
        <v/>
      </c>
      <c r="R36" s="361" t="str">
        <f>③職員名簿【中間実績】!BV46</f>
        <v/>
      </c>
      <c r="S36" s="359" t="str">
        <f>③職員名簿【中間実績】!BF46</f>
        <v/>
      </c>
      <c r="T36" s="360" t="str">
        <f>IF(R36="○",①基本情報【名簿入力前に必須入力】!$E$15,"")</f>
        <v/>
      </c>
      <c r="U36" s="361" t="str">
        <f>③職員名簿【中間実績】!BW46</f>
        <v/>
      </c>
      <c r="V36" s="359" t="str">
        <f>③職員名簿【中間実績】!BG46</f>
        <v/>
      </c>
      <c r="W36" s="360" t="str">
        <f>IF(U36="○",①基本情報【名簿入力前に必須入力】!$E$15,"")</f>
        <v/>
      </c>
      <c r="X36" s="361" t="str">
        <f>③職員名簿【中間実績】!BX46</f>
        <v/>
      </c>
      <c r="Y36" s="359" t="str">
        <f>③職員名簿【中間実績】!BH46</f>
        <v/>
      </c>
      <c r="Z36" s="360" t="str">
        <f>IF(X36="○",①基本情報【名簿入力前に必須入力】!$E$15,"")</f>
        <v/>
      </c>
      <c r="AA36" s="361" t="str">
        <f>③職員名簿【中間実績】!BY46</f>
        <v/>
      </c>
      <c r="AB36" s="359" t="str">
        <f>③職員名簿【中間実績】!BI46</f>
        <v/>
      </c>
      <c r="AC36" s="360" t="str">
        <f>IF(AA36="○",①基本情報【名簿入力前に必須入力】!$E$15,"")</f>
        <v/>
      </c>
      <c r="AD36" s="361" t="str">
        <f>③職員名簿【中間実績】!BZ46</f>
        <v/>
      </c>
      <c r="AE36" s="359" t="str">
        <f>③職員名簿【中間実績】!BJ46</f>
        <v/>
      </c>
      <c r="AF36" s="360" t="str">
        <f>IF(AD36="○",①基本情報【名簿入力前に必須入力】!$E$15,"")</f>
        <v/>
      </c>
      <c r="AG36" s="361" t="str">
        <f>③職員名簿【中間実績】!CA46</f>
        <v/>
      </c>
      <c r="AH36" s="359" t="str">
        <f>③職員名簿【中間実績】!BK46</f>
        <v/>
      </c>
      <c r="AI36" s="360" t="str">
        <f>IF(AG36="○",①基本情報【名簿入力前に必須入力】!$E$15,"")</f>
        <v/>
      </c>
      <c r="AJ36" s="361" t="str">
        <f>③職員名簿【中間実績】!CB46</f>
        <v/>
      </c>
      <c r="AK36" s="359" t="str">
        <f>③職員名簿【中間実績】!BL46</f>
        <v/>
      </c>
      <c r="AL36" s="360" t="str">
        <f>IF(AJ36="○",①基本情報【名簿入力前に必須入力】!$E$15,"")</f>
        <v/>
      </c>
    </row>
    <row r="37" spans="1:38" ht="30" customHeight="1">
      <c r="A37">
        <v>33</v>
      </c>
      <c r="B37" s="128" t="str">
        <f>③職員名簿【中間実績】!BP47</f>
        <v/>
      </c>
      <c r="C37" s="358" t="str">
        <f>③職員名簿【中間実績】!BQ47</f>
        <v/>
      </c>
      <c r="D37" s="359" t="str">
        <f>③職員名簿【中間実績】!BA47</f>
        <v/>
      </c>
      <c r="E37" s="360" t="str">
        <f>IF(C37="○",①基本情報【名簿入力前に必須入力】!$E$15,"")</f>
        <v/>
      </c>
      <c r="F37" s="361" t="str">
        <f>③職員名簿【中間実績】!BR47</f>
        <v/>
      </c>
      <c r="G37" s="359" t="str">
        <f>③職員名簿【中間実績】!BB47</f>
        <v/>
      </c>
      <c r="H37" s="360" t="str">
        <f>IF(F37="○",①基本情報【名簿入力前に必須入力】!$E$15,"")</f>
        <v/>
      </c>
      <c r="I37" s="361" t="str">
        <f>③職員名簿【中間実績】!BS47</f>
        <v/>
      </c>
      <c r="J37" s="359" t="str">
        <f>③職員名簿【中間実績】!BC47</f>
        <v/>
      </c>
      <c r="K37" s="360" t="str">
        <f>IF(I37="○",①基本情報【名簿入力前に必須入力】!$E$15,"")</f>
        <v/>
      </c>
      <c r="L37" s="361" t="str">
        <f>③職員名簿【中間実績】!BT47</f>
        <v/>
      </c>
      <c r="M37" s="359" t="str">
        <f>③職員名簿【中間実績】!BD47</f>
        <v/>
      </c>
      <c r="N37" s="360" t="str">
        <f>IF(L37="○",①基本情報【名簿入力前に必須入力】!$E$15,"")</f>
        <v/>
      </c>
      <c r="O37" s="361" t="str">
        <f>③職員名簿【中間実績】!BU47</f>
        <v/>
      </c>
      <c r="P37" s="359" t="str">
        <f>③職員名簿【中間実績】!BE47</f>
        <v/>
      </c>
      <c r="Q37" s="360" t="str">
        <f>IF(O37="○",①基本情報【名簿入力前に必須入力】!$E$15,"")</f>
        <v/>
      </c>
      <c r="R37" s="361" t="str">
        <f>③職員名簿【中間実績】!BV47</f>
        <v/>
      </c>
      <c r="S37" s="359" t="str">
        <f>③職員名簿【中間実績】!BF47</f>
        <v/>
      </c>
      <c r="T37" s="360" t="str">
        <f>IF(R37="○",①基本情報【名簿入力前に必須入力】!$E$15,"")</f>
        <v/>
      </c>
      <c r="U37" s="361" t="str">
        <f>③職員名簿【中間実績】!BW47</f>
        <v/>
      </c>
      <c r="V37" s="359" t="str">
        <f>③職員名簿【中間実績】!BG47</f>
        <v/>
      </c>
      <c r="W37" s="360" t="str">
        <f>IF(U37="○",①基本情報【名簿入力前に必須入力】!$E$15,"")</f>
        <v/>
      </c>
      <c r="X37" s="361" t="str">
        <f>③職員名簿【中間実績】!BX47</f>
        <v/>
      </c>
      <c r="Y37" s="359" t="str">
        <f>③職員名簿【中間実績】!BH47</f>
        <v/>
      </c>
      <c r="Z37" s="360" t="str">
        <f>IF(X37="○",①基本情報【名簿入力前に必須入力】!$E$15,"")</f>
        <v/>
      </c>
      <c r="AA37" s="361" t="str">
        <f>③職員名簿【中間実績】!BY47</f>
        <v/>
      </c>
      <c r="AB37" s="359" t="str">
        <f>③職員名簿【中間実績】!BI47</f>
        <v/>
      </c>
      <c r="AC37" s="360" t="str">
        <f>IF(AA37="○",①基本情報【名簿入力前に必須入力】!$E$15,"")</f>
        <v/>
      </c>
      <c r="AD37" s="361" t="str">
        <f>③職員名簿【中間実績】!BZ47</f>
        <v/>
      </c>
      <c r="AE37" s="359" t="str">
        <f>③職員名簿【中間実績】!BJ47</f>
        <v/>
      </c>
      <c r="AF37" s="360" t="str">
        <f>IF(AD37="○",①基本情報【名簿入力前に必須入力】!$E$15,"")</f>
        <v/>
      </c>
      <c r="AG37" s="361" t="str">
        <f>③職員名簿【中間実績】!CA47</f>
        <v/>
      </c>
      <c r="AH37" s="359" t="str">
        <f>③職員名簿【中間実績】!BK47</f>
        <v/>
      </c>
      <c r="AI37" s="360" t="str">
        <f>IF(AG37="○",①基本情報【名簿入力前に必須入力】!$E$15,"")</f>
        <v/>
      </c>
      <c r="AJ37" s="361" t="str">
        <f>③職員名簿【中間実績】!CB47</f>
        <v/>
      </c>
      <c r="AK37" s="359" t="str">
        <f>③職員名簿【中間実績】!BL47</f>
        <v/>
      </c>
      <c r="AL37" s="360" t="str">
        <f>IF(AJ37="○",①基本情報【名簿入力前に必須入力】!$E$15,"")</f>
        <v/>
      </c>
    </row>
    <row r="38" spans="1:38" ht="30" customHeight="1">
      <c r="A38">
        <v>34</v>
      </c>
      <c r="B38" s="128" t="str">
        <f>③職員名簿【中間実績】!BP48</f>
        <v/>
      </c>
      <c r="C38" s="358" t="str">
        <f>③職員名簿【中間実績】!BQ48</f>
        <v/>
      </c>
      <c r="D38" s="359" t="str">
        <f>③職員名簿【中間実績】!BA48</f>
        <v/>
      </c>
      <c r="E38" s="360" t="str">
        <f>IF(C38="○",①基本情報【名簿入力前に必須入力】!$E$15,"")</f>
        <v/>
      </c>
      <c r="F38" s="361" t="str">
        <f>③職員名簿【中間実績】!BR48</f>
        <v/>
      </c>
      <c r="G38" s="359" t="str">
        <f>③職員名簿【中間実績】!BB48</f>
        <v/>
      </c>
      <c r="H38" s="360" t="str">
        <f>IF(F38="○",①基本情報【名簿入力前に必須入力】!$E$15,"")</f>
        <v/>
      </c>
      <c r="I38" s="361" t="str">
        <f>③職員名簿【中間実績】!BS48</f>
        <v/>
      </c>
      <c r="J38" s="359" t="str">
        <f>③職員名簿【中間実績】!BC48</f>
        <v/>
      </c>
      <c r="K38" s="360" t="str">
        <f>IF(I38="○",①基本情報【名簿入力前に必須入力】!$E$15,"")</f>
        <v/>
      </c>
      <c r="L38" s="361" t="str">
        <f>③職員名簿【中間実績】!BT48</f>
        <v/>
      </c>
      <c r="M38" s="359" t="str">
        <f>③職員名簿【中間実績】!BD48</f>
        <v/>
      </c>
      <c r="N38" s="360" t="str">
        <f>IF(L38="○",①基本情報【名簿入力前に必須入力】!$E$15,"")</f>
        <v/>
      </c>
      <c r="O38" s="361" t="str">
        <f>③職員名簿【中間実績】!BU48</f>
        <v/>
      </c>
      <c r="P38" s="359" t="str">
        <f>③職員名簿【中間実績】!BE48</f>
        <v/>
      </c>
      <c r="Q38" s="360" t="str">
        <f>IF(O38="○",①基本情報【名簿入力前に必須入力】!$E$15,"")</f>
        <v/>
      </c>
      <c r="R38" s="361" t="str">
        <f>③職員名簿【中間実績】!BV48</f>
        <v/>
      </c>
      <c r="S38" s="359" t="str">
        <f>③職員名簿【中間実績】!BF48</f>
        <v/>
      </c>
      <c r="T38" s="360" t="str">
        <f>IF(R38="○",①基本情報【名簿入力前に必須入力】!$E$15,"")</f>
        <v/>
      </c>
      <c r="U38" s="361" t="str">
        <f>③職員名簿【中間実績】!BW48</f>
        <v/>
      </c>
      <c r="V38" s="359" t="str">
        <f>③職員名簿【中間実績】!BG48</f>
        <v/>
      </c>
      <c r="W38" s="360" t="str">
        <f>IF(U38="○",①基本情報【名簿入力前に必須入力】!$E$15,"")</f>
        <v/>
      </c>
      <c r="X38" s="361" t="str">
        <f>③職員名簿【中間実績】!BX48</f>
        <v/>
      </c>
      <c r="Y38" s="359" t="str">
        <f>③職員名簿【中間実績】!BH48</f>
        <v/>
      </c>
      <c r="Z38" s="360" t="str">
        <f>IF(X38="○",①基本情報【名簿入力前に必須入力】!$E$15,"")</f>
        <v/>
      </c>
      <c r="AA38" s="361" t="str">
        <f>③職員名簿【中間実績】!BY48</f>
        <v/>
      </c>
      <c r="AB38" s="359" t="str">
        <f>③職員名簿【中間実績】!BI48</f>
        <v/>
      </c>
      <c r="AC38" s="360" t="str">
        <f>IF(AA38="○",①基本情報【名簿入力前に必須入力】!$E$15,"")</f>
        <v/>
      </c>
      <c r="AD38" s="361" t="str">
        <f>③職員名簿【中間実績】!BZ48</f>
        <v/>
      </c>
      <c r="AE38" s="359" t="str">
        <f>③職員名簿【中間実績】!BJ48</f>
        <v/>
      </c>
      <c r="AF38" s="360" t="str">
        <f>IF(AD38="○",①基本情報【名簿入力前に必須入力】!$E$15,"")</f>
        <v/>
      </c>
      <c r="AG38" s="361" t="str">
        <f>③職員名簿【中間実績】!CA48</f>
        <v/>
      </c>
      <c r="AH38" s="359" t="str">
        <f>③職員名簿【中間実績】!BK48</f>
        <v/>
      </c>
      <c r="AI38" s="360" t="str">
        <f>IF(AG38="○",①基本情報【名簿入力前に必須入力】!$E$15,"")</f>
        <v/>
      </c>
      <c r="AJ38" s="361" t="str">
        <f>③職員名簿【中間実績】!CB48</f>
        <v/>
      </c>
      <c r="AK38" s="359" t="str">
        <f>③職員名簿【中間実績】!BL48</f>
        <v/>
      </c>
      <c r="AL38" s="360" t="str">
        <f>IF(AJ38="○",①基本情報【名簿入力前に必須入力】!$E$15,"")</f>
        <v/>
      </c>
    </row>
    <row r="39" spans="1:38" ht="30" customHeight="1">
      <c r="A39">
        <v>35</v>
      </c>
      <c r="B39" s="128" t="str">
        <f>③職員名簿【中間実績】!BP49</f>
        <v/>
      </c>
      <c r="C39" s="358" t="str">
        <f>③職員名簿【中間実績】!BQ49</f>
        <v/>
      </c>
      <c r="D39" s="359" t="str">
        <f>③職員名簿【中間実績】!BA49</f>
        <v/>
      </c>
      <c r="E39" s="360" t="str">
        <f>IF(C39="○",①基本情報【名簿入力前に必須入力】!$E$15,"")</f>
        <v/>
      </c>
      <c r="F39" s="361" t="str">
        <f>③職員名簿【中間実績】!BR49</f>
        <v/>
      </c>
      <c r="G39" s="359" t="str">
        <f>③職員名簿【中間実績】!BB49</f>
        <v/>
      </c>
      <c r="H39" s="360" t="str">
        <f>IF(F39="○",①基本情報【名簿入力前に必須入力】!$E$15,"")</f>
        <v/>
      </c>
      <c r="I39" s="361" t="str">
        <f>③職員名簿【中間実績】!BS49</f>
        <v/>
      </c>
      <c r="J39" s="359" t="str">
        <f>③職員名簿【中間実績】!BC49</f>
        <v/>
      </c>
      <c r="K39" s="360" t="str">
        <f>IF(I39="○",①基本情報【名簿入力前に必須入力】!$E$15,"")</f>
        <v/>
      </c>
      <c r="L39" s="361" t="str">
        <f>③職員名簿【中間実績】!BT49</f>
        <v/>
      </c>
      <c r="M39" s="359" t="str">
        <f>③職員名簿【中間実績】!BD49</f>
        <v/>
      </c>
      <c r="N39" s="360" t="str">
        <f>IF(L39="○",①基本情報【名簿入力前に必須入力】!$E$15,"")</f>
        <v/>
      </c>
      <c r="O39" s="361" t="str">
        <f>③職員名簿【中間実績】!BU49</f>
        <v/>
      </c>
      <c r="P39" s="359" t="str">
        <f>③職員名簿【中間実績】!BE49</f>
        <v/>
      </c>
      <c r="Q39" s="360" t="str">
        <f>IF(O39="○",①基本情報【名簿入力前に必須入力】!$E$15,"")</f>
        <v/>
      </c>
      <c r="R39" s="361" t="str">
        <f>③職員名簿【中間実績】!BV49</f>
        <v/>
      </c>
      <c r="S39" s="359" t="str">
        <f>③職員名簿【中間実績】!BF49</f>
        <v/>
      </c>
      <c r="T39" s="360" t="str">
        <f>IF(R39="○",①基本情報【名簿入力前に必須入力】!$E$15,"")</f>
        <v/>
      </c>
      <c r="U39" s="361" t="str">
        <f>③職員名簿【中間実績】!BW49</f>
        <v/>
      </c>
      <c r="V39" s="359" t="str">
        <f>③職員名簿【中間実績】!BG49</f>
        <v/>
      </c>
      <c r="W39" s="360" t="str">
        <f>IF(U39="○",①基本情報【名簿入力前に必須入力】!$E$15,"")</f>
        <v/>
      </c>
      <c r="X39" s="361" t="str">
        <f>③職員名簿【中間実績】!BX49</f>
        <v/>
      </c>
      <c r="Y39" s="359" t="str">
        <f>③職員名簿【中間実績】!BH49</f>
        <v/>
      </c>
      <c r="Z39" s="360" t="str">
        <f>IF(X39="○",①基本情報【名簿入力前に必須入力】!$E$15,"")</f>
        <v/>
      </c>
      <c r="AA39" s="361" t="str">
        <f>③職員名簿【中間実績】!BY49</f>
        <v/>
      </c>
      <c r="AB39" s="359" t="str">
        <f>③職員名簿【中間実績】!BI49</f>
        <v/>
      </c>
      <c r="AC39" s="360" t="str">
        <f>IF(AA39="○",①基本情報【名簿入力前に必須入力】!$E$15,"")</f>
        <v/>
      </c>
      <c r="AD39" s="361" t="str">
        <f>③職員名簿【中間実績】!BZ49</f>
        <v/>
      </c>
      <c r="AE39" s="359" t="str">
        <f>③職員名簿【中間実績】!BJ49</f>
        <v/>
      </c>
      <c r="AF39" s="360" t="str">
        <f>IF(AD39="○",①基本情報【名簿入力前に必須入力】!$E$15,"")</f>
        <v/>
      </c>
      <c r="AG39" s="361" t="str">
        <f>③職員名簿【中間実績】!CA49</f>
        <v/>
      </c>
      <c r="AH39" s="359" t="str">
        <f>③職員名簿【中間実績】!BK49</f>
        <v/>
      </c>
      <c r="AI39" s="360" t="str">
        <f>IF(AG39="○",①基本情報【名簿入力前に必須入力】!$E$15,"")</f>
        <v/>
      </c>
      <c r="AJ39" s="361" t="str">
        <f>③職員名簿【中間実績】!CB49</f>
        <v/>
      </c>
      <c r="AK39" s="359" t="str">
        <f>③職員名簿【中間実績】!BL49</f>
        <v/>
      </c>
      <c r="AL39" s="360" t="str">
        <f>IF(AJ39="○",①基本情報【名簿入力前に必須入力】!$E$15,"")</f>
        <v/>
      </c>
    </row>
    <row r="40" spans="1:38" ht="30" customHeight="1">
      <c r="A40">
        <v>36</v>
      </c>
      <c r="B40" s="128" t="str">
        <f>③職員名簿【中間実績】!BP50</f>
        <v/>
      </c>
      <c r="C40" s="358" t="str">
        <f>③職員名簿【中間実績】!BQ50</f>
        <v/>
      </c>
      <c r="D40" s="359" t="str">
        <f>③職員名簿【中間実績】!BA50</f>
        <v/>
      </c>
      <c r="E40" s="360" t="str">
        <f>IF(C40="○",①基本情報【名簿入力前に必須入力】!$E$15,"")</f>
        <v/>
      </c>
      <c r="F40" s="361" t="str">
        <f>③職員名簿【中間実績】!BR50</f>
        <v/>
      </c>
      <c r="G40" s="359" t="str">
        <f>③職員名簿【中間実績】!BB50</f>
        <v/>
      </c>
      <c r="H40" s="360" t="str">
        <f>IF(F40="○",①基本情報【名簿入力前に必須入力】!$E$15,"")</f>
        <v/>
      </c>
      <c r="I40" s="361" t="str">
        <f>③職員名簿【中間実績】!BS50</f>
        <v/>
      </c>
      <c r="J40" s="359" t="str">
        <f>③職員名簿【中間実績】!BC50</f>
        <v/>
      </c>
      <c r="K40" s="360" t="str">
        <f>IF(I40="○",①基本情報【名簿入力前に必須入力】!$E$15,"")</f>
        <v/>
      </c>
      <c r="L40" s="361" t="str">
        <f>③職員名簿【中間実績】!BT50</f>
        <v/>
      </c>
      <c r="M40" s="359" t="str">
        <f>③職員名簿【中間実績】!BD50</f>
        <v/>
      </c>
      <c r="N40" s="360" t="str">
        <f>IF(L40="○",①基本情報【名簿入力前に必須入力】!$E$15,"")</f>
        <v/>
      </c>
      <c r="O40" s="361" t="str">
        <f>③職員名簿【中間実績】!BU50</f>
        <v/>
      </c>
      <c r="P40" s="359" t="str">
        <f>③職員名簿【中間実績】!BE50</f>
        <v/>
      </c>
      <c r="Q40" s="360" t="str">
        <f>IF(O40="○",①基本情報【名簿入力前に必須入力】!$E$15,"")</f>
        <v/>
      </c>
      <c r="R40" s="361" t="str">
        <f>③職員名簿【中間実績】!BV50</f>
        <v/>
      </c>
      <c r="S40" s="359" t="str">
        <f>③職員名簿【中間実績】!BF50</f>
        <v/>
      </c>
      <c r="T40" s="360" t="str">
        <f>IF(R40="○",①基本情報【名簿入力前に必須入力】!$E$15,"")</f>
        <v/>
      </c>
      <c r="U40" s="361" t="str">
        <f>③職員名簿【中間実績】!BW50</f>
        <v/>
      </c>
      <c r="V40" s="359" t="str">
        <f>③職員名簿【中間実績】!BG50</f>
        <v/>
      </c>
      <c r="W40" s="360" t="str">
        <f>IF(U40="○",①基本情報【名簿入力前に必須入力】!$E$15,"")</f>
        <v/>
      </c>
      <c r="X40" s="361" t="str">
        <f>③職員名簿【中間実績】!BX50</f>
        <v/>
      </c>
      <c r="Y40" s="359" t="str">
        <f>③職員名簿【中間実績】!BH50</f>
        <v/>
      </c>
      <c r="Z40" s="360" t="str">
        <f>IF(X40="○",①基本情報【名簿入力前に必須入力】!$E$15,"")</f>
        <v/>
      </c>
      <c r="AA40" s="361" t="str">
        <f>③職員名簿【中間実績】!BY50</f>
        <v/>
      </c>
      <c r="AB40" s="359" t="str">
        <f>③職員名簿【中間実績】!BI50</f>
        <v/>
      </c>
      <c r="AC40" s="360" t="str">
        <f>IF(AA40="○",①基本情報【名簿入力前に必須入力】!$E$15,"")</f>
        <v/>
      </c>
      <c r="AD40" s="361" t="str">
        <f>③職員名簿【中間実績】!BZ50</f>
        <v/>
      </c>
      <c r="AE40" s="359" t="str">
        <f>③職員名簿【中間実績】!BJ50</f>
        <v/>
      </c>
      <c r="AF40" s="360" t="str">
        <f>IF(AD40="○",①基本情報【名簿入力前に必須入力】!$E$15,"")</f>
        <v/>
      </c>
      <c r="AG40" s="361" t="str">
        <f>③職員名簿【中間実績】!CA50</f>
        <v/>
      </c>
      <c r="AH40" s="359" t="str">
        <f>③職員名簿【中間実績】!BK50</f>
        <v/>
      </c>
      <c r="AI40" s="360" t="str">
        <f>IF(AG40="○",①基本情報【名簿入力前に必須入力】!$E$15,"")</f>
        <v/>
      </c>
      <c r="AJ40" s="361" t="str">
        <f>③職員名簿【中間実績】!CB50</f>
        <v/>
      </c>
      <c r="AK40" s="359" t="str">
        <f>③職員名簿【中間実績】!BL50</f>
        <v/>
      </c>
      <c r="AL40" s="360" t="str">
        <f>IF(AJ40="○",①基本情報【名簿入力前に必須入力】!$E$15,"")</f>
        <v/>
      </c>
    </row>
    <row r="41" spans="1:38" ht="30" customHeight="1">
      <c r="A41">
        <v>37</v>
      </c>
      <c r="B41" s="128" t="str">
        <f>③職員名簿【中間実績】!BP51</f>
        <v/>
      </c>
      <c r="C41" s="358" t="str">
        <f>③職員名簿【中間実績】!BQ51</f>
        <v/>
      </c>
      <c r="D41" s="359" t="str">
        <f>③職員名簿【中間実績】!BA51</f>
        <v/>
      </c>
      <c r="E41" s="360" t="str">
        <f>IF(C41="○",①基本情報【名簿入力前に必須入力】!$E$15,"")</f>
        <v/>
      </c>
      <c r="F41" s="361" t="str">
        <f>③職員名簿【中間実績】!BR51</f>
        <v/>
      </c>
      <c r="G41" s="359" t="str">
        <f>③職員名簿【中間実績】!BB51</f>
        <v/>
      </c>
      <c r="H41" s="360" t="str">
        <f>IF(F41="○",①基本情報【名簿入力前に必須入力】!$E$15,"")</f>
        <v/>
      </c>
      <c r="I41" s="361" t="str">
        <f>③職員名簿【中間実績】!BS51</f>
        <v/>
      </c>
      <c r="J41" s="359" t="str">
        <f>③職員名簿【中間実績】!BC51</f>
        <v/>
      </c>
      <c r="K41" s="360" t="str">
        <f>IF(I41="○",①基本情報【名簿入力前に必須入力】!$E$15,"")</f>
        <v/>
      </c>
      <c r="L41" s="361" t="str">
        <f>③職員名簿【中間実績】!BT51</f>
        <v/>
      </c>
      <c r="M41" s="359" t="str">
        <f>③職員名簿【中間実績】!BD51</f>
        <v/>
      </c>
      <c r="N41" s="360" t="str">
        <f>IF(L41="○",①基本情報【名簿入力前に必須入力】!$E$15,"")</f>
        <v/>
      </c>
      <c r="O41" s="361" t="str">
        <f>③職員名簿【中間実績】!BU51</f>
        <v/>
      </c>
      <c r="P41" s="359" t="str">
        <f>③職員名簿【中間実績】!BE51</f>
        <v/>
      </c>
      <c r="Q41" s="360" t="str">
        <f>IF(O41="○",①基本情報【名簿入力前に必須入力】!$E$15,"")</f>
        <v/>
      </c>
      <c r="R41" s="361" t="str">
        <f>③職員名簿【中間実績】!BV51</f>
        <v/>
      </c>
      <c r="S41" s="359" t="str">
        <f>③職員名簿【中間実績】!BF51</f>
        <v/>
      </c>
      <c r="T41" s="360" t="str">
        <f>IF(R41="○",①基本情報【名簿入力前に必須入力】!$E$15,"")</f>
        <v/>
      </c>
      <c r="U41" s="361" t="str">
        <f>③職員名簿【中間実績】!BW51</f>
        <v/>
      </c>
      <c r="V41" s="359" t="str">
        <f>③職員名簿【中間実績】!BG51</f>
        <v/>
      </c>
      <c r="W41" s="360" t="str">
        <f>IF(U41="○",①基本情報【名簿入力前に必須入力】!$E$15,"")</f>
        <v/>
      </c>
      <c r="X41" s="361" t="str">
        <f>③職員名簿【中間実績】!BX51</f>
        <v/>
      </c>
      <c r="Y41" s="359" t="str">
        <f>③職員名簿【中間実績】!BH51</f>
        <v/>
      </c>
      <c r="Z41" s="360" t="str">
        <f>IF(X41="○",①基本情報【名簿入力前に必須入力】!$E$15,"")</f>
        <v/>
      </c>
      <c r="AA41" s="361" t="str">
        <f>③職員名簿【中間実績】!BY51</f>
        <v/>
      </c>
      <c r="AB41" s="359" t="str">
        <f>③職員名簿【中間実績】!BI51</f>
        <v/>
      </c>
      <c r="AC41" s="360" t="str">
        <f>IF(AA41="○",①基本情報【名簿入力前に必須入力】!$E$15,"")</f>
        <v/>
      </c>
      <c r="AD41" s="361" t="str">
        <f>③職員名簿【中間実績】!BZ51</f>
        <v/>
      </c>
      <c r="AE41" s="359" t="str">
        <f>③職員名簿【中間実績】!BJ51</f>
        <v/>
      </c>
      <c r="AF41" s="360" t="str">
        <f>IF(AD41="○",①基本情報【名簿入力前に必須入力】!$E$15,"")</f>
        <v/>
      </c>
      <c r="AG41" s="361" t="str">
        <f>③職員名簿【中間実績】!CA51</f>
        <v/>
      </c>
      <c r="AH41" s="359" t="str">
        <f>③職員名簿【中間実績】!BK51</f>
        <v/>
      </c>
      <c r="AI41" s="360" t="str">
        <f>IF(AG41="○",①基本情報【名簿入力前に必須入力】!$E$15,"")</f>
        <v/>
      </c>
      <c r="AJ41" s="361" t="str">
        <f>③職員名簿【中間実績】!CB51</f>
        <v/>
      </c>
      <c r="AK41" s="359" t="str">
        <f>③職員名簿【中間実績】!BL51</f>
        <v/>
      </c>
      <c r="AL41" s="360" t="str">
        <f>IF(AJ41="○",①基本情報【名簿入力前に必須入力】!$E$15,"")</f>
        <v/>
      </c>
    </row>
    <row r="42" spans="1:38" ht="30" customHeight="1">
      <c r="A42">
        <v>38</v>
      </c>
      <c r="B42" s="128" t="str">
        <f>③職員名簿【中間実績】!BP52</f>
        <v/>
      </c>
      <c r="C42" s="358" t="str">
        <f>③職員名簿【中間実績】!BQ52</f>
        <v/>
      </c>
      <c r="D42" s="359" t="str">
        <f>③職員名簿【中間実績】!BA52</f>
        <v/>
      </c>
      <c r="E42" s="360" t="str">
        <f>IF(C42="○",①基本情報【名簿入力前に必須入力】!$E$15,"")</f>
        <v/>
      </c>
      <c r="F42" s="361" t="str">
        <f>③職員名簿【中間実績】!BR52</f>
        <v/>
      </c>
      <c r="G42" s="359" t="str">
        <f>③職員名簿【中間実績】!BB52</f>
        <v/>
      </c>
      <c r="H42" s="360" t="str">
        <f>IF(F42="○",①基本情報【名簿入力前に必須入力】!$E$15,"")</f>
        <v/>
      </c>
      <c r="I42" s="361" t="str">
        <f>③職員名簿【中間実績】!BS52</f>
        <v/>
      </c>
      <c r="J42" s="359" t="str">
        <f>③職員名簿【中間実績】!BC52</f>
        <v/>
      </c>
      <c r="K42" s="360" t="str">
        <f>IF(I42="○",①基本情報【名簿入力前に必須入力】!$E$15,"")</f>
        <v/>
      </c>
      <c r="L42" s="361" t="str">
        <f>③職員名簿【中間実績】!BT52</f>
        <v/>
      </c>
      <c r="M42" s="359" t="str">
        <f>③職員名簿【中間実績】!BD52</f>
        <v/>
      </c>
      <c r="N42" s="360" t="str">
        <f>IF(L42="○",①基本情報【名簿入力前に必須入力】!$E$15,"")</f>
        <v/>
      </c>
      <c r="O42" s="361" t="str">
        <f>③職員名簿【中間実績】!BU52</f>
        <v/>
      </c>
      <c r="P42" s="359" t="str">
        <f>③職員名簿【中間実績】!BE52</f>
        <v/>
      </c>
      <c r="Q42" s="360" t="str">
        <f>IF(O42="○",①基本情報【名簿入力前に必須入力】!$E$15,"")</f>
        <v/>
      </c>
      <c r="R42" s="361" t="str">
        <f>③職員名簿【中間実績】!BV52</f>
        <v/>
      </c>
      <c r="S42" s="359" t="str">
        <f>③職員名簿【中間実績】!BF52</f>
        <v/>
      </c>
      <c r="T42" s="360" t="str">
        <f>IF(R42="○",①基本情報【名簿入力前に必須入力】!$E$15,"")</f>
        <v/>
      </c>
      <c r="U42" s="361" t="str">
        <f>③職員名簿【中間実績】!BW52</f>
        <v/>
      </c>
      <c r="V42" s="359" t="str">
        <f>③職員名簿【中間実績】!BG52</f>
        <v/>
      </c>
      <c r="W42" s="360" t="str">
        <f>IF(U42="○",①基本情報【名簿入力前に必須入力】!$E$15,"")</f>
        <v/>
      </c>
      <c r="X42" s="361" t="str">
        <f>③職員名簿【中間実績】!BX52</f>
        <v/>
      </c>
      <c r="Y42" s="359" t="str">
        <f>③職員名簿【中間実績】!BH52</f>
        <v/>
      </c>
      <c r="Z42" s="360" t="str">
        <f>IF(X42="○",①基本情報【名簿入力前に必須入力】!$E$15,"")</f>
        <v/>
      </c>
      <c r="AA42" s="361" t="str">
        <f>③職員名簿【中間実績】!BY52</f>
        <v/>
      </c>
      <c r="AB42" s="359" t="str">
        <f>③職員名簿【中間実績】!BI52</f>
        <v/>
      </c>
      <c r="AC42" s="360" t="str">
        <f>IF(AA42="○",①基本情報【名簿入力前に必須入力】!$E$15,"")</f>
        <v/>
      </c>
      <c r="AD42" s="361" t="str">
        <f>③職員名簿【中間実績】!BZ52</f>
        <v/>
      </c>
      <c r="AE42" s="359" t="str">
        <f>③職員名簿【中間実績】!BJ52</f>
        <v/>
      </c>
      <c r="AF42" s="360" t="str">
        <f>IF(AD42="○",①基本情報【名簿入力前に必須入力】!$E$15,"")</f>
        <v/>
      </c>
      <c r="AG42" s="361" t="str">
        <f>③職員名簿【中間実績】!CA52</f>
        <v/>
      </c>
      <c r="AH42" s="359" t="str">
        <f>③職員名簿【中間実績】!BK52</f>
        <v/>
      </c>
      <c r="AI42" s="360" t="str">
        <f>IF(AG42="○",①基本情報【名簿入力前に必須入力】!$E$15,"")</f>
        <v/>
      </c>
      <c r="AJ42" s="361" t="str">
        <f>③職員名簿【中間実績】!CB52</f>
        <v/>
      </c>
      <c r="AK42" s="359" t="str">
        <f>③職員名簿【中間実績】!BL52</f>
        <v/>
      </c>
      <c r="AL42" s="360" t="str">
        <f>IF(AJ42="○",①基本情報【名簿入力前に必須入力】!$E$15,"")</f>
        <v/>
      </c>
    </row>
    <row r="43" spans="1:38" ht="30" customHeight="1">
      <c r="A43">
        <v>39</v>
      </c>
      <c r="B43" s="128" t="str">
        <f>③職員名簿【中間実績】!BP53</f>
        <v/>
      </c>
      <c r="C43" s="358" t="str">
        <f>③職員名簿【中間実績】!BQ53</f>
        <v/>
      </c>
      <c r="D43" s="359" t="str">
        <f>③職員名簿【中間実績】!BA53</f>
        <v/>
      </c>
      <c r="E43" s="360" t="str">
        <f>IF(C43="○",①基本情報【名簿入力前に必須入力】!$E$15,"")</f>
        <v/>
      </c>
      <c r="F43" s="361" t="str">
        <f>③職員名簿【中間実績】!BR53</f>
        <v/>
      </c>
      <c r="G43" s="359" t="str">
        <f>③職員名簿【中間実績】!BB53</f>
        <v/>
      </c>
      <c r="H43" s="360" t="str">
        <f>IF(F43="○",①基本情報【名簿入力前に必須入力】!$E$15,"")</f>
        <v/>
      </c>
      <c r="I43" s="361" t="str">
        <f>③職員名簿【中間実績】!BS53</f>
        <v/>
      </c>
      <c r="J43" s="359" t="str">
        <f>③職員名簿【中間実績】!BC53</f>
        <v/>
      </c>
      <c r="K43" s="360" t="str">
        <f>IF(I43="○",①基本情報【名簿入力前に必須入力】!$E$15,"")</f>
        <v/>
      </c>
      <c r="L43" s="361" t="str">
        <f>③職員名簿【中間実績】!BT53</f>
        <v/>
      </c>
      <c r="M43" s="359" t="str">
        <f>③職員名簿【中間実績】!BD53</f>
        <v/>
      </c>
      <c r="N43" s="360" t="str">
        <f>IF(L43="○",①基本情報【名簿入力前に必須入力】!$E$15,"")</f>
        <v/>
      </c>
      <c r="O43" s="361" t="str">
        <f>③職員名簿【中間実績】!BU53</f>
        <v/>
      </c>
      <c r="P43" s="359" t="str">
        <f>③職員名簿【中間実績】!BE53</f>
        <v/>
      </c>
      <c r="Q43" s="360" t="str">
        <f>IF(O43="○",①基本情報【名簿入力前に必須入力】!$E$15,"")</f>
        <v/>
      </c>
      <c r="R43" s="361" t="str">
        <f>③職員名簿【中間実績】!BV53</f>
        <v/>
      </c>
      <c r="S43" s="359" t="str">
        <f>③職員名簿【中間実績】!BF53</f>
        <v/>
      </c>
      <c r="T43" s="360" t="str">
        <f>IF(R43="○",①基本情報【名簿入力前に必須入力】!$E$15,"")</f>
        <v/>
      </c>
      <c r="U43" s="361" t="str">
        <f>③職員名簿【中間実績】!BW53</f>
        <v/>
      </c>
      <c r="V43" s="359" t="str">
        <f>③職員名簿【中間実績】!BG53</f>
        <v/>
      </c>
      <c r="W43" s="360" t="str">
        <f>IF(U43="○",①基本情報【名簿入力前に必須入力】!$E$15,"")</f>
        <v/>
      </c>
      <c r="X43" s="361" t="str">
        <f>③職員名簿【中間実績】!BX53</f>
        <v/>
      </c>
      <c r="Y43" s="359" t="str">
        <f>③職員名簿【中間実績】!BH53</f>
        <v/>
      </c>
      <c r="Z43" s="360" t="str">
        <f>IF(X43="○",①基本情報【名簿入力前に必須入力】!$E$15,"")</f>
        <v/>
      </c>
      <c r="AA43" s="361" t="str">
        <f>③職員名簿【中間実績】!BY53</f>
        <v/>
      </c>
      <c r="AB43" s="359" t="str">
        <f>③職員名簿【中間実績】!BI53</f>
        <v/>
      </c>
      <c r="AC43" s="360" t="str">
        <f>IF(AA43="○",①基本情報【名簿入力前に必須入力】!$E$15,"")</f>
        <v/>
      </c>
      <c r="AD43" s="361" t="str">
        <f>③職員名簿【中間実績】!BZ53</f>
        <v/>
      </c>
      <c r="AE43" s="359" t="str">
        <f>③職員名簿【中間実績】!BJ53</f>
        <v/>
      </c>
      <c r="AF43" s="360" t="str">
        <f>IF(AD43="○",①基本情報【名簿入力前に必須入力】!$E$15,"")</f>
        <v/>
      </c>
      <c r="AG43" s="361" t="str">
        <f>③職員名簿【中間実績】!CA53</f>
        <v/>
      </c>
      <c r="AH43" s="359" t="str">
        <f>③職員名簿【中間実績】!BK53</f>
        <v/>
      </c>
      <c r="AI43" s="360" t="str">
        <f>IF(AG43="○",①基本情報【名簿入力前に必須入力】!$E$15,"")</f>
        <v/>
      </c>
      <c r="AJ43" s="361" t="str">
        <f>③職員名簿【中間実績】!CB53</f>
        <v/>
      </c>
      <c r="AK43" s="359" t="str">
        <f>③職員名簿【中間実績】!BL53</f>
        <v/>
      </c>
      <c r="AL43" s="360" t="str">
        <f>IF(AJ43="○",①基本情報【名簿入力前に必須入力】!$E$15,"")</f>
        <v/>
      </c>
    </row>
    <row r="44" spans="1:38" ht="30" customHeight="1">
      <c r="A44">
        <v>40</v>
      </c>
      <c r="B44" s="128" t="str">
        <f>③職員名簿【中間実績】!BP54</f>
        <v/>
      </c>
      <c r="C44" s="358" t="str">
        <f>③職員名簿【中間実績】!BQ54</f>
        <v/>
      </c>
      <c r="D44" s="359" t="str">
        <f>③職員名簿【中間実績】!BA54</f>
        <v/>
      </c>
      <c r="E44" s="360" t="str">
        <f>IF(C44="○",①基本情報【名簿入力前に必須入力】!$E$15,"")</f>
        <v/>
      </c>
      <c r="F44" s="361" t="str">
        <f>③職員名簿【中間実績】!BR54</f>
        <v/>
      </c>
      <c r="G44" s="359" t="str">
        <f>③職員名簿【中間実績】!BB54</f>
        <v/>
      </c>
      <c r="H44" s="360" t="str">
        <f>IF(F44="○",①基本情報【名簿入力前に必須入力】!$E$15,"")</f>
        <v/>
      </c>
      <c r="I44" s="361" t="str">
        <f>③職員名簿【中間実績】!BS54</f>
        <v/>
      </c>
      <c r="J44" s="359" t="str">
        <f>③職員名簿【中間実績】!BC54</f>
        <v/>
      </c>
      <c r="K44" s="360" t="str">
        <f>IF(I44="○",①基本情報【名簿入力前に必須入力】!$E$15,"")</f>
        <v/>
      </c>
      <c r="L44" s="361" t="str">
        <f>③職員名簿【中間実績】!BT54</f>
        <v/>
      </c>
      <c r="M44" s="359" t="str">
        <f>③職員名簿【中間実績】!BD54</f>
        <v/>
      </c>
      <c r="N44" s="360" t="str">
        <f>IF(L44="○",①基本情報【名簿入力前に必須入力】!$E$15,"")</f>
        <v/>
      </c>
      <c r="O44" s="361" t="str">
        <f>③職員名簿【中間実績】!BU54</f>
        <v/>
      </c>
      <c r="P44" s="359" t="str">
        <f>③職員名簿【中間実績】!BE54</f>
        <v/>
      </c>
      <c r="Q44" s="360" t="str">
        <f>IF(O44="○",①基本情報【名簿入力前に必須入力】!$E$15,"")</f>
        <v/>
      </c>
      <c r="R44" s="361" t="str">
        <f>③職員名簿【中間実績】!BV54</f>
        <v/>
      </c>
      <c r="S44" s="359" t="str">
        <f>③職員名簿【中間実績】!BF54</f>
        <v/>
      </c>
      <c r="T44" s="360" t="str">
        <f>IF(R44="○",①基本情報【名簿入力前に必須入力】!$E$15,"")</f>
        <v/>
      </c>
      <c r="U44" s="361" t="str">
        <f>③職員名簿【中間実績】!BW54</f>
        <v/>
      </c>
      <c r="V44" s="359" t="str">
        <f>③職員名簿【中間実績】!BG54</f>
        <v/>
      </c>
      <c r="W44" s="360" t="str">
        <f>IF(U44="○",①基本情報【名簿入力前に必須入力】!$E$15,"")</f>
        <v/>
      </c>
      <c r="X44" s="361" t="str">
        <f>③職員名簿【中間実績】!BX54</f>
        <v/>
      </c>
      <c r="Y44" s="359" t="str">
        <f>③職員名簿【中間実績】!BH54</f>
        <v/>
      </c>
      <c r="Z44" s="360" t="str">
        <f>IF(X44="○",①基本情報【名簿入力前に必須入力】!$E$15,"")</f>
        <v/>
      </c>
      <c r="AA44" s="361" t="str">
        <f>③職員名簿【中間実績】!BY54</f>
        <v/>
      </c>
      <c r="AB44" s="359" t="str">
        <f>③職員名簿【中間実績】!BI54</f>
        <v/>
      </c>
      <c r="AC44" s="360" t="str">
        <f>IF(AA44="○",①基本情報【名簿入力前に必須入力】!$E$15,"")</f>
        <v/>
      </c>
      <c r="AD44" s="361" t="str">
        <f>③職員名簿【中間実績】!BZ54</f>
        <v/>
      </c>
      <c r="AE44" s="359" t="str">
        <f>③職員名簿【中間実績】!BJ54</f>
        <v/>
      </c>
      <c r="AF44" s="360" t="str">
        <f>IF(AD44="○",①基本情報【名簿入力前に必須入力】!$E$15,"")</f>
        <v/>
      </c>
      <c r="AG44" s="361" t="str">
        <f>③職員名簿【中間実績】!CA54</f>
        <v/>
      </c>
      <c r="AH44" s="359" t="str">
        <f>③職員名簿【中間実績】!BK54</f>
        <v/>
      </c>
      <c r="AI44" s="360" t="str">
        <f>IF(AG44="○",①基本情報【名簿入力前に必須入力】!$E$15,"")</f>
        <v/>
      </c>
      <c r="AJ44" s="361" t="str">
        <f>③職員名簿【中間実績】!CB54</f>
        <v/>
      </c>
      <c r="AK44" s="359" t="str">
        <f>③職員名簿【中間実績】!BL54</f>
        <v/>
      </c>
      <c r="AL44" s="360" t="str">
        <f>IF(AJ44="○",①基本情報【名簿入力前に必須入力】!$E$15,"")</f>
        <v/>
      </c>
    </row>
    <row r="45" spans="1:38" ht="30" customHeight="1">
      <c r="A45">
        <v>41</v>
      </c>
      <c r="B45" s="128" t="str">
        <f>③職員名簿【中間実績】!BP55</f>
        <v/>
      </c>
      <c r="C45" s="358" t="str">
        <f>③職員名簿【中間実績】!BQ55</f>
        <v/>
      </c>
      <c r="D45" s="359" t="str">
        <f>③職員名簿【中間実績】!BA55</f>
        <v/>
      </c>
      <c r="E45" s="360" t="str">
        <f>IF(C45="○",①基本情報【名簿入力前に必須入力】!$E$15,"")</f>
        <v/>
      </c>
      <c r="F45" s="361" t="str">
        <f>③職員名簿【中間実績】!BR55</f>
        <v/>
      </c>
      <c r="G45" s="359" t="str">
        <f>③職員名簿【中間実績】!BB55</f>
        <v/>
      </c>
      <c r="H45" s="360" t="str">
        <f>IF(F45="○",①基本情報【名簿入力前に必須入力】!$E$15,"")</f>
        <v/>
      </c>
      <c r="I45" s="361" t="str">
        <f>③職員名簿【中間実績】!BS55</f>
        <v/>
      </c>
      <c r="J45" s="359" t="str">
        <f>③職員名簿【中間実績】!BC55</f>
        <v/>
      </c>
      <c r="K45" s="360" t="str">
        <f>IF(I45="○",①基本情報【名簿入力前に必須入力】!$E$15,"")</f>
        <v/>
      </c>
      <c r="L45" s="361" t="str">
        <f>③職員名簿【中間実績】!BT55</f>
        <v/>
      </c>
      <c r="M45" s="359" t="str">
        <f>③職員名簿【中間実績】!BD55</f>
        <v/>
      </c>
      <c r="N45" s="360" t="str">
        <f>IF(L45="○",①基本情報【名簿入力前に必須入力】!$E$15,"")</f>
        <v/>
      </c>
      <c r="O45" s="361" t="str">
        <f>③職員名簿【中間実績】!BU55</f>
        <v/>
      </c>
      <c r="P45" s="359" t="str">
        <f>③職員名簿【中間実績】!BE55</f>
        <v/>
      </c>
      <c r="Q45" s="360" t="str">
        <f>IF(O45="○",①基本情報【名簿入力前に必須入力】!$E$15,"")</f>
        <v/>
      </c>
      <c r="R45" s="361" t="str">
        <f>③職員名簿【中間実績】!BV55</f>
        <v/>
      </c>
      <c r="S45" s="359" t="str">
        <f>③職員名簿【中間実績】!BF55</f>
        <v/>
      </c>
      <c r="T45" s="360" t="str">
        <f>IF(R45="○",①基本情報【名簿入力前に必須入力】!$E$15,"")</f>
        <v/>
      </c>
      <c r="U45" s="361" t="str">
        <f>③職員名簿【中間実績】!BW55</f>
        <v/>
      </c>
      <c r="V45" s="359" t="str">
        <f>③職員名簿【中間実績】!BG55</f>
        <v/>
      </c>
      <c r="W45" s="360" t="str">
        <f>IF(U45="○",①基本情報【名簿入力前に必須入力】!$E$15,"")</f>
        <v/>
      </c>
      <c r="X45" s="361" t="str">
        <f>③職員名簿【中間実績】!BX55</f>
        <v/>
      </c>
      <c r="Y45" s="359" t="str">
        <f>③職員名簿【中間実績】!BH55</f>
        <v/>
      </c>
      <c r="Z45" s="360" t="str">
        <f>IF(X45="○",①基本情報【名簿入力前に必須入力】!$E$15,"")</f>
        <v/>
      </c>
      <c r="AA45" s="361" t="str">
        <f>③職員名簿【中間実績】!BY55</f>
        <v/>
      </c>
      <c r="AB45" s="359" t="str">
        <f>③職員名簿【中間実績】!BI55</f>
        <v/>
      </c>
      <c r="AC45" s="360" t="str">
        <f>IF(AA45="○",①基本情報【名簿入力前に必須入力】!$E$15,"")</f>
        <v/>
      </c>
      <c r="AD45" s="361" t="str">
        <f>③職員名簿【中間実績】!BZ55</f>
        <v/>
      </c>
      <c r="AE45" s="359" t="str">
        <f>③職員名簿【中間実績】!BJ55</f>
        <v/>
      </c>
      <c r="AF45" s="360" t="str">
        <f>IF(AD45="○",①基本情報【名簿入力前に必須入力】!$E$15,"")</f>
        <v/>
      </c>
      <c r="AG45" s="361" t="str">
        <f>③職員名簿【中間実績】!CA55</f>
        <v/>
      </c>
      <c r="AH45" s="359" t="str">
        <f>③職員名簿【中間実績】!BK55</f>
        <v/>
      </c>
      <c r="AI45" s="360" t="str">
        <f>IF(AG45="○",①基本情報【名簿入力前に必須入力】!$E$15,"")</f>
        <v/>
      </c>
      <c r="AJ45" s="361" t="str">
        <f>③職員名簿【中間実績】!CB55</f>
        <v/>
      </c>
      <c r="AK45" s="359" t="str">
        <f>③職員名簿【中間実績】!BL55</f>
        <v/>
      </c>
      <c r="AL45" s="360" t="str">
        <f>IF(AJ45="○",①基本情報【名簿入力前に必須入力】!$E$15,"")</f>
        <v/>
      </c>
    </row>
    <row r="46" spans="1:38" ht="30" customHeight="1">
      <c r="A46">
        <v>42</v>
      </c>
      <c r="B46" s="128" t="str">
        <f>③職員名簿【中間実績】!BP56</f>
        <v/>
      </c>
      <c r="C46" s="358" t="str">
        <f>③職員名簿【中間実績】!BQ56</f>
        <v/>
      </c>
      <c r="D46" s="359" t="str">
        <f>③職員名簿【中間実績】!BA56</f>
        <v/>
      </c>
      <c r="E46" s="360" t="str">
        <f>IF(C46="○",①基本情報【名簿入力前に必須入力】!$E$15,"")</f>
        <v/>
      </c>
      <c r="F46" s="361" t="str">
        <f>③職員名簿【中間実績】!BR56</f>
        <v/>
      </c>
      <c r="G46" s="359" t="str">
        <f>③職員名簿【中間実績】!BB56</f>
        <v/>
      </c>
      <c r="H46" s="360" t="str">
        <f>IF(F46="○",①基本情報【名簿入力前に必須入力】!$E$15,"")</f>
        <v/>
      </c>
      <c r="I46" s="361" t="str">
        <f>③職員名簿【中間実績】!BS56</f>
        <v/>
      </c>
      <c r="J46" s="359" t="str">
        <f>③職員名簿【中間実績】!BC56</f>
        <v/>
      </c>
      <c r="K46" s="360" t="str">
        <f>IF(I46="○",①基本情報【名簿入力前に必須入力】!$E$15,"")</f>
        <v/>
      </c>
      <c r="L46" s="361" t="str">
        <f>③職員名簿【中間実績】!BT56</f>
        <v/>
      </c>
      <c r="M46" s="359" t="str">
        <f>③職員名簿【中間実績】!BD56</f>
        <v/>
      </c>
      <c r="N46" s="360" t="str">
        <f>IF(L46="○",①基本情報【名簿入力前に必須入力】!$E$15,"")</f>
        <v/>
      </c>
      <c r="O46" s="361" t="str">
        <f>③職員名簿【中間実績】!BU56</f>
        <v/>
      </c>
      <c r="P46" s="359" t="str">
        <f>③職員名簿【中間実績】!BE56</f>
        <v/>
      </c>
      <c r="Q46" s="360" t="str">
        <f>IF(O46="○",①基本情報【名簿入力前に必須入力】!$E$15,"")</f>
        <v/>
      </c>
      <c r="R46" s="361" t="str">
        <f>③職員名簿【中間実績】!BV56</f>
        <v/>
      </c>
      <c r="S46" s="359" t="str">
        <f>③職員名簿【中間実績】!BF56</f>
        <v/>
      </c>
      <c r="T46" s="360" t="str">
        <f>IF(R46="○",①基本情報【名簿入力前に必須入力】!$E$15,"")</f>
        <v/>
      </c>
      <c r="U46" s="361" t="str">
        <f>③職員名簿【中間実績】!BW56</f>
        <v/>
      </c>
      <c r="V46" s="359" t="str">
        <f>③職員名簿【中間実績】!BG56</f>
        <v/>
      </c>
      <c r="W46" s="360" t="str">
        <f>IF(U46="○",①基本情報【名簿入力前に必須入力】!$E$15,"")</f>
        <v/>
      </c>
      <c r="X46" s="361" t="str">
        <f>③職員名簿【中間実績】!BX56</f>
        <v/>
      </c>
      <c r="Y46" s="359" t="str">
        <f>③職員名簿【中間実績】!BH56</f>
        <v/>
      </c>
      <c r="Z46" s="360" t="str">
        <f>IF(X46="○",①基本情報【名簿入力前に必須入力】!$E$15,"")</f>
        <v/>
      </c>
      <c r="AA46" s="361" t="str">
        <f>③職員名簿【中間実績】!BY56</f>
        <v/>
      </c>
      <c r="AB46" s="359" t="str">
        <f>③職員名簿【中間実績】!BI56</f>
        <v/>
      </c>
      <c r="AC46" s="360" t="str">
        <f>IF(AA46="○",①基本情報【名簿入力前に必須入力】!$E$15,"")</f>
        <v/>
      </c>
      <c r="AD46" s="361" t="str">
        <f>③職員名簿【中間実績】!BZ56</f>
        <v/>
      </c>
      <c r="AE46" s="359" t="str">
        <f>③職員名簿【中間実績】!BJ56</f>
        <v/>
      </c>
      <c r="AF46" s="360" t="str">
        <f>IF(AD46="○",①基本情報【名簿入力前に必須入力】!$E$15,"")</f>
        <v/>
      </c>
      <c r="AG46" s="361" t="str">
        <f>③職員名簿【中間実績】!CA56</f>
        <v/>
      </c>
      <c r="AH46" s="359" t="str">
        <f>③職員名簿【中間実績】!BK56</f>
        <v/>
      </c>
      <c r="AI46" s="360" t="str">
        <f>IF(AG46="○",①基本情報【名簿入力前に必須入力】!$E$15,"")</f>
        <v/>
      </c>
      <c r="AJ46" s="361" t="str">
        <f>③職員名簿【中間実績】!CB56</f>
        <v/>
      </c>
      <c r="AK46" s="359" t="str">
        <f>③職員名簿【中間実績】!BL56</f>
        <v/>
      </c>
      <c r="AL46" s="360" t="str">
        <f>IF(AJ46="○",①基本情報【名簿入力前に必須入力】!$E$15,"")</f>
        <v/>
      </c>
    </row>
    <row r="47" spans="1:38" ht="30" customHeight="1">
      <c r="A47">
        <v>43</v>
      </c>
      <c r="B47" s="128" t="str">
        <f>③職員名簿【中間実績】!BP57</f>
        <v/>
      </c>
      <c r="C47" s="358" t="str">
        <f>③職員名簿【中間実績】!BQ57</f>
        <v/>
      </c>
      <c r="D47" s="359" t="str">
        <f>③職員名簿【中間実績】!BA57</f>
        <v/>
      </c>
      <c r="E47" s="360" t="str">
        <f>IF(C47="○",①基本情報【名簿入力前に必須入力】!$E$15,"")</f>
        <v/>
      </c>
      <c r="F47" s="361" t="str">
        <f>③職員名簿【中間実績】!BR57</f>
        <v/>
      </c>
      <c r="G47" s="359" t="str">
        <f>③職員名簿【中間実績】!BB57</f>
        <v/>
      </c>
      <c r="H47" s="360" t="str">
        <f>IF(F47="○",①基本情報【名簿入力前に必須入力】!$E$15,"")</f>
        <v/>
      </c>
      <c r="I47" s="361" t="str">
        <f>③職員名簿【中間実績】!BS57</f>
        <v/>
      </c>
      <c r="J47" s="359" t="str">
        <f>③職員名簿【中間実績】!BC57</f>
        <v/>
      </c>
      <c r="K47" s="360" t="str">
        <f>IF(I47="○",①基本情報【名簿入力前に必須入力】!$E$15,"")</f>
        <v/>
      </c>
      <c r="L47" s="361" t="str">
        <f>③職員名簿【中間実績】!BT57</f>
        <v/>
      </c>
      <c r="M47" s="359" t="str">
        <f>③職員名簿【中間実績】!BD57</f>
        <v/>
      </c>
      <c r="N47" s="360" t="str">
        <f>IF(L47="○",①基本情報【名簿入力前に必須入力】!$E$15,"")</f>
        <v/>
      </c>
      <c r="O47" s="361" t="str">
        <f>③職員名簿【中間実績】!BU57</f>
        <v/>
      </c>
      <c r="P47" s="359" t="str">
        <f>③職員名簿【中間実績】!BE57</f>
        <v/>
      </c>
      <c r="Q47" s="360" t="str">
        <f>IF(O47="○",①基本情報【名簿入力前に必須入力】!$E$15,"")</f>
        <v/>
      </c>
      <c r="R47" s="361" t="str">
        <f>③職員名簿【中間実績】!BV57</f>
        <v/>
      </c>
      <c r="S47" s="359" t="str">
        <f>③職員名簿【中間実績】!BF57</f>
        <v/>
      </c>
      <c r="T47" s="360" t="str">
        <f>IF(R47="○",①基本情報【名簿入力前に必須入力】!$E$15,"")</f>
        <v/>
      </c>
      <c r="U47" s="361" t="str">
        <f>③職員名簿【中間実績】!BW57</f>
        <v/>
      </c>
      <c r="V47" s="359" t="str">
        <f>③職員名簿【中間実績】!BG57</f>
        <v/>
      </c>
      <c r="W47" s="360" t="str">
        <f>IF(U47="○",①基本情報【名簿入力前に必須入力】!$E$15,"")</f>
        <v/>
      </c>
      <c r="X47" s="361" t="str">
        <f>③職員名簿【中間実績】!BX57</f>
        <v/>
      </c>
      <c r="Y47" s="359" t="str">
        <f>③職員名簿【中間実績】!BH57</f>
        <v/>
      </c>
      <c r="Z47" s="360" t="str">
        <f>IF(X47="○",①基本情報【名簿入力前に必須入力】!$E$15,"")</f>
        <v/>
      </c>
      <c r="AA47" s="361" t="str">
        <f>③職員名簿【中間実績】!BY57</f>
        <v/>
      </c>
      <c r="AB47" s="359" t="str">
        <f>③職員名簿【中間実績】!BI57</f>
        <v/>
      </c>
      <c r="AC47" s="360" t="str">
        <f>IF(AA47="○",①基本情報【名簿入力前に必須入力】!$E$15,"")</f>
        <v/>
      </c>
      <c r="AD47" s="361" t="str">
        <f>③職員名簿【中間実績】!BZ57</f>
        <v/>
      </c>
      <c r="AE47" s="359" t="str">
        <f>③職員名簿【中間実績】!BJ57</f>
        <v/>
      </c>
      <c r="AF47" s="360" t="str">
        <f>IF(AD47="○",①基本情報【名簿入力前に必須入力】!$E$15,"")</f>
        <v/>
      </c>
      <c r="AG47" s="361" t="str">
        <f>③職員名簿【中間実績】!CA57</f>
        <v/>
      </c>
      <c r="AH47" s="359" t="str">
        <f>③職員名簿【中間実績】!BK57</f>
        <v/>
      </c>
      <c r="AI47" s="360" t="str">
        <f>IF(AG47="○",①基本情報【名簿入力前に必須入力】!$E$15,"")</f>
        <v/>
      </c>
      <c r="AJ47" s="361" t="str">
        <f>③職員名簿【中間実績】!CB57</f>
        <v/>
      </c>
      <c r="AK47" s="359" t="str">
        <f>③職員名簿【中間実績】!BL57</f>
        <v/>
      </c>
      <c r="AL47" s="360" t="str">
        <f>IF(AJ47="○",①基本情報【名簿入力前に必須入力】!$E$15,"")</f>
        <v/>
      </c>
    </row>
    <row r="48" spans="1:38" ht="30" customHeight="1">
      <c r="A48">
        <v>44</v>
      </c>
      <c r="B48" s="128" t="str">
        <f>③職員名簿【中間実績】!BP58</f>
        <v/>
      </c>
      <c r="C48" s="358" t="str">
        <f>③職員名簿【中間実績】!BQ58</f>
        <v/>
      </c>
      <c r="D48" s="359" t="str">
        <f>③職員名簿【中間実績】!BA58</f>
        <v/>
      </c>
      <c r="E48" s="360" t="str">
        <f>IF(C48="○",①基本情報【名簿入力前に必須入力】!$E$15,"")</f>
        <v/>
      </c>
      <c r="F48" s="361" t="str">
        <f>③職員名簿【中間実績】!BR58</f>
        <v/>
      </c>
      <c r="G48" s="359" t="str">
        <f>③職員名簿【中間実績】!BB58</f>
        <v/>
      </c>
      <c r="H48" s="360" t="str">
        <f>IF(F48="○",①基本情報【名簿入力前に必須入力】!$E$15,"")</f>
        <v/>
      </c>
      <c r="I48" s="361" t="str">
        <f>③職員名簿【中間実績】!BS58</f>
        <v/>
      </c>
      <c r="J48" s="359" t="str">
        <f>③職員名簿【中間実績】!BC58</f>
        <v/>
      </c>
      <c r="K48" s="360" t="str">
        <f>IF(I48="○",①基本情報【名簿入力前に必須入力】!$E$15,"")</f>
        <v/>
      </c>
      <c r="L48" s="361" t="str">
        <f>③職員名簿【中間実績】!BT58</f>
        <v/>
      </c>
      <c r="M48" s="359" t="str">
        <f>③職員名簿【中間実績】!BD58</f>
        <v/>
      </c>
      <c r="N48" s="360" t="str">
        <f>IF(L48="○",①基本情報【名簿入力前に必須入力】!$E$15,"")</f>
        <v/>
      </c>
      <c r="O48" s="361" t="str">
        <f>③職員名簿【中間実績】!BU58</f>
        <v/>
      </c>
      <c r="P48" s="359" t="str">
        <f>③職員名簿【中間実績】!BE58</f>
        <v/>
      </c>
      <c r="Q48" s="360" t="str">
        <f>IF(O48="○",①基本情報【名簿入力前に必須入力】!$E$15,"")</f>
        <v/>
      </c>
      <c r="R48" s="361" t="str">
        <f>③職員名簿【中間実績】!BV58</f>
        <v/>
      </c>
      <c r="S48" s="359" t="str">
        <f>③職員名簿【中間実績】!BF58</f>
        <v/>
      </c>
      <c r="T48" s="360" t="str">
        <f>IF(R48="○",①基本情報【名簿入力前に必須入力】!$E$15,"")</f>
        <v/>
      </c>
      <c r="U48" s="361" t="str">
        <f>③職員名簿【中間実績】!BW58</f>
        <v/>
      </c>
      <c r="V48" s="359" t="str">
        <f>③職員名簿【中間実績】!BG58</f>
        <v/>
      </c>
      <c r="W48" s="360" t="str">
        <f>IF(U48="○",①基本情報【名簿入力前に必須入力】!$E$15,"")</f>
        <v/>
      </c>
      <c r="X48" s="361" t="str">
        <f>③職員名簿【中間実績】!BX58</f>
        <v/>
      </c>
      <c r="Y48" s="359" t="str">
        <f>③職員名簿【中間実績】!BH58</f>
        <v/>
      </c>
      <c r="Z48" s="360" t="str">
        <f>IF(X48="○",①基本情報【名簿入力前に必須入力】!$E$15,"")</f>
        <v/>
      </c>
      <c r="AA48" s="361" t="str">
        <f>③職員名簿【中間実績】!BY58</f>
        <v/>
      </c>
      <c r="AB48" s="359" t="str">
        <f>③職員名簿【中間実績】!BI58</f>
        <v/>
      </c>
      <c r="AC48" s="360" t="str">
        <f>IF(AA48="○",①基本情報【名簿入力前に必須入力】!$E$15,"")</f>
        <v/>
      </c>
      <c r="AD48" s="361" t="str">
        <f>③職員名簿【中間実績】!BZ58</f>
        <v/>
      </c>
      <c r="AE48" s="359" t="str">
        <f>③職員名簿【中間実績】!BJ58</f>
        <v/>
      </c>
      <c r="AF48" s="360" t="str">
        <f>IF(AD48="○",①基本情報【名簿入力前に必須入力】!$E$15,"")</f>
        <v/>
      </c>
      <c r="AG48" s="361" t="str">
        <f>③職員名簿【中間実績】!CA58</f>
        <v/>
      </c>
      <c r="AH48" s="359" t="str">
        <f>③職員名簿【中間実績】!BK58</f>
        <v/>
      </c>
      <c r="AI48" s="360" t="str">
        <f>IF(AG48="○",①基本情報【名簿入力前に必須入力】!$E$15,"")</f>
        <v/>
      </c>
      <c r="AJ48" s="361" t="str">
        <f>③職員名簿【中間実績】!CB58</f>
        <v/>
      </c>
      <c r="AK48" s="359" t="str">
        <f>③職員名簿【中間実績】!BL58</f>
        <v/>
      </c>
      <c r="AL48" s="360" t="str">
        <f>IF(AJ48="○",①基本情報【名簿入力前に必須入力】!$E$15,"")</f>
        <v/>
      </c>
    </row>
    <row r="49" spans="1:38" ht="30" customHeight="1">
      <c r="A49">
        <v>45</v>
      </c>
      <c r="B49" s="128" t="str">
        <f>③職員名簿【中間実績】!BP59</f>
        <v/>
      </c>
      <c r="C49" s="358" t="str">
        <f>③職員名簿【中間実績】!BQ59</f>
        <v/>
      </c>
      <c r="D49" s="359" t="str">
        <f>③職員名簿【中間実績】!BA59</f>
        <v/>
      </c>
      <c r="E49" s="360" t="str">
        <f>IF(C49="○",①基本情報【名簿入力前に必須入力】!$E$15,"")</f>
        <v/>
      </c>
      <c r="F49" s="361" t="str">
        <f>③職員名簿【中間実績】!BR59</f>
        <v/>
      </c>
      <c r="G49" s="359" t="str">
        <f>③職員名簿【中間実績】!BB59</f>
        <v/>
      </c>
      <c r="H49" s="360" t="str">
        <f>IF(F49="○",①基本情報【名簿入力前に必須入力】!$E$15,"")</f>
        <v/>
      </c>
      <c r="I49" s="361" t="str">
        <f>③職員名簿【中間実績】!BS59</f>
        <v/>
      </c>
      <c r="J49" s="359" t="str">
        <f>③職員名簿【中間実績】!BC59</f>
        <v/>
      </c>
      <c r="K49" s="360" t="str">
        <f>IF(I49="○",①基本情報【名簿入力前に必須入力】!$E$15,"")</f>
        <v/>
      </c>
      <c r="L49" s="361" t="str">
        <f>③職員名簿【中間実績】!BT59</f>
        <v/>
      </c>
      <c r="M49" s="359" t="str">
        <f>③職員名簿【中間実績】!BD59</f>
        <v/>
      </c>
      <c r="N49" s="360" t="str">
        <f>IF(L49="○",①基本情報【名簿入力前に必須入力】!$E$15,"")</f>
        <v/>
      </c>
      <c r="O49" s="361" t="str">
        <f>③職員名簿【中間実績】!BU59</f>
        <v/>
      </c>
      <c r="P49" s="359" t="str">
        <f>③職員名簿【中間実績】!BE59</f>
        <v/>
      </c>
      <c r="Q49" s="360" t="str">
        <f>IF(O49="○",①基本情報【名簿入力前に必須入力】!$E$15,"")</f>
        <v/>
      </c>
      <c r="R49" s="361" t="str">
        <f>③職員名簿【中間実績】!BV59</f>
        <v/>
      </c>
      <c r="S49" s="359" t="str">
        <f>③職員名簿【中間実績】!BF59</f>
        <v/>
      </c>
      <c r="T49" s="360" t="str">
        <f>IF(R49="○",①基本情報【名簿入力前に必須入力】!$E$15,"")</f>
        <v/>
      </c>
      <c r="U49" s="361" t="str">
        <f>③職員名簿【中間実績】!BW59</f>
        <v/>
      </c>
      <c r="V49" s="359" t="str">
        <f>③職員名簿【中間実績】!BG59</f>
        <v/>
      </c>
      <c r="W49" s="360" t="str">
        <f>IF(U49="○",①基本情報【名簿入力前に必須入力】!$E$15,"")</f>
        <v/>
      </c>
      <c r="X49" s="361" t="str">
        <f>③職員名簿【中間実績】!BX59</f>
        <v/>
      </c>
      <c r="Y49" s="359" t="str">
        <f>③職員名簿【中間実績】!BH59</f>
        <v/>
      </c>
      <c r="Z49" s="360" t="str">
        <f>IF(X49="○",①基本情報【名簿入力前に必須入力】!$E$15,"")</f>
        <v/>
      </c>
      <c r="AA49" s="361" t="str">
        <f>③職員名簿【中間実績】!BY59</f>
        <v/>
      </c>
      <c r="AB49" s="359" t="str">
        <f>③職員名簿【中間実績】!BI59</f>
        <v/>
      </c>
      <c r="AC49" s="360" t="str">
        <f>IF(AA49="○",①基本情報【名簿入力前に必須入力】!$E$15,"")</f>
        <v/>
      </c>
      <c r="AD49" s="361" t="str">
        <f>③職員名簿【中間実績】!BZ59</f>
        <v/>
      </c>
      <c r="AE49" s="359" t="str">
        <f>③職員名簿【中間実績】!BJ59</f>
        <v/>
      </c>
      <c r="AF49" s="360" t="str">
        <f>IF(AD49="○",①基本情報【名簿入力前に必須入力】!$E$15,"")</f>
        <v/>
      </c>
      <c r="AG49" s="361" t="str">
        <f>③職員名簿【中間実績】!CA59</f>
        <v/>
      </c>
      <c r="AH49" s="359" t="str">
        <f>③職員名簿【中間実績】!BK59</f>
        <v/>
      </c>
      <c r="AI49" s="360" t="str">
        <f>IF(AG49="○",①基本情報【名簿入力前に必須入力】!$E$15,"")</f>
        <v/>
      </c>
      <c r="AJ49" s="361" t="str">
        <f>③職員名簿【中間実績】!CB59</f>
        <v/>
      </c>
      <c r="AK49" s="359" t="str">
        <f>③職員名簿【中間実績】!BL59</f>
        <v/>
      </c>
      <c r="AL49" s="360" t="str">
        <f>IF(AJ49="○",①基本情報【名簿入力前に必須入力】!$E$15,"")</f>
        <v/>
      </c>
    </row>
    <row r="50" spans="1:38" ht="30" customHeight="1">
      <c r="A50">
        <v>46</v>
      </c>
      <c r="B50" s="128" t="str">
        <f>③職員名簿【中間実績】!BP60</f>
        <v/>
      </c>
      <c r="C50" s="358" t="str">
        <f>③職員名簿【中間実績】!BQ60</f>
        <v/>
      </c>
      <c r="D50" s="359" t="str">
        <f>③職員名簿【中間実績】!BA60</f>
        <v/>
      </c>
      <c r="E50" s="360" t="str">
        <f>IF(C50="○",①基本情報【名簿入力前に必須入力】!$E$15,"")</f>
        <v/>
      </c>
      <c r="F50" s="361" t="str">
        <f>③職員名簿【中間実績】!BR60</f>
        <v/>
      </c>
      <c r="G50" s="359" t="str">
        <f>③職員名簿【中間実績】!BB60</f>
        <v/>
      </c>
      <c r="H50" s="360" t="str">
        <f>IF(F50="○",①基本情報【名簿入力前に必須入力】!$E$15,"")</f>
        <v/>
      </c>
      <c r="I50" s="361" t="str">
        <f>③職員名簿【中間実績】!BS60</f>
        <v/>
      </c>
      <c r="J50" s="359" t="str">
        <f>③職員名簿【中間実績】!BC60</f>
        <v/>
      </c>
      <c r="K50" s="360" t="str">
        <f>IF(I50="○",①基本情報【名簿入力前に必須入力】!$E$15,"")</f>
        <v/>
      </c>
      <c r="L50" s="361" t="str">
        <f>③職員名簿【中間実績】!BT60</f>
        <v/>
      </c>
      <c r="M50" s="359" t="str">
        <f>③職員名簿【中間実績】!BD60</f>
        <v/>
      </c>
      <c r="N50" s="360" t="str">
        <f>IF(L50="○",①基本情報【名簿入力前に必須入力】!$E$15,"")</f>
        <v/>
      </c>
      <c r="O50" s="361" t="str">
        <f>③職員名簿【中間実績】!BU60</f>
        <v/>
      </c>
      <c r="P50" s="359" t="str">
        <f>③職員名簿【中間実績】!BE60</f>
        <v/>
      </c>
      <c r="Q50" s="360" t="str">
        <f>IF(O50="○",①基本情報【名簿入力前に必須入力】!$E$15,"")</f>
        <v/>
      </c>
      <c r="R50" s="361" t="str">
        <f>③職員名簿【中間実績】!BV60</f>
        <v/>
      </c>
      <c r="S50" s="359" t="str">
        <f>③職員名簿【中間実績】!BF60</f>
        <v/>
      </c>
      <c r="T50" s="360" t="str">
        <f>IF(R50="○",①基本情報【名簿入力前に必須入力】!$E$15,"")</f>
        <v/>
      </c>
      <c r="U50" s="361" t="str">
        <f>③職員名簿【中間実績】!BW60</f>
        <v/>
      </c>
      <c r="V50" s="359" t="str">
        <f>③職員名簿【中間実績】!BG60</f>
        <v/>
      </c>
      <c r="W50" s="360" t="str">
        <f>IF(U50="○",①基本情報【名簿入力前に必須入力】!$E$15,"")</f>
        <v/>
      </c>
      <c r="X50" s="361" t="str">
        <f>③職員名簿【中間実績】!BX60</f>
        <v/>
      </c>
      <c r="Y50" s="359" t="str">
        <f>③職員名簿【中間実績】!BH60</f>
        <v/>
      </c>
      <c r="Z50" s="360" t="str">
        <f>IF(X50="○",①基本情報【名簿入力前に必須入力】!$E$15,"")</f>
        <v/>
      </c>
      <c r="AA50" s="361" t="str">
        <f>③職員名簿【中間実績】!BY60</f>
        <v/>
      </c>
      <c r="AB50" s="359" t="str">
        <f>③職員名簿【中間実績】!BI60</f>
        <v/>
      </c>
      <c r="AC50" s="360" t="str">
        <f>IF(AA50="○",①基本情報【名簿入力前に必須入力】!$E$15,"")</f>
        <v/>
      </c>
      <c r="AD50" s="361" t="str">
        <f>③職員名簿【中間実績】!BZ60</f>
        <v/>
      </c>
      <c r="AE50" s="359" t="str">
        <f>③職員名簿【中間実績】!BJ60</f>
        <v/>
      </c>
      <c r="AF50" s="360" t="str">
        <f>IF(AD50="○",①基本情報【名簿入力前に必須入力】!$E$15,"")</f>
        <v/>
      </c>
      <c r="AG50" s="361" t="str">
        <f>③職員名簿【中間実績】!CA60</f>
        <v/>
      </c>
      <c r="AH50" s="359" t="str">
        <f>③職員名簿【中間実績】!BK60</f>
        <v/>
      </c>
      <c r="AI50" s="360" t="str">
        <f>IF(AG50="○",①基本情報【名簿入力前に必須入力】!$E$15,"")</f>
        <v/>
      </c>
      <c r="AJ50" s="361" t="str">
        <f>③職員名簿【中間実績】!CB60</f>
        <v/>
      </c>
      <c r="AK50" s="359" t="str">
        <f>③職員名簿【中間実績】!BL60</f>
        <v/>
      </c>
      <c r="AL50" s="360" t="str">
        <f>IF(AJ50="○",①基本情報【名簿入力前に必須入力】!$E$15,"")</f>
        <v/>
      </c>
    </row>
    <row r="51" spans="1:38" ht="30" customHeight="1">
      <c r="A51">
        <v>47</v>
      </c>
      <c r="B51" s="128" t="str">
        <f>③職員名簿【中間実績】!BP61</f>
        <v/>
      </c>
      <c r="C51" s="358" t="str">
        <f>③職員名簿【中間実績】!BQ61</f>
        <v/>
      </c>
      <c r="D51" s="359" t="str">
        <f>③職員名簿【中間実績】!BA61</f>
        <v/>
      </c>
      <c r="E51" s="360" t="str">
        <f>IF(C51="○",①基本情報【名簿入力前に必須入力】!$E$15,"")</f>
        <v/>
      </c>
      <c r="F51" s="361" t="str">
        <f>③職員名簿【中間実績】!BR61</f>
        <v/>
      </c>
      <c r="G51" s="359" t="str">
        <f>③職員名簿【中間実績】!BB61</f>
        <v/>
      </c>
      <c r="H51" s="360" t="str">
        <f>IF(F51="○",①基本情報【名簿入力前に必須入力】!$E$15,"")</f>
        <v/>
      </c>
      <c r="I51" s="361" t="str">
        <f>③職員名簿【中間実績】!BS61</f>
        <v/>
      </c>
      <c r="J51" s="359" t="str">
        <f>③職員名簿【中間実績】!BC61</f>
        <v/>
      </c>
      <c r="K51" s="360" t="str">
        <f>IF(I51="○",①基本情報【名簿入力前に必須入力】!$E$15,"")</f>
        <v/>
      </c>
      <c r="L51" s="361" t="str">
        <f>③職員名簿【中間実績】!BT61</f>
        <v/>
      </c>
      <c r="M51" s="359" t="str">
        <f>③職員名簿【中間実績】!BD61</f>
        <v/>
      </c>
      <c r="N51" s="360" t="str">
        <f>IF(L51="○",①基本情報【名簿入力前に必須入力】!$E$15,"")</f>
        <v/>
      </c>
      <c r="O51" s="361" t="str">
        <f>③職員名簿【中間実績】!BU61</f>
        <v/>
      </c>
      <c r="P51" s="359" t="str">
        <f>③職員名簿【中間実績】!BE61</f>
        <v/>
      </c>
      <c r="Q51" s="360" t="str">
        <f>IF(O51="○",①基本情報【名簿入力前に必須入力】!$E$15,"")</f>
        <v/>
      </c>
      <c r="R51" s="361" t="str">
        <f>③職員名簿【中間実績】!BV61</f>
        <v/>
      </c>
      <c r="S51" s="359" t="str">
        <f>③職員名簿【中間実績】!BF61</f>
        <v/>
      </c>
      <c r="T51" s="360" t="str">
        <f>IF(R51="○",①基本情報【名簿入力前に必須入力】!$E$15,"")</f>
        <v/>
      </c>
      <c r="U51" s="361" t="str">
        <f>③職員名簿【中間実績】!BW61</f>
        <v/>
      </c>
      <c r="V51" s="359" t="str">
        <f>③職員名簿【中間実績】!BG61</f>
        <v/>
      </c>
      <c r="W51" s="360" t="str">
        <f>IF(U51="○",①基本情報【名簿入力前に必須入力】!$E$15,"")</f>
        <v/>
      </c>
      <c r="X51" s="361" t="str">
        <f>③職員名簿【中間実績】!BX61</f>
        <v/>
      </c>
      <c r="Y51" s="359" t="str">
        <f>③職員名簿【中間実績】!BH61</f>
        <v/>
      </c>
      <c r="Z51" s="360" t="str">
        <f>IF(X51="○",①基本情報【名簿入力前に必須入力】!$E$15,"")</f>
        <v/>
      </c>
      <c r="AA51" s="361" t="str">
        <f>③職員名簿【中間実績】!BY61</f>
        <v/>
      </c>
      <c r="AB51" s="359" t="str">
        <f>③職員名簿【中間実績】!BI61</f>
        <v/>
      </c>
      <c r="AC51" s="360" t="str">
        <f>IF(AA51="○",①基本情報【名簿入力前に必須入力】!$E$15,"")</f>
        <v/>
      </c>
      <c r="AD51" s="361" t="str">
        <f>③職員名簿【中間実績】!BZ61</f>
        <v/>
      </c>
      <c r="AE51" s="359" t="str">
        <f>③職員名簿【中間実績】!BJ61</f>
        <v/>
      </c>
      <c r="AF51" s="360" t="str">
        <f>IF(AD51="○",①基本情報【名簿入力前に必須入力】!$E$15,"")</f>
        <v/>
      </c>
      <c r="AG51" s="361" t="str">
        <f>③職員名簿【中間実績】!CA61</f>
        <v/>
      </c>
      <c r="AH51" s="359" t="str">
        <f>③職員名簿【中間実績】!BK61</f>
        <v/>
      </c>
      <c r="AI51" s="360" t="str">
        <f>IF(AG51="○",①基本情報【名簿入力前に必須入力】!$E$15,"")</f>
        <v/>
      </c>
      <c r="AJ51" s="361" t="str">
        <f>③職員名簿【中間実績】!CB61</f>
        <v/>
      </c>
      <c r="AK51" s="359" t="str">
        <f>③職員名簿【中間実績】!BL61</f>
        <v/>
      </c>
      <c r="AL51" s="360" t="str">
        <f>IF(AJ51="○",①基本情報【名簿入力前に必須入力】!$E$15,"")</f>
        <v/>
      </c>
    </row>
    <row r="52" spans="1:38" ht="30" customHeight="1">
      <c r="A52">
        <v>48</v>
      </c>
      <c r="B52" s="128" t="str">
        <f>③職員名簿【中間実績】!BP62</f>
        <v/>
      </c>
      <c r="C52" s="358" t="str">
        <f>③職員名簿【中間実績】!BQ62</f>
        <v/>
      </c>
      <c r="D52" s="359" t="str">
        <f>③職員名簿【中間実績】!BA62</f>
        <v/>
      </c>
      <c r="E52" s="360" t="str">
        <f>IF(C52="○",①基本情報【名簿入力前に必須入力】!$E$15,"")</f>
        <v/>
      </c>
      <c r="F52" s="361" t="str">
        <f>③職員名簿【中間実績】!BR62</f>
        <v/>
      </c>
      <c r="G52" s="359" t="str">
        <f>③職員名簿【中間実績】!BB62</f>
        <v/>
      </c>
      <c r="H52" s="360" t="str">
        <f>IF(F52="○",①基本情報【名簿入力前に必須入力】!$E$15,"")</f>
        <v/>
      </c>
      <c r="I52" s="361" t="str">
        <f>③職員名簿【中間実績】!BS62</f>
        <v/>
      </c>
      <c r="J52" s="359" t="str">
        <f>③職員名簿【中間実績】!BC62</f>
        <v/>
      </c>
      <c r="K52" s="360" t="str">
        <f>IF(I52="○",①基本情報【名簿入力前に必須入力】!$E$15,"")</f>
        <v/>
      </c>
      <c r="L52" s="361" t="str">
        <f>③職員名簿【中間実績】!BT62</f>
        <v/>
      </c>
      <c r="M52" s="359" t="str">
        <f>③職員名簿【中間実績】!BD62</f>
        <v/>
      </c>
      <c r="N52" s="360" t="str">
        <f>IF(L52="○",①基本情報【名簿入力前に必須入力】!$E$15,"")</f>
        <v/>
      </c>
      <c r="O52" s="361" t="str">
        <f>③職員名簿【中間実績】!BU62</f>
        <v/>
      </c>
      <c r="P52" s="359" t="str">
        <f>③職員名簿【中間実績】!BE62</f>
        <v/>
      </c>
      <c r="Q52" s="360" t="str">
        <f>IF(O52="○",①基本情報【名簿入力前に必須入力】!$E$15,"")</f>
        <v/>
      </c>
      <c r="R52" s="361" t="str">
        <f>③職員名簿【中間実績】!BV62</f>
        <v/>
      </c>
      <c r="S52" s="359" t="str">
        <f>③職員名簿【中間実績】!BF62</f>
        <v/>
      </c>
      <c r="T52" s="360" t="str">
        <f>IF(R52="○",①基本情報【名簿入力前に必須入力】!$E$15,"")</f>
        <v/>
      </c>
      <c r="U52" s="361" t="str">
        <f>③職員名簿【中間実績】!BW62</f>
        <v/>
      </c>
      <c r="V52" s="359" t="str">
        <f>③職員名簿【中間実績】!BG62</f>
        <v/>
      </c>
      <c r="W52" s="360" t="str">
        <f>IF(U52="○",①基本情報【名簿入力前に必須入力】!$E$15,"")</f>
        <v/>
      </c>
      <c r="X52" s="361" t="str">
        <f>③職員名簿【中間実績】!BX62</f>
        <v/>
      </c>
      <c r="Y52" s="359" t="str">
        <f>③職員名簿【中間実績】!BH62</f>
        <v/>
      </c>
      <c r="Z52" s="360" t="str">
        <f>IF(X52="○",①基本情報【名簿入力前に必須入力】!$E$15,"")</f>
        <v/>
      </c>
      <c r="AA52" s="361" t="str">
        <f>③職員名簿【中間実績】!BY62</f>
        <v/>
      </c>
      <c r="AB52" s="359" t="str">
        <f>③職員名簿【中間実績】!BI62</f>
        <v/>
      </c>
      <c r="AC52" s="360" t="str">
        <f>IF(AA52="○",①基本情報【名簿入力前に必須入力】!$E$15,"")</f>
        <v/>
      </c>
      <c r="AD52" s="361" t="str">
        <f>③職員名簿【中間実績】!BZ62</f>
        <v/>
      </c>
      <c r="AE52" s="359" t="str">
        <f>③職員名簿【中間実績】!BJ62</f>
        <v/>
      </c>
      <c r="AF52" s="360" t="str">
        <f>IF(AD52="○",①基本情報【名簿入力前に必須入力】!$E$15,"")</f>
        <v/>
      </c>
      <c r="AG52" s="361" t="str">
        <f>③職員名簿【中間実績】!CA62</f>
        <v/>
      </c>
      <c r="AH52" s="359" t="str">
        <f>③職員名簿【中間実績】!BK62</f>
        <v/>
      </c>
      <c r="AI52" s="360" t="str">
        <f>IF(AG52="○",①基本情報【名簿入力前に必須入力】!$E$15,"")</f>
        <v/>
      </c>
      <c r="AJ52" s="361" t="str">
        <f>③職員名簿【中間実績】!CB62</f>
        <v/>
      </c>
      <c r="AK52" s="359" t="str">
        <f>③職員名簿【中間実績】!BL62</f>
        <v/>
      </c>
      <c r="AL52" s="360" t="str">
        <f>IF(AJ52="○",①基本情報【名簿入力前に必須入力】!$E$15,"")</f>
        <v/>
      </c>
    </row>
    <row r="53" spans="1:38" ht="30" customHeight="1">
      <c r="A53">
        <v>49</v>
      </c>
      <c r="B53" s="128" t="str">
        <f>③職員名簿【中間実績】!BP63</f>
        <v/>
      </c>
      <c r="C53" s="358" t="str">
        <f>③職員名簿【中間実績】!BQ63</f>
        <v/>
      </c>
      <c r="D53" s="359" t="str">
        <f>③職員名簿【中間実績】!BA63</f>
        <v/>
      </c>
      <c r="E53" s="360" t="str">
        <f>IF(C53="○",①基本情報【名簿入力前に必須入力】!$E$15,"")</f>
        <v/>
      </c>
      <c r="F53" s="361" t="str">
        <f>③職員名簿【中間実績】!BR63</f>
        <v/>
      </c>
      <c r="G53" s="359" t="str">
        <f>③職員名簿【中間実績】!BB63</f>
        <v/>
      </c>
      <c r="H53" s="360" t="str">
        <f>IF(F53="○",①基本情報【名簿入力前に必須入力】!$E$15,"")</f>
        <v/>
      </c>
      <c r="I53" s="361" t="str">
        <f>③職員名簿【中間実績】!BS63</f>
        <v/>
      </c>
      <c r="J53" s="359" t="str">
        <f>③職員名簿【中間実績】!BC63</f>
        <v/>
      </c>
      <c r="K53" s="360" t="str">
        <f>IF(I53="○",①基本情報【名簿入力前に必須入力】!$E$15,"")</f>
        <v/>
      </c>
      <c r="L53" s="361" t="str">
        <f>③職員名簿【中間実績】!BT63</f>
        <v/>
      </c>
      <c r="M53" s="359" t="str">
        <f>③職員名簿【中間実績】!BD63</f>
        <v/>
      </c>
      <c r="N53" s="360" t="str">
        <f>IF(L53="○",①基本情報【名簿入力前に必須入力】!$E$15,"")</f>
        <v/>
      </c>
      <c r="O53" s="361" t="str">
        <f>③職員名簿【中間実績】!BU63</f>
        <v/>
      </c>
      <c r="P53" s="359" t="str">
        <f>③職員名簿【中間実績】!BE63</f>
        <v/>
      </c>
      <c r="Q53" s="360" t="str">
        <f>IF(O53="○",①基本情報【名簿入力前に必須入力】!$E$15,"")</f>
        <v/>
      </c>
      <c r="R53" s="361" t="str">
        <f>③職員名簿【中間実績】!BV63</f>
        <v/>
      </c>
      <c r="S53" s="359" t="str">
        <f>③職員名簿【中間実績】!BF63</f>
        <v/>
      </c>
      <c r="T53" s="360" t="str">
        <f>IF(R53="○",①基本情報【名簿入力前に必須入力】!$E$15,"")</f>
        <v/>
      </c>
      <c r="U53" s="361" t="str">
        <f>③職員名簿【中間実績】!BW63</f>
        <v/>
      </c>
      <c r="V53" s="359" t="str">
        <f>③職員名簿【中間実績】!BG63</f>
        <v/>
      </c>
      <c r="W53" s="360" t="str">
        <f>IF(U53="○",①基本情報【名簿入力前に必須入力】!$E$15,"")</f>
        <v/>
      </c>
      <c r="X53" s="361" t="str">
        <f>③職員名簿【中間実績】!BX63</f>
        <v/>
      </c>
      <c r="Y53" s="359" t="str">
        <f>③職員名簿【中間実績】!BH63</f>
        <v/>
      </c>
      <c r="Z53" s="360" t="str">
        <f>IF(X53="○",①基本情報【名簿入力前に必須入力】!$E$15,"")</f>
        <v/>
      </c>
      <c r="AA53" s="361" t="str">
        <f>③職員名簿【中間実績】!BY63</f>
        <v/>
      </c>
      <c r="AB53" s="359" t="str">
        <f>③職員名簿【中間実績】!BI63</f>
        <v/>
      </c>
      <c r="AC53" s="360" t="str">
        <f>IF(AA53="○",①基本情報【名簿入力前に必須入力】!$E$15,"")</f>
        <v/>
      </c>
      <c r="AD53" s="361" t="str">
        <f>③職員名簿【中間実績】!BZ63</f>
        <v/>
      </c>
      <c r="AE53" s="359" t="str">
        <f>③職員名簿【中間実績】!BJ63</f>
        <v/>
      </c>
      <c r="AF53" s="360" t="str">
        <f>IF(AD53="○",①基本情報【名簿入力前に必須入力】!$E$15,"")</f>
        <v/>
      </c>
      <c r="AG53" s="361" t="str">
        <f>③職員名簿【中間実績】!CA63</f>
        <v/>
      </c>
      <c r="AH53" s="359" t="str">
        <f>③職員名簿【中間実績】!BK63</f>
        <v/>
      </c>
      <c r="AI53" s="360" t="str">
        <f>IF(AG53="○",①基本情報【名簿入力前に必須入力】!$E$15,"")</f>
        <v/>
      </c>
      <c r="AJ53" s="361" t="str">
        <f>③職員名簿【中間実績】!CB63</f>
        <v/>
      </c>
      <c r="AK53" s="359" t="str">
        <f>③職員名簿【中間実績】!BL63</f>
        <v/>
      </c>
      <c r="AL53" s="360" t="str">
        <f>IF(AJ53="○",①基本情報【名簿入力前に必須入力】!$E$15,"")</f>
        <v/>
      </c>
    </row>
    <row r="54" spans="1:38" ht="30" customHeight="1">
      <c r="A54">
        <v>50</v>
      </c>
      <c r="B54" s="128" t="str">
        <f>③職員名簿【中間実績】!BP64</f>
        <v/>
      </c>
      <c r="C54" s="358" t="str">
        <f>③職員名簿【中間実績】!BQ64</f>
        <v/>
      </c>
      <c r="D54" s="359" t="str">
        <f>③職員名簿【中間実績】!BA64</f>
        <v/>
      </c>
      <c r="E54" s="360" t="str">
        <f>IF(C54="○",①基本情報【名簿入力前に必須入力】!$E$15,"")</f>
        <v/>
      </c>
      <c r="F54" s="361" t="str">
        <f>③職員名簿【中間実績】!BR64</f>
        <v/>
      </c>
      <c r="G54" s="359" t="str">
        <f>③職員名簿【中間実績】!BB64</f>
        <v/>
      </c>
      <c r="H54" s="360" t="str">
        <f>IF(F54="○",①基本情報【名簿入力前に必須入力】!$E$15,"")</f>
        <v/>
      </c>
      <c r="I54" s="361" t="str">
        <f>③職員名簿【中間実績】!BS64</f>
        <v/>
      </c>
      <c r="J54" s="359" t="str">
        <f>③職員名簿【中間実績】!BC64</f>
        <v/>
      </c>
      <c r="K54" s="360" t="str">
        <f>IF(I54="○",①基本情報【名簿入力前に必須入力】!$E$15,"")</f>
        <v/>
      </c>
      <c r="L54" s="361" t="str">
        <f>③職員名簿【中間実績】!BT64</f>
        <v/>
      </c>
      <c r="M54" s="359" t="str">
        <f>③職員名簿【中間実績】!BD64</f>
        <v/>
      </c>
      <c r="N54" s="360" t="str">
        <f>IF(L54="○",①基本情報【名簿入力前に必須入力】!$E$15,"")</f>
        <v/>
      </c>
      <c r="O54" s="361" t="str">
        <f>③職員名簿【中間実績】!BU64</f>
        <v/>
      </c>
      <c r="P54" s="359" t="str">
        <f>③職員名簿【中間実績】!BE64</f>
        <v/>
      </c>
      <c r="Q54" s="360" t="str">
        <f>IF(O54="○",①基本情報【名簿入力前に必須入力】!$E$15,"")</f>
        <v/>
      </c>
      <c r="R54" s="361" t="str">
        <f>③職員名簿【中間実績】!BV64</f>
        <v/>
      </c>
      <c r="S54" s="359" t="str">
        <f>③職員名簿【中間実績】!BF64</f>
        <v/>
      </c>
      <c r="T54" s="360" t="str">
        <f>IF(R54="○",①基本情報【名簿入力前に必須入力】!$E$15,"")</f>
        <v/>
      </c>
      <c r="U54" s="361" t="str">
        <f>③職員名簿【中間実績】!BW64</f>
        <v/>
      </c>
      <c r="V54" s="359" t="str">
        <f>③職員名簿【中間実績】!BG64</f>
        <v/>
      </c>
      <c r="W54" s="360" t="str">
        <f>IF(U54="○",①基本情報【名簿入力前に必須入力】!$E$15,"")</f>
        <v/>
      </c>
      <c r="X54" s="361" t="str">
        <f>③職員名簿【中間実績】!BX64</f>
        <v/>
      </c>
      <c r="Y54" s="359" t="str">
        <f>③職員名簿【中間実績】!BH64</f>
        <v/>
      </c>
      <c r="Z54" s="360" t="str">
        <f>IF(X54="○",①基本情報【名簿入力前に必須入力】!$E$15,"")</f>
        <v/>
      </c>
      <c r="AA54" s="361" t="str">
        <f>③職員名簿【中間実績】!BY64</f>
        <v/>
      </c>
      <c r="AB54" s="359" t="str">
        <f>③職員名簿【中間実績】!BI64</f>
        <v/>
      </c>
      <c r="AC54" s="360" t="str">
        <f>IF(AA54="○",①基本情報【名簿入力前に必須入力】!$E$15,"")</f>
        <v/>
      </c>
      <c r="AD54" s="361" t="str">
        <f>③職員名簿【中間実績】!BZ64</f>
        <v/>
      </c>
      <c r="AE54" s="359" t="str">
        <f>③職員名簿【中間実績】!BJ64</f>
        <v/>
      </c>
      <c r="AF54" s="360" t="str">
        <f>IF(AD54="○",①基本情報【名簿入力前に必須入力】!$E$15,"")</f>
        <v/>
      </c>
      <c r="AG54" s="361" t="str">
        <f>③職員名簿【中間実績】!CA64</f>
        <v/>
      </c>
      <c r="AH54" s="359" t="str">
        <f>③職員名簿【中間実績】!BK64</f>
        <v/>
      </c>
      <c r="AI54" s="360" t="str">
        <f>IF(AG54="○",①基本情報【名簿入力前に必須入力】!$E$15,"")</f>
        <v/>
      </c>
      <c r="AJ54" s="361" t="str">
        <f>③職員名簿【中間実績】!CB64</f>
        <v/>
      </c>
      <c r="AK54" s="359" t="str">
        <f>③職員名簿【中間実績】!BL64</f>
        <v/>
      </c>
      <c r="AL54" s="360" t="str">
        <f>IF(AJ54="○",①基本情報【名簿入力前に必須入力】!$E$15,"")</f>
        <v/>
      </c>
    </row>
    <row r="55" spans="1:38" ht="30" customHeight="1">
      <c r="A55">
        <v>51</v>
      </c>
      <c r="B55" s="128" t="str">
        <f>③職員名簿【中間実績】!BP65</f>
        <v/>
      </c>
      <c r="C55" s="358" t="str">
        <f>③職員名簿【中間実績】!BQ65</f>
        <v/>
      </c>
      <c r="D55" s="359" t="str">
        <f>③職員名簿【中間実績】!BA65</f>
        <v/>
      </c>
      <c r="E55" s="360" t="str">
        <f>IF(C55="○",①基本情報【名簿入力前に必須入力】!$E$15,"")</f>
        <v/>
      </c>
      <c r="F55" s="361" t="str">
        <f>③職員名簿【中間実績】!BR65</f>
        <v/>
      </c>
      <c r="G55" s="359" t="str">
        <f>③職員名簿【中間実績】!BB65</f>
        <v/>
      </c>
      <c r="H55" s="360" t="str">
        <f>IF(F55="○",①基本情報【名簿入力前に必須入力】!$E$15,"")</f>
        <v/>
      </c>
      <c r="I55" s="361" t="str">
        <f>③職員名簿【中間実績】!BS65</f>
        <v/>
      </c>
      <c r="J55" s="359" t="str">
        <f>③職員名簿【中間実績】!BC65</f>
        <v/>
      </c>
      <c r="K55" s="360" t="str">
        <f>IF(I55="○",①基本情報【名簿入力前に必須入力】!$E$15,"")</f>
        <v/>
      </c>
      <c r="L55" s="361" t="str">
        <f>③職員名簿【中間実績】!BT65</f>
        <v/>
      </c>
      <c r="M55" s="359" t="str">
        <f>③職員名簿【中間実績】!BD65</f>
        <v/>
      </c>
      <c r="N55" s="360" t="str">
        <f>IF(L55="○",①基本情報【名簿入力前に必須入力】!$E$15,"")</f>
        <v/>
      </c>
      <c r="O55" s="361" t="str">
        <f>③職員名簿【中間実績】!BU65</f>
        <v/>
      </c>
      <c r="P55" s="359" t="str">
        <f>③職員名簿【中間実績】!BE65</f>
        <v/>
      </c>
      <c r="Q55" s="360" t="str">
        <f>IF(O55="○",①基本情報【名簿入力前に必須入力】!$E$15,"")</f>
        <v/>
      </c>
      <c r="R55" s="361" t="str">
        <f>③職員名簿【中間実績】!BV65</f>
        <v/>
      </c>
      <c r="S55" s="359" t="str">
        <f>③職員名簿【中間実績】!BF65</f>
        <v/>
      </c>
      <c r="T55" s="360" t="str">
        <f>IF(R55="○",①基本情報【名簿入力前に必須入力】!$E$15,"")</f>
        <v/>
      </c>
      <c r="U55" s="361" t="str">
        <f>③職員名簿【中間実績】!BW65</f>
        <v/>
      </c>
      <c r="V55" s="359" t="str">
        <f>③職員名簿【中間実績】!BG65</f>
        <v/>
      </c>
      <c r="W55" s="360" t="str">
        <f>IF(U55="○",①基本情報【名簿入力前に必須入力】!$E$15,"")</f>
        <v/>
      </c>
      <c r="X55" s="361" t="str">
        <f>③職員名簿【中間実績】!BX65</f>
        <v/>
      </c>
      <c r="Y55" s="359" t="str">
        <f>③職員名簿【中間実績】!BH65</f>
        <v/>
      </c>
      <c r="Z55" s="360" t="str">
        <f>IF(X55="○",①基本情報【名簿入力前に必須入力】!$E$15,"")</f>
        <v/>
      </c>
      <c r="AA55" s="361" t="str">
        <f>③職員名簿【中間実績】!BY65</f>
        <v/>
      </c>
      <c r="AB55" s="359" t="str">
        <f>③職員名簿【中間実績】!BI65</f>
        <v/>
      </c>
      <c r="AC55" s="360" t="str">
        <f>IF(AA55="○",①基本情報【名簿入力前に必須入力】!$E$15,"")</f>
        <v/>
      </c>
      <c r="AD55" s="361" t="str">
        <f>③職員名簿【中間実績】!BZ65</f>
        <v/>
      </c>
      <c r="AE55" s="359" t="str">
        <f>③職員名簿【中間実績】!BJ65</f>
        <v/>
      </c>
      <c r="AF55" s="360" t="str">
        <f>IF(AD55="○",①基本情報【名簿入力前に必須入力】!$E$15,"")</f>
        <v/>
      </c>
      <c r="AG55" s="361" t="str">
        <f>③職員名簿【中間実績】!CA65</f>
        <v/>
      </c>
      <c r="AH55" s="359" t="str">
        <f>③職員名簿【中間実績】!BK65</f>
        <v/>
      </c>
      <c r="AI55" s="360" t="str">
        <f>IF(AG55="○",①基本情報【名簿入力前に必須入力】!$E$15,"")</f>
        <v/>
      </c>
      <c r="AJ55" s="361" t="str">
        <f>③職員名簿【中間実績】!CB65</f>
        <v/>
      </c>
      <c r="AK55" s="359" t="str">
        <f>③職員名簿【中間実績】!BL65</f>
        <v/>
      </c>
      <c r="AL55" s="360" t="str">
        <f>IF(AJ55="○",①基本情報【名簿入力前に必須入力】!$E$15,"")</f>
        <v/>
      </c>
    </row>
    <row r="56" spans="1:38" ht="30" customHeight="1">
      <c r="A56">
        <v>52</v>
      </c>
      <c r="B56" s="128" t="str">
        <f>③職員名簿【中間実績】!BP66</f>
        <v/>
      </c>
      <c r="C56" s="358" t="str">
        <f>③職員名簿【中間実績】!BQ66</f>
        <v/>
      </c>
      <c r="D56" s="359" t="str">
        <f>③職員名簿【中間実績】!BA66</f>
        <v/>
      </c>
      <c r="E56" s="360" t="str">
        <f>IF(C56="○",①基本情報【名簿入力前に必須入力】!$E$15,"")</f>
        <v/>
      </c>
      <c r="F56" s="361" t="str">
        <f>③職員名簿【中間実績】!BR66</f>
        <v/>
      </c>
      <c r="G56" s="359" t="str">
        <f>③職員名簿【中間実績】!BB66</f>
        <v/>
      </c>
      <c r="H56" s="360" t="str">
        <f>IF(F56="○",①基本情報【名簿入力前に必須入力】!$E$15,"")</f>
        <v/>
      </c>
      <c r="I56" s="361" t="str">
        <f>③職員名簿【中間実績】!BS66</f>
        <v/>
      </c>
      <c r="J56" s="359" t="str">
        <f>③職員名簿【中間実績】!BC66</f>
        <v/>
      </c>
      <c r="K56" s="360" t="str">
        <f>IF(I56="○",①基本情報【名簿入力前に必須入力】!$E$15,"")</f>
        <v/>
      </c>
      <c r="L56" s="361" t="str">
        <f>③職員名簿【中間実績】!BT66</f>
        <v/>
      </c>
      <c r="M56" s="359" t="str">
        <f>③職員名簿【中間実績】!BD66</f>
        <v/>
      </c>
      <c r="N56" s="360" t="str">
        <f>IF(L56="○",①基本情報【名簿入力前に必須入力】!$E$15,"")</f>
        <v/>
      </c>
      <c r="O56" s="361" t="str">
        <f>③職員名簿【中間実績】!BU66</f>
        <v/>
      </c>
      <c r="P56" s="359" t="str">
        <f>③職員名簿【中間実績】!BE66</f>
        <v/>
      </c>
      <c r="Q56" s="360" t="str">
        <f>IF(O56="○",①基本情報【名簿入力前に必須入力】!$E$15,"")</f>
        <v/>
      </c>
      <c r="R56" s="361" t="str">
        <f>③職員名簿【中間実績】!BV66</f>
        <v/>
      </c>
      <c r="S56" s="359" t="str">
        <f>③職員名簿【中間実績】!BF66</f>
        <v/>
      </c>
      <c r="T56" s="360" t="str">
        <f>IF(R56="○",①基本情報【名簿入力前に必須入力】!$E$15,"")</f>
        <v/>
      </c>
      <c r="U56" s="361" t="str">
        <f>③職員名簿【中間実績】!BW66</f>
        <v/>
      </c>
      <c r="V56" s="359" t="str">
        <f>③職員名簿【中間実績】!BG66</f>
        <v/>
      </c>
      <c r="W56" s="360" t="str">
        <f>IF(U56="○",①基本情報【名簿入力前に必須入力】!$E$15,"")</f>
        <v/>
      </c>
      <c r="X56" s="361" t="str">
        <f>③職員名簿【中間実績】!BX66</f>
        <v/>
      </c>
      <c r="Y56" s="359" t="str">
        <f>③職員名簿【中間実績】!BH66</f>
        <v/>
      </c>
      <c r="Z56" s="360" t="str">
        <f>IF(X56="○",①基本情報【名簿入力前に必須入力】!$E$15,"")</f>
        <v/>
      </c>
      <c r="AA56" s="361" t="str">
        <f>③職員名簿【中間実績】!BY66</f>
        <v/>
      </c>
      <c r="AB56" s="359" t="str">
        <f>③職員名簿【中間実績】!BI66</f>
        <v/>
      </c>
      <c r="AC56" s="360" t="str">
        <f>IF(AA56="○",①基本情報【名簿入力前に必須入力】!$E$15,"")</f>
        <v/>
      </c>
      <c r="AD56" s="361" t="str">
        <f>③職員名簿【中間実績】!BZ66</f>
        <v/>
      </c>
      <c r="AE56" s="359" t="str">
        <f>③職員名簿【中間実績】!BJ66</f>
        <v/>
      </c>
      <c r="AF56" s="360" t="str">
        <f>IF(AD56="○",①基本情報【名簿入力前に必須入力】!$E$15,"")</f>
        <v/>
      </c>
      <c r="AG56" s="361" t="str">
        <f>③職員名簿【中間実績】!CA66</f>
        <v/>
      </c>
      <c r="AH56" s="359" t="str">
        <f>③職員名簿【中間実績】!BK66</f>
        <v/>
      </c>
      <c r="AI56" s="360" t="str">
        <f>IF(AG56="○",①基本情報【名簿入力前に必須入力】!$E$15,"")</f>
        <v/>
      </c>
      <c r="AJ56" s="361" t="str">
        <f>③職員名簿【中間実績】!CB66</f>
        <v/>
      </c>
      <c r="AK56" s="359" t="str">
        <f>③職員名簿【中間実績】!BL66</f>
        <v/>
      </c>
      <c r="AL56" s="360" t="str">
        <f>IF(AJ56="○",①基本情報【名簿入力前に必須入力】!$E$15,"")</f>
        <v/>
      </c>
    </row>
    <row r="57" spans="1:38" ht="30" customHeight="1">
      <c r="A57">
        <v>53</v>
      </c>
      <c r="B57" s="128" t="str">
        <f>③職員名簿【中間実績】!BP67</f>
        <v/>
      </c>
      <c r="C57" s="358" t="str">
        <f>③職員名簿【中間実績】!BQ67</f>
        <v/>
      </c>
      <c r="D57" s="359" t="str">
        <f>③職員名簿【中間実績】!BA67</f>
        <v/>
      </c>
      <c r="E57" s="360" t="str">
        <f>IF(C57="○",①基本情報【名簿入力前に必須入力】!$E$15,"")</f>
        <v/>
      </c>
      <c r="F57" s="361" t="str">
        <f>③職員名簿【中間実績】!BR67</f>
        <v/>
      </c>
      <c r="G57" s="359" t="str">
        <f>③職員名簿【中間実績】!BB67</f>
        <v/>
      </c>
      <c r="H57" s="360" t="str">
        <f>IF(F57="○",①基本情報【名簿入力前に必須入力】!$E$15,"")</f>
        <v/>
      </c>
      <c r="I57" s="361" t="str">
        <f>③職員名簿【中間実績】!BS67</f>
        <v/>
      </c>
      <c r="J57" s="359" t="str">
        <f>③職員名簿【中間実績】!BC67</f>
        <v/>
      </c>
      <c r="K57" s="360" t="str">
        <f>IF(I57="○",①基本情報【名簿入力前に必須入力】!$E$15,"")</f>
        <v/>
      </c>
      <c r="L57" s="361" t="str">
        <f>③職員名簿【中間実績】!BT67</f>
        <v/>
      </c>
      <c r="M57" s="359" t="str">
        <f>③職員名簿【中間実績】!BD67</f>
        <v/>
      </c>
      <c r="N57" s="360" t="str">
        <f>IF(L57="○",①基本情報【名簿入力前に必須入力】!$E$15,"")</f>
        <v/>
      </c>
      <c r="O57" s="361" t="str">
        <f>③職員名簿【中間実績】!BU67</f>
        <v/>
      </c>
      <c r="P57" s="359" t="str">
        <f>③職員名簿【中間実績】!BE67</f>
        <v/>
      </c>
      <c r="Q57" s="360" t="str">
        <f>IF(O57="○",①基本情報【名簿入力前に必須入力】!$E$15,"")</f>
        <v/>
      </c>
      <c r="R57" s="361" t="str">
        <f>③職員名簿【中間実績】!BV67</f>
        <v/>
      </c>
      <c r="S57" s="359" t="str">
        <f>③職員名簿【中間実績】!BF67</f>
        <v/>
      </c>
      <c r="T57" s="360" t="str">
        <f>IF(R57="○",①基本情報【名簿入力前に必須入力】!$E$15,"")</f>
        <v/>
      </c>
      <c r="U57" s="361" t="str">
        <f>③職員名簿【中間実績】!BW67</f>
        <v/>
      </c>
      <c r="V57" s="359" t="str">
        <f>③職員名簿【中間実績】!BG67</f>
        <v/>
      </c>
      <c r="W57" s="360" t="str">
        <f>IF(U57="○",①基本情報【名簿入力前に必須入力】!$E$15,"")</f>
        <v/>
      </c>
      <c r="X57" s="361" t="str">
        <f>③職員名簿【中間実績】!BX67</f>
        <v/>
      </c>
      <c r="Y57" s="359" t="str">
        <f>③職員名簿【中間実績】!BH67</f>
        <v/>
      </c>
      <c r="Z57" s="360" t="str">
        <f>IF(X57="○",①基本情報【名簿入力前に必須入力】!$E$15,"")</f>
        <v/>
      </c>
      <c r="AA57" s="361" t="str">
        <f>③職員名簿【中間実績】!BY67</f>
        <v/>
      </c>
      <c r="AB57" s="359" t="str">
        <f>③職員名簿【中間実績】!BI67</f>
        <v/>
      </c>
      <c r="AC57" s="360" t="str">
        <f>IF(AA57="○",①基本情報【名簿入力前に必須入力】!$E$15,"")</f>
        <v/>
      </c>
      <c r="AD57" s="361" t="str">
        <f>③職員名簿【中間実績】!BZ67</f>
        <v/>
      </c>
      <c r="AE57" s="359" t="str">
        <f>③職員名簿【中間実績】!BJ67</f>
        <v/>
      </c>
      <c r="AF57" s="360" t="str">
        <f>IF(AD57="○",①基本情報【名簿入力前に必須入力】!$E$15,"")</f>
        <v/>
      </c>
      <c r="AG57" s="361" t="str">
        <f>③職員名簿【中間実績】!CA67</f>
        <v/>
      </c>
      <c r="AH57" s="359" t="str">
        <f>③職員名簿【中間実績】!BK67</f>
        <v/>
      </c>
      <c r="AI57" s="360" t="str">
        <f>IF(AG57="○",①基本情報【名簿入力前に必須入力】!$E$15,"")</f>
        <v/>
      </c>
      <c r="AJ57" s="361" t="str">
        <f>③職員名簿【中間実績】!CB67</f>
        <v/>
      </c>
      <c r="AK57" s="359" t="str">
        <f>③職員名簿【中間実績】!BL67</f>
        <v/>
      </c>
      <c r="AL57" s="360" t="str">
        <f>IF(AJ57="○",①基本情報【名簿入力前に必須入力】!$E$15,"")</f>
        <v/>
      </c>
    </row>
    <row r="58" spans="1:38" ht="30" customHeight="1">
      <c r="A58">
        <v>54</v>
      </c>
      <c r="B58" s="128" t="str">
        <f>③職員名簿【中間実績】!BP68</f>
        <v/>
      </c>
      <c r="C58" s="358" t="str">
        <f>③職員名簿【中間実績】!BQ68</f>
        <v/>
      </c>
      <c r="D58" s="359" t="str">
        <f>③職員名簿【中間実績】!BA68</f>
        <v/>
      </c>
      <c r="E58" s="360" t="str">
        <f>IF(C58="○",①基本情報【名簿入力前に必須入力】!$E$15,"")</f>
        <v/>
      </c>
      <c r="F58" s="361" t="str">
        <f>③職員名簿【中間実績】!BR68</f>
        <v/>
      </c>
      <c r="G58" s="359" t="str">
        <f>③職員名簿【中間実績】!BB68</f>
        <v/>
      </c>
      <c r="H58" s="360" t="str">
        <f>IF(F58="○",①基本情報【名簿入力前に必須入力】!$E$15,"")</f>
        <v/>
      </c>
      <c r="I58" s="361" t="str">
        <f>③職員名簿【中間実績】!BS68</f>
        <v/>
      </c>
      <c r="J58" s="359" t="str">
        <f>③職員名簿【中間実績】!BC68</f>
        <v/>
      </c>
      <c r="K58" s="360" t="str">
        <f>IF(I58="○",①基本情報【名簿入力前に必須入力】!$E$15,"")</f>
        <v/>
      </c>
      <c r="L58" s="361" t="str">
        <f>③職員名簿【中間実績】!BT68</f>
        <v/>
      </c>
      <c r="M58" s="359" t="str">
        <f>③職員名簿【中間実績】!BD68</f>
        <v/>
      </c>
      <c r="N58" s="360" t="str">
        <f>IF(L58="○",①基本情報【名簿入力前に必須入力】!$E$15,"")</f>
        <v/>
      </c>
      <c r="O58" s="361" t="str">
        <f>③職員名簿【中間実績】!BU68</f>
        <v/>
      </c>
      <c r="P58" s="359" t="str">
        <f>③職員名簿【中間実績】!BE68</f>
        <v/>
      </c>
      <c r="Q58" s="360" t="str">
        <f>IF(O58="○",①基本情報【名簿入力前に必須入力】!$E$15,"")</f>
        <v/>
      </c>
      <c r="R58" s="361" t="str">
        <f>③職員名簿【中間実績】!BV68</f>
        <v/>
      </c>
      <c r="S58" s="359" t="str">
        <f>③職員名簿【中間実績】!BF68</f>
        <v/>
      </c>
      <c r="T58" s="360" t="str">
        <f>IF(R58="○",①基本情報【名簿入力前に必須入力】!$E$15,"")</f>
        <v/>
      </c>
      <c r="U58" s="361" t="str">
        <f>③職員名簿【中間実績】!BW68</f>
        <v/>
      </c>
      <c r="V58" s="359" t="str">
        <f>③職員名簿【中間実績】!BG68</f>
        <v/>
      </c>
      <c r="W58" s="360" t="str">
        <f>IF(U58="○",①基本情報【名簿入力前に必須入力】!$E$15,"")</f>
        <v/>
      </c>
      <c r="X58" s="361" t="str">
        <f>③職員名簿【中間実績】!BX68</f>
        <v/>
      </c>
      <c r="Y58" s="359" t="str">
        <f>③職員名簿【中間実績】!BH68</f>
        <v/>
      </c>
      <c r="Z58" s="360" t="str">
        <f>IF(X58="○",①基本情報【名簿入力前に必須入力】!$E$15,"")</f>
        <v/>
      </c>
      <c r="AA58" s="361" t="str">
        <f>③職員名簿【中間実績】!BY68</f>
        <v/>
      </c>
      <c r="AB58" s="359" t="str">
        <f>③職員名簿【中間実績】!BI68</f>
        <v/>
      </c>
      <c r="AC58" s="360" t="str">
        <f>IF(AA58="○",①基本情報【名簿入力前に必須入力】!$E$15,"")</f>
        <v/>
      </c>
      <c r="AD58" s="361" t="str">
        <f>③職員名簿【中間実績】!BZ68</f>
        <v/>
      </c>
      <c r="AE58" s="359" t="str">
        <f>③職員名簿【中間実績】!BJ68</f>
        <v/>
      </c>
      <c r="AF58" s="360" t="str">
        <f>IF(AD58="○",①基本情報【名簿入力前に必須入力】!$E$15,"")</f>
        <v/>
      </c>
      <c r="AG58" s="361" t="str">
        <f>③職員名簿【中間実績】!CA68</f>
        <v/>
      </c>
      <c r="AH58" s="359" t="str">
        <f>③職員名簿【中間実績】!BK68</f>
        <v/>
      </c>
      <c r="AI58" s="360" t="str">
        <f>IF(AG58="○",①基本情報【名簿入力前に必須入力】!$E$15,"")</f>
        <v/>
      </c>
      <c r="AJ58" s="361" t="str">
        <f>③職員名簿【中間実績】!CB68</f>
        <v/>
      </c>
      <c r="AK58" s="359" t="str">
        <f>③職員名簿【中間実績】!BL68</f>
        <v/>
      </c>
      <c r="AL58" s="360" t="str">
        <f>IF(AJ58="○",①基本情報【名簿入力前に必須入力】!$E$15,"")</f>
        <v/>
      </c>
    </row>
    <row r="59" spans="1:38" ht="30" customHeight="1">
      <c r="A59">
        <v>55</v>
      </c>
      <c r="B59" s="128" t="str">
        <f>③職員名簿【中間実績】!BP69</f>
        <v/>
      </c>
      <c r="C59" s="358" t="str">
        <f>③職員名簿【中間実績】!BQ69</f>
        <v/>
      </c>
      <c r="D59" s="359" t="str">
        <f>③職員名簿【中間実績】!BA69</f>
        <v/>
      </c>
      <c r="E59" s="360" t="str">
        <f>IF(C59="○",①基本情報【名簿入力前に必須入力】!$E$15,"")</f>
        <v/>
      </c>
      <c r="F59" s="361" t="str">
        <f>③職員名簿【中間実績】!BR69</f>
        <v/>
      </c>
      <c r="G59" s="359" t="str">
        <f>③職員名簿【中間実績】!BB69</f>
        <v/>
      </c>
      <c r="H59" s="360" t="str">
        <f>IF(F59="○",①基本情報【名簿入力前に必須入力】!$E$15,"")</f>
        <v/>
      </c>
      <c r="I59" s="361" t="str">
        <f>③職員名簿【中間実績】!BS69</f>
        <v/>
      </c>
      <c r="J59" s="359" t="str">
        <f>③職員名簿【中間実績】!BC69</f>
        <v/>
      </c>
      <c r="K59" s="360" t="str">
        <f>IF(I59="○",①基本情報【名簿入力前に必須入力】!$E$15,"")</f>
        <v/>
      </c>
      <c r="L59" s="361" t="str">
        <f>③職員名簿【中間実績】!BT69</f>
        <v/>
      </c>
      <c r="M59" s="359" t="str">
        <f>③職員名簿【中間実績】!BD69</f>
        <v/>
      </c>
      <c r="N59" s="360" t="str">
        <f>IF(L59="○",①基本情報【名簿入力前に必須入力】!$E$15,"")</f>
        <v/>
      </c>
      <c r="O59" s="361" t="str">
        <f>③職員名簿【中間実績】!BU69</f>
        <v/>
      </c>
      <c r="P59" s="359" t="str">
        <f>③職員名簿【中間実績】!BE69</f>
        <v/>
      </c>
      <c r="Q59" s="360" t="str">
        <f>IF(O59="○",①基本情報【名簿入力前に必須入力】!$E$15,"")</f>
        <v/>
      </c>
      <c r="R59" s="361" t="str">
        <f>③職員名簿【中間実績】!BV69</f>
        <v/>
      </c>
      <c r="S59" s="359" t="str">
        <f>③職員名簿【中間実績】!BF69</f>
        <v/>
      </c>
      <c r="T59" s="360" t="str">
        <f>IF(R59="○",①基本情報【名簿入力前に必須入力】!$E$15,"")</f>
        <v/>
      </c>
      <c r="U59" s="361" t="str">
        <f>③職員名簿【中間実績】!BW69</f>
        <v/>
      </c>
      <c r="V59" s="359" t="str">
        <f>③職員名簿【中間実績】!BG69</f>
        <v/>
      </c>
      <c r="W59" s="360" t="str">
        <f>IF(U59="○",①基本情報【名簿入力前に必須入力】!$E$15,"")</f>
        <v/>
      </c>
      <c r="X59" s="361" t="str">
        <f>③職員名簿【中間実績】!BX69</f>
        <v/>
      </c>
      <c r="Y59" s="359" t="str">
        <f>③職員名簿【中間実績】!BH69</f>
        <v/>
      </c>
      <c r="Z59" s="360" t="str">
        <f>IF(X59="○",①基本情報【名簿入力前に必須入力】!$E$15,"")</f>
        <v/>
      </c>
      <c r="AA59" s="361" t="str">
        <f>③職員名簿【中間実績】!BY69</f>
        <v/>
      </c>
      <c r="AB59" s="359" t="str">
        <f>③職員名簿【中間実績】!BI69</f>
        <v/>
      </c>
      <c r="AC59" s="360" t="str">
        <f>IF(AA59="○",①基本情報【名簿入力前に必須入力】!$E$15,"")</f>
        <v/>
      </c>
      <c r="AD59" s="361" t="str">
        <f>③職員名簿【中間実績】!BZ69</f>
        <v/>
      </c>
      <c r="AE59" s="359" t="str">
        <f>③職員名簿【中間実績】!BJ69</f>
        <v/>
      </c>
      <c r="AF59" s="360" t="str">
        <f>IF(AD59="○",①基本情報【名簿入力前に必須入力】!$E$15,"")</f>
        <v/>
      </c>
      <c r="AG59" s="361" t="str">
        <f>③職員名簿【中間実績】!CA69</f>
        <v/>
      </c>
      <c r="AH59" s="359" t="str">
        <f>③職員名簿【中間実績】!BK69</f>
        <v/>
      </c>
      <c r="AI59" s="360" t="str">
        <f>IF(AG59="○",①基本情報【名簿入力前に必須入力】!$E$15,"")</f>
        <v/>
      </c>
      <c r="AJ59" s="361" t="str">
        <f>③職員名簿【中間実績】!CB69</f>
        <v/>
      </c>
      <c r="AK59" s="359" t="str">
        <f>③職員名簿【中間実績】!BL69</f>
        <v/>
      </c>
      <c r="AL59" s="360" t="str">
        <f>IF(AJ59="○",①基本情報【名簿入力前に必須入力】!$E$15,"")</f>
        <v/>
      </c>
    </row>
    <row r="60" spans="1:38" ht="30" customHeight="1">
      <c r="A60">
        <v>56</v>
      </c>
      <c r="B60" s="128" t="str">
        <f>③職員名簿【中間実績】!BP70</f>
        <v/>
      </c>
      <c r="C60" s="358" t="str">
        <f>③職員名簿【中間実績】!BQ70</f>
        <v/>
      </c>
      <c r="D60" s="359" t="str">
        <f>③職員名簿【中間実績】!BA70</f>
        <v/>
      </c>
      <c r="E60" s="360" t="str">
        <f>IF(C60="○",①基本情報【名簿入力前に必須入力】!$E$15,"")</f>
        <v/>
      </c>
      <c r="F60" s="361" t="str">
        <f>③職員名簿【中間実績】!BR70</f>
        <v/>
      </c>
      <c r="G60" s="359" t="str">
        <f>③職員名簿【中間実績】!BB70</f>
        <v/>
      </c>
      <c r="H60" s="360" t="str">
        <f>IF(F60="○",①基本情報【名簿入力前に必須入力】!$E$15,"")</f>
        <v/>
      </c>
      <c r="I60" s="361" t="str">
        <f>③職員名簿【中間実績】!BS70</f>
        <v/>
      </c>
      <c r="J60" s="359" t="str">
        <f>③職員名簿【中間実績】!BC70</f>
        <v/>
      </c>
      <c r="K60" s="360" t="str">
        <f>IF(I60="○",①基本情報【名簿入力前に必須入力】!$E$15,"")</f>
        <v/>
      </c>
      <c r="L60" s="361" t="str">
        <f>③職員名簿【中間実績】!BT70</f>
        <v/>
      </c>
      <c r="M60" s="359" t="str">
        <f>③職員名簿【中間実績】!BD70</f>
        <v/>
      </c>
      <c r="N60" s="360" t="str">
        <f>IF(L60="○",①基本情報【名簿入力前に必須入力】!$E$15,"")</f>
        <v/>
      </c>
      <c r="O60" s="361" t="str">
        <f>③職員名簿【中間実績】!BU70</f>
        <v/>
      </c>
      <c r="P60" s="359" t="str">
        <f>③職員名簿【中間実績】!BE70</f>
        <v/>
      </c>
      <c r="Q60" s="360" t="str">
        <f>IF(O60="○",①基本情報【名簿入力前に必須入力】!$E$15,"")</f>
        <v/>
      </c>
      <c r="R60" s="361" t="str">
        <f>③職員名簿【中間実績】!BV70</f>
        <v/>
      </c>
      <c r="S60" s="359" t="str">
        <f>③職員名簿【中間実績】!BF70</f>
        <v/>
      </c>
      <c r="T60" s="360" t="str">
        <f>IF(R60="○",①基本情報【名簿入力前に必須入力】!$E$15,"")</f>
        <v/>
      </c>
      <c r="U60" s="361" t="str">
        <f>③職員名簿【中間実績】!BW70</f>
        <v/>
      </c>
      <c r="V60" s="359" t="str">
        <f>③職員名簿【中間実績】!BG70</f>
        <v/>
      </c>
      <c r="W60" s="360" t="str">
        <f>IF(U60="○",①基本情報【名簿入力前に必須入力】!$E$15,"")</f>
        <v/>
      </c>
      <c r="X60" s="361" t="str">
        <f>③職員名簿【中間実績】!BX70</f>
        <v/>
      </c>
      <c r="Y60" s="359" t="str">
        <f>③職員名簿【中間実績】!BH70</f>
        <v/>
      </c>
      <c r="Z60" s="360" t="str">
        <f>IF(X60="○",①基本情報【名簿入力前に必須入力】!$E$15,"")</f>
        <v/>
      </c>
      <c r="AA60" s="361" t="str">
        <f>③職員名簿【中間実績】!BY70</f>
        <v/>
      </c>
      <c r="AB60" s="359" t="str">
        <f>③職員名簿【中間実績】!BI70</f>
        <v/>
      </c>
      <c r="AC60" s="360" t="str">
        <f>IF(AA60="○",①基本情報【名簿入力前に必須入力】!$E$15,"")</f>
        <v/>
      </c>
      <c r="AD60" s="361" t="str">
        <f>③職員名簿【中間実績】!BZ70</f>
        <v/>
      </c>
      <c r="AE60" s="359" t="str">
        <f>③職員名簿【中間実績】!BJ70</f>
        <v/>
      </c>
      <c r="AF60" s="360" t="str">
        <f>IF(AD60="○",①基本情報【名簿入力前に必須入力】!$E$15,"")</f>
        <v/>
      </c>
      <c r="AG60" s="361" t="str">
        <f>③職員名簿【中間実績】!CA70</f>
        <v/>
      </c>
      <c r="AH60" s="359" t="str">
        <f>③職員名簿【中間実績】!BK70</f>
        <v/>
      </c>
      <c r="AI60" s="360" t="str">
        <f>IF(AG60="○",①基本情報【名簿入力前に必須入力】!$E$15,"")</f>
        <v/>
      </c>
      <c r="AJ60" s="361" t="str">
        <f>③職員名簿【中間実績】!CB70</f>
        <v/>
      </c>
      <c r="AK60" s="359" t="str">
        <f>③職員名簿【中間実績】!BL70</f>
        <v/>
      </c>
      <c r="AL60" s="360" t="str">
        <f>IF(AJ60="○",①基本情報【名簿入力前に必須入力】!$E$15,"")</f>
        <v/>
      </c>
    </row>
    <row r="61" spans="1:38" ht="30" customHeight="1">
      <c r="A61">
        <v>57</v>
      </c>
      <c r="B61" s="128" t="str">
        <f>③職員名簿【中間実績】!BP71</f>
        <v/>
      </c>
      <c r="C61" s="358" t="str">
        <f>③職員名簿【中間実績】!BQ71</f>
        <v/>
      </c>
      <c r="D61" s="359" t="str">
        <f>③職員名簿【中間実績】!BA71</f>
        <v/>
      </c>
      <c r="E61" s="360" t="str">
        <f>IF(C61="○",①基本情報【名簿入力前に必須入力】!$E$15,"")</f>
        <v/>
      </c>
      <c r="F61" s="361" t="str">
        <f>③職員名簿【中間実績】!BR71</f>
        <v/>
      </c>
      <c r="G61" s="359" t="str">
        <f>③職員名簿【中間実績】!BB71</f>
        <v/>
      </c>
      <c r="H61" s="360" t="str">
        <f>IF(F61="○",①基本情報【名簿入力前に必須入力】!$E$15,"")</f>
        <v/>
      </c>
      <c r="I61" s="361" t="str">
        <f>③職員名簿【中間実績】!BS71</f>
        <v/>
      </c>
      <c r="J61" s="359" t="str">
        <f>③職員名簿【中間実績】!BC71</f>
        <v/>
      </c>
      <c r="K61" s="360" t="str">
        <f>IF(I61="○",①基本情報【名簿入力前に必須入力】!$E$15,"")</f>
        <v/>
      </c>
      <c r="L61" s="361" t="str">
        <f>③職員名簿【中間実績】!BT71</f>
        <v/>
      </c>
      <c r="M61" s="359" t="str">
        <f>③職員名簿【中間実績】!BD71</f>
        <v/>
      </c>
      <c r="N61" s="360" t="str">
        <f>IF(L61="○",①基本情報【名簿入力前に必須入力】!$E$15,"")</f>
        <v/>
      </c>
      <c r="O61" s="361" t="str">
        <f>③職員名簿【中間実績】!BU71</f>
        <v/>
      </c>
      <c r="P61" s="359" t="str">
        <f>③職員名簿【中間実績】!BE71</f>
        <v/>
      </c>
      <c r="Q61" s="360" t="str">
        <f>IF(O61="○",①基本情報【名簿入力前に必須入力】!$E$15,"")</f>
        <v/>
      </c>
      <c r="R61" s="361" t="str">
        <f>③職員名簿【中間実績】!BV71</f>
        <v/>
      </c>
      <c r="S61" s="359" t="str">
        <f>③職員名簿【中間実績】!BF71</f>
        <v/>
      </c>
      <c r="T61" s="360" t="str">
        <f>IF(R61="○",①基本情報【名簿入力前に必須入力】!$E$15,"")</f>
        <v/>
      </c>
      <c r="U61" s="361" t="str">
        <f>③職員名簿【中間実績】!BW71</f>
        <v/>
      </c>
      <c r="V61" s="359" t="str">
        <f>③職員名簿【中間実績】!BG71</f>
        <v/>
      </c>
      <c r="W61" s="360" t="str">
        <f>IF(U61="○",①基本情報【名簿入力前に必須入力】!$E$15,"")</f>
        <v/>
      </c>
      <c r="X61" s="361" t="str">
        <f>③職員名簿【中間実績】!BX71</f>
        <v/>
      </c>
      <c r="Y61" s="359" t="str">
        <f>③職員名簿【中間実績】!BH71</f>
        <v/>
      </c>
      <c r="Z61" s="360" t="str">
        <f>IF(X61="○",①基本情報【名簿入力前に必須入力】!$E$15,"")</f>
        <v/>
      </c>
      <c r="AA61" s="361" t="str">
        <f>③職員名簿【中間実績】!BY71</f>
        <v/>
      </c>
      <c r="AB61" s="359" t="str">
        <f>③職員名簿【中間実績】!BI71</f>
        <v/>
      </c>
      <c r="AC61" s="360" t="str">
        <f>IF(AA61="○",①基本情報【名簿入力前に必須入力】!$E$15,"")</f>
        <v/>
      </c>
      <c r="AD61" s="361" t="str">
        <f>③職員名簿【中間実績】!BZ71</f>
        <v/>
      </c>
      <c r="AE61" s="359" t="str">
        <f>③職員名簿【中間実績】!BJ71</f>
        <v/>
      </c>
      <c r="AF61" s="360" t="str">
        <f>IF(AD61="○",①基本情報【名簿入力前に必須入力】!$E$15,"")</f>
        <v/>
      </c>
      <c r="AG61" s="361" t="str">
        <f>③職員名簿【中間実績】!CA71</f>
        <v/>
      </c>
      <c r="AH61" s="359" t="str">
        <f>③職員名簿【中間実績】!BK71</f>
        <v/>
      </c>
      <c r="AI61" s="360" t="str">
        <f>IF(AG61="○",①基本情報【名簿入力前に必須入力】!$E$15,"")</f>
        <v/>
      </c>
      <c r="AJ61" s="361" t="str">
        <f>③職員名簿【中間実績】!CB71</f>
        <v/>
      </c>
      <c r="AK61" s="359" t="str">
        <f>③職員名簿【中間実績】!BL71</f>
        <v/>
      </c>
      <c r="AL61" s="360" t="str">
        <f>IF(AJ61="○",①基本情報【名簿入力前に必須入力】!$E$15,"")</f>
        <v/>
      </c>
    </row>
    <row r="62" spans="1:38" ht="30" customHeight="1">
      <c r="A62">
        <v>58</v>
      </c>
      <c r="B62" s="128" t="str">
        <f>③職員名簿【中間実績】!BP72</f>
        <v/>
      </c>
      <c r="C62" s="358" t="str">
        <f>③職員名簿【中間実績】!BQ72</f>
        <v/>
      </c>
      <c r="D62" s="359" t="str">
        <f>③職員名簿【中間実績】!BA72</f>
        <v/>
      </c>
      <c r="E62" s="360" t="str">
        <f>IF(C62="○",①基本情報【名簿入力前に必須入力】!$E$15,"")</f>
        <v/>
      </c>
      <c r="F62" s="361" t="str">
        <f>③職員名簿【中間実績】!BR72</f>
        <v/>
      </c>
      <c r="G62" s="359" t="str">
        <f>③職員名簿【中間実績】!BB72</f>
        <v/>
      </c>
      <c r="H62" s="360" t="str">
        <f>IF(F62="○",①基本情報【名簿入力前に必須入力】!$E$15,"")</f>
        <v/>
      </c>
      <c r="I62" s="361" t="str">
        <f>③職員名簿【中間実績】!BS72</f>
        <v/>
      </c>
      <c r="J62" s="359" t="str">
        <f>③職員名簿【中間実績】!BC72</f>
        <v/>
      </c>
      <c r="K62" s="360" t="str">
        <f>IF(I62="○",①基本情報【名簿入力前に必須入力】!$E$15,"")</f>
        <v/>
      </c>
      <c r="L62" s="361" t="str">
        <f>③職員名簿【中間実績】!BT72</f>
        <v/>
      </c>
      <c r="M62" s="359" t="str">
        <f>③職員名簿【中間実績】!BD72</f>
        <v/>
      </c>
      <c r="N62" s="360" t="str">
        <f>IF(L62="○",①基本情報【名簿入力前に必須入力】!$E$15,"")</f>
        <v/>
      </c>
      <c r="O62" s="361" t="str">
        <f>③職員名簿【中間実績】!BU72</f>
        <v/>
      </c>
      <c r="P62" s="359" t="str">
        <f>③職員名簿【中間実績】!BE72</f>
        <v/>
      </c>
      <c r="Q62" s="360" t="str">
        <f>IF(O62="○",①基本情報【名簿入力前に必須入力】!$E$15,"")</f>
        <v/>
      </c>
      <c r="R62" s="361" t="str">
        <f>③職員名簿【中間実績】!BV72</f>
        <v/>
      </c>
      <c r="S62" s="359" t="str">
        <f>③職員名簿【中間実績】!BF72</f>
        <v/>
      </c>
      <c r="T62" s="360" t="str">
        <f>IF(R62="○",①基本情報【名簿入力前に必須入力】!$E$15,"")</f>
        <v/>
      </c>
      <c r="U62" s="361" t="str">
        <f>③職員名簿【中間実績】!BW72</f>
        <v/>
      </c>
      <c r="V62" s="359" t="str">
        <f>③職員名簿【中間実績】!BG72</f>
        <v/>
      </c>
      <c r="W62" s="360" t="str">
        <f>IF(U62="○",①基本情報【名簿入力前に必須入力】!$E$15,"")</f>
        <v/>
      </c>
      <c r="X62" s="361" t="str">
        <f>③職員名簿【中間実績】!BX72</f>
        <v/>
      </c>
      <c r="Y62" s="359" t="str">
        <f>③職員名簿【中間実績】!BH72</f>
        <v/>
      </c>
      <c r="Z62" s="360" t="str">
        <f>IF(X62="○",①基本情報【名簿入力前に必須入力】!$E$15,"")</f>
        <v/>
      </c>
      <c r="AA62" s="361" t="str">
        <f>③職員名簿【中間実績】!BY72</f>
        <v/>
      </c>
      <c r="AB62" s="359" t="str">
        <f>③職員名簿【中間実績】!BI72</f>
        <v/>
      </c>
      <c r="AC62" s="360" t="str">
        <f>IF(AA62="○",①基本情報【名簿入力前に必須入力】!$E$15,"")</f>
        <v/>
      </c>
      <c r="AD62" s="361" t="str">
        <f>③職員名簿【中間実績】!BZ72</f>
        <v/>
      </c>
      <c r="AE62" s="359" t="str">
        <f>③職員名簿【中間実績】!BJ72</f>
        <v/>
      </c>
      <c r="AF62" s="360" t="str">
        <f>IF(AD62="○",①基本情報【名簿入力前に必須入力】!$E$15,"")</f>
        <v/>
      </c>
      <c r="AG62" s="361" t="str">
        <f>③職員名簿【中間実績】!CA72</f>
        <v/>
      </c>
      <c r="AH62" s="359" t="str">
        <f>③職員名簿【中間実績】!BK72</f>
        <v/>
      </c>
      <c r="AI62" s="360" t="str">
        <f>IF(AG62="○",①基本情報【名簿入力前に必須入力】!$E$15,"")</f>
        <v/>
      </c>
      <c r="AJ62" s="361" t="str">
        <f>③職員名簿【中間実績】!CB72</f>
        <v/>
      </c>
      <c r="AK62" s="359" t="str">
        <f>③職員名簿【中間実績】!BL72</f>
        <v/>
      </c>
      <c r="AL62" s="360" t="str">
        <f>IF(AJ62="○",①基本情報【名簿入力前に必須入力】!$E$15,"")</f>
        <v/>
      </c>
    </row>
    <row r="63" spans="1:38" ht="30" customHeight="1">
      <c r="A63">
        <v>59</v>
      </c>
      <c r="B63" s="128" t="str">
        <f>③職員名簿【中間実績】!BP73</f>
        <v/>
      </c>
      <c r="C63" s="358" t="str">
        <f>③職員名簿【中間実績】!BQ73</f>
        <v/>
      </c>
      <c r="D63" s="359" t="str">
        <f>③職員名簿【中間実績】!BA73</f>
        <v/>
      </c>
      <c r="E63" s="360" t="str">
        <f>IF(C63="○",①基本情報【名簿入力前に必須入力】!$E$15,"")</f>
        <v/>
      </c>
      <c r="F63" s="361" t="str">
        <f>③職員名簿【中間実績】!BR73</f>
        <v/>
      </c>
      <c r="G63" s="359" t="str">
        <f>③職員名簿【中間実績】!BB73</f>
        <v/>
      </c>
      <c r="H63" s="360" t="str">
        <f>IF(F63="○",①基本情報【名簿入力前に必須入力】!$E$15,"")</f>
        <v/>
      </c>
      <c r="I63" s="361" t="str">
        <f>③職員名簿【中間実績】!BS73</f>
        <v/>
      </c>
      <c r="J63" s="359" t="str">
        <f>③職員名簿【中間実績】!BC73</f>
        <v/>
      </c>
      <c r="K63" s="360" t="str">
        <f>IF(I63="○",①基本情報【名簿入力前に必須入力】!$E$15,"")</f>
        <v/>
      </c>
      <c r="L63" s="361" t="str">
        <f>③職員名簿【中間実績】!BT73</f>
        <v/>
      </c>
      <c r="M63" s="359" t="str">
        <f>③職員名簿【中間実績】!BD73</f>
        <v/>
      </c>
      <c r="N63" s="360" t="str">
        <f>IF(L63="○",①基本情報【名簿入力前に必須入力】!$E$15,"")</f>
        <v/>
      </c>
      <c r="O63" s="361" t="str">
        <f>③職員名簿【中間実績】!BU73</f>
        <v/>
      </c>
      <c r="P63" s="359" t="str">
        <f>③職員名簿【中間実績】!BE73</f>
        <v/>
      </c>
      <c r="Q63" s="360" t="str">
        <f>IF(O63="○",①基本情報【名簿入力前に必須入力】!$E$15,"")</f>
        <v/>
      </c>
      <c r="R63" s="361" t="str">
        <f>③職員名簿【中間実績】!BV73</f>
        <v/>
      </c>
      <c r="S63" s="359" t="str">
        <f>③職員名簿【中間実績】!BF73</f>
        <v/>
      </c>
      <c r="T63" s="360" t="str">
        <f>IF(R63="○",①基本情報【名簿入力前に必須入力】!$E$15,"")</f>
        <v/>
      </c>
      <c r="U63" s="361" t="str">
        <f>③職員名簿【中間実績】!BW73</f>
        <v/>
      </c>
      <c r="V63" s="359" t="str">
        <f>③職員名簿【中間実績】!BG73</f>
        <v/>
      </c>
      <c r="W63" s="360" t="str">
        <f>IF(U63="○",①基本情報【名簿入力前に必須入力】!$E$15,"")</f>
        <v/>
      </c>
      <c r="X63" s="361" t="str">
        <f>③職員名簿【中間実績】!BX73</f>
        <v/>
      </c>
      <c r="Y63" s="359" t="str">
        <f>③職員名簿【中間実績】!BH73</f>
        <v/>
      </c>
      <c r="Z63" s="360" t="str">
        <f>IF(X63="○",①基本情報【名簿入力前に必須入力】!$E$15,"")</f>
        <v/>
      </c>
      <c r="AA63" s="361" t="str">
        <f>③職員名簿【中間実績】!BY73</f>
        <v/>
      </c>
      <c r="AB63" s="359" t="str">
        <f>③職員名簿【中間実績】!BI73</f>
        <v/>
      </c>
      <c r="AC63" s="360" t="str">
        <f>IF(AA63="○",①基本情報【名簿入力前に必須入力】!$E$15,"")</f>
        <v/>
      </c>
      <c r="AD63" s="361" t="str">
        <f>③職員名簿【中間実績】!BZ73</f>
        <v/>
      </c>
      <c r="AE63" s="359" t="str">
        <f>③職員名簿【中間実績】!BJ73</f>
        <v/>
      </c>
      <c r="AF63" s="360" t="str">
        <f>IF(AD63="○",①基本情報【名簿入力前に必須入力】!$E$15,"")</f>
        <v/>
      </c>
      <c r="AG63" s="361" t="str">
        <f>③職員名簿【中間実績】!CA73</f>
        <v/>
      </c>
      <c r="AH63" s="359" t="str">
        <f>③職員名簿【中間実績】!BK73</f>
        <v/>
      </c>
      <c r="AI63" s="360" t="str">
        <f>IF(AG63="○",①基本情報【名簿入力前に必須入力】!$E$15,"")</f>
        <v/>
      </c>
      <c r="AJ63" s="361" t="str">
        <f>③職員名簿【中間実績】!CB73</f>
        <v/>
      </c>
      <c r="AK63" s="359" t="str">
        <f>③職員名簿【中間実績】!BL73</f>
        <v/>
      </c>
      <c r="AL63" s="360" t="str">
        <f>IF(AJ63="○",①基本情報【名簿入力前に必須入力】!$E$15,"")</f>
        <v/>
      </c>
    </row>
    <row r="64" spans="1:38" ht="30" customHeight="1">
      <c r="A64">
        <v>60</v>
      </c>
      <c r="B64" s="128" t="str">
        <f>③職員名簿【中間実績】!BP74</f>
        <v/>
      </c>
      <c r="C64" s="358" t="str">
        <f>③職員名簿【中間実績】!BQ74</f>
        <v/>
      </c>
      <c r="D64" s="359" t="str">
        <f>③職員名簿【中間実績】!BA74</f>
        <v/>
      </c>
      <c r="E64" s="360" t="str">
        <f>IF(C64="○",①基本情報【名簿入力前に必須入力】!$E$15,"")</f>
        <v/>
      </c>
      <c r="F64" s="361" t="str">
        <f>③職員名簿【中間実績】!BR74</f>
        <v/>
      </c>
      <c r="G64" s="359" t="str">
        <f>③職員名簿【中間実績】!BB74</f>
        <v/>
      </c>
      <c r="H64" s="360" t="str">
        <f>IF(F64="○",①基本情報【名簿入力前に必須入力】!$E$15,"")</f>
        <v/>
      </c>
      <c r="I64" s="361" t="str">
        <f>③職員名簿【中間実績】!BS74</f>
        <v/>
      </c>
      <c r="J64" s="359" t="str">
        <f>③職員名簿【中間実績】!BC74</f>
        <v/>
      </c>
      <c r="K64" s="360" t="str">
        <f>IF(I64="○",①基本情報【名簿入力前に必須入力】!$E$15,"")</f>
        <v/>
      </c>
      <c r="L64" s="361" t="str">
        <f>③職員名簿【中間実績】!BT74</f>
        <v/>
      </c>
      <c r="M64" s="359" t="str">
        <f>③職員名簿【中間実績】!BD74</f>
        <v/>
      </c>
      <c r="N64" s="360" t="str">
        <f>IF(L64="○",①基本情報【名簿入力前に必須入力】!$E$15,"")</f>
        <v/>
      </c>
      <c r="O64" s="361" t="str">
        <f>③職員名簿【中間実績】!BU74</f>
        <v/>
      </c>
      <c r="P64" s="359" t="str">
        <f>③職員名簿【中間実績】!BE74</f>
        <v/>
      </c>
      <c r="Q64" s="360" t="str">
        <f>IF(O64="○",①基本情報【名簿入力前に必須入力】!$E$15,"")</f>
        <v/>
      </c>
      <c r="R64" s="361" t="str">
        <f>③職員名簿【中間実績】!BV74</f>
        <v/>
      </c>
      <c r="S64" s="359" t="str">
        <f>③職員名簿【中間実績】!BF74</f>
        <v/>
      </c>
      <c r="T64" s="360" t="str">
        <f>IF(R64="○",①基本情報【名簿入力前に必須入力】!$E$15,"")</f>
        <v/>
      </c>
      <c r="U64" s="361" t="str">
        <f>③職員名簿【中間実績】!BW74</f>
        <v/>
      </c>
      <c r="V64" s="359" t="str">
        <f>③職員名簿【中間実績】!BG74</f>
        <v/>
      </c>
      <c r="W64" s="360" t="str">
        <f>IF(U64="○",①基本情報【名簿入力前に必須入力】!$E$15,"")</f>
        <v/>
      </c>
      <c r="X64" s="361" t="str">
        <f>③職員名簿【中間実績】!BX74</f>
        <v/>
      </c>
      <c r="Y64" s="359" t="str">
        <f>③職員名簿【中間実績】!BH74</f>
        <v/>
      </c>
      <c r="Z64" s="360" t="str">
        <f>IF(X64="○",①基本情報【名簿入力前に必須入力】!$E$15,"")</f>
        <v/>
      </c>
      <c r="AA64" s="361" t="str">
        <f>③職員名簿【中間実績】!BY74</f>
        <v/>
      </c>
      <c r="AB64" s="359" t="str">
        <f>③職員名簿【中間実績】!BI74</f>
        <v/>
      </c>
      <c r="AC64" s="360" t="str">
        <f>IF(AA64="○",①基本情報【名簿入力前に必須入力】!$E$15,"")</f>
        <v/>
      </c>
      <c r="AD64" s="361" t="str">
        <f>③職員名簿【中間実績】!BZ74</f>
        <v/>
      </c>
      <c r="AE64" s="359" t="str">
        <f>③職員名簿【中間実績】!BJ74</f>
        <v/>
      </c>
      <c r="AF64" s="360" t="str">
        <f>IF(AD64="○",①基本情報【名簿入力前に必須入力】!$E$15,"")</f>
        <v/>
      </c>
      <c r="AG64" s="361" t="str">
        <f>③職員名簿【中間実績】!CA74</f>
        <v/>
      </c>
      <c r="AH64" s="359" t="str">
        <f>③職員名簿【中間実績】!BK74</f>
        <v/>
      </c>
      <c r="AI64" s="360" t="str">
        <f>IF(AG64="○",①基本情報【名簿入力前に必須入力】!$E$15,"")</f>
        <v/>
      </c>
      <c r="AJ64" s="361" t="str">
        <f>③職員名簿【中間実績】!CB74</f>
        <v/>
      </c>
      <c r="AK64" s="359" t="str">
        <f>③職員名簿【中間実績】!BL74</f>
        <v/>
      </c>
      <c r="AL64" s="360" t="str">
        <f>IF(AJ64="○",①基本情報【名簿入力前に必須入力】!$E$15,"")</f>
        <v/>
      </c>
    </row>
    <row r="65" spans="1:38" ht="30" customHeight="1">
      <c r="A65">
        <v>61</v>
      </c>
      <c r="B65" s="128" t="str">
        <f>③職員名簿【中間実績】!BP75</f>
        <v/>
      </c>
      <c r="C65" s="358" t="str">
        <f>③職員名簿【中間実績】!BQ75</f>
        <v/>
      </c>
      <c r="D65" s="359" t="str">
        <f>③職員名簿【中間実績】!BA75</f>
        <v/>
      </c>
      <c r="E65" s="360" t="str">
        <f>IF(C65="○",①基本情報【名簿入力前に必須入力】!$E$15,"")</f>
        <v/>
      </c>
      <c r="F65" s="361" t="str">
        <f>③職員名簿【中間実績】!BR75</f>
        <v/>
      </c>
      <c r="G65" s="359" t="str">
        <f>③職員名簿【中間実績】!BB75</f>
        <v/>
      </c>
      <c r="H65" s="360" t="str">
        <f>IF(F65="○",①基本情報【名簿入力前に必須入力】!$E$15,"")</f>
        <v/>
      </c>
      <c r="I65" s="361" t="str">
        <f>③職員名簿【中間実績】!BS75</f>
        <v/>
      </c>
      <c r="J65" s="359" t="str">
        <f>③職員名簿【中間実績】!BC75</f>
        <v/>
      </c>
      <c r="K65" s="360" t="str">
        <f>IF(I65="○",①基本情報【名簿入力前に必須入力】!$E$15,"")</f>
        <v/>
      </c>
      <c r="L65" s="361" t="str">
        <f>③職員名簿【中間実績】!BT75</f>
        <v/>
      </c>
      <c r="M65" s="359" t="str">
        <f>③職員名簿【中間実績】!BD75</f>
        <v/>
      </c>
      <c r="N65" s="360" t="str">
        <f>IF(L65="○",①基本情報【名簿入力前に必須入力】!$E$15,"")</f>
        <v/>
      </c>
      <c r="O65" s="361" t="str">
        <f>③職員名簿【中間実績】!BU75</f>
        <v/>
      </c>
      <c r="P65" s="359" t="str">
        <f>③職員名簿【中間実績】!BE75</f>
        <v/>
      </c>
      <c r="Q65" s="360" t="str">
        <f>IF(O65="○",①基本情報【名簿入力前に必須入力】!$E$15,"")</f>
        <v/>
      </c>
      <c r="R65" s="361" t="str">
        <f>③職員名簿【中間実績】!BV75</f>
        <v/>
      </c>
      <c r="S65" s="359" t="str">
        <f>③職員名簿【中間実績】!BF75</f>
        <v/>
      </c>
      <c r="T65" s="360" t="str">
        <f>IF(R65="○",①基本情報【名簿入力前に必須入力】!$E$15,"")</f>
        <v/>
      </c>
      <c r="U65" s="361" t="str">
        <f>③職員名簿【中間実績】!BW75</f>
        <v/>
      </c>
      <c r="V65" s="359" t="str">
        <f>③職員名簿【中間実績】!BG75</f>
        <v/>
      </c>
      <c r="W65" s="360" t="str">
        <f>IF(U65="○",①基本情報【名簿入力前に必須入力】!$E$15,"")</f>
        <v/>
      </c>
      <c r="X65" s="361" t="str">
        <f>③職員名簿【中間実績】!BX75</f>
        <v/>
      </c>
      <c r="Y65" s="359" t="str">
        <f>③職員名簿【中間実績】!BH75</f>
        <v/>
      </c>
      <c r="Z65" s="360" t="str">
        <f>IF(X65="○",①基本情報【名簿入力前に必須入力】!$E$15,"")</f>
        <v/>
      </c>
      <c r="AA65" s="361" t="str">
        <f>③職員名簿【中間実績】!BY75</f>
        <v/>
      </c>
      <c r="AB65" s="359" t="str">
        <f>③職員名簿【中間実績】!BI75</f>
        <v/>
      </c>
      <c r="AC65" s="360" t="str">
        <f>IF(AA65="○",①基本情報【名簿入力前に必須入力】!$E$15,"")</f>
        <v/>
      </c>
      <c r="AD65" s="361" t="str">
        <f>③職員名簿【中間実績】!BZ75</f>
        <v/>
      </c>
      <c r="AE65" s="359" t="str">
        <f>③職員名簿【中間実績】!BJ75</f>
        <v/>
      </c>
      <c r="AF65" s="360" t="str">
        <f>IF(AD65="○",①基本情報【名簿入力前に必須入力】!$E$15,"")</f>
        <v/>
      </c>
      <c r="AG65" s="361" t="str">
        <f>③職員名簿【中間実績】!CA75</f>
        <v/>
      </c>
      <c r="AH65" s="359" t="str">
        <f>③職員名簿【中間実績】!BK75</f>
        <v/>
      </c>
      <c r="AI65" s="360" t="str">
        <f>IF(AG65="○",①基本情報【名簿入力前に必須入力】!$E$15,"")</f>
        <v/>
      </c>
      <c r="AJ65" s="361" t="str">
        <f>③職員名簿【中間実績】!CB75</f>
        <v/>
      </c>
      <c r="AK65" s="359" t="str">
        <f>③職員名簿【中間実績】!BL75</f>
        <v/>
      </c>
      <c r="AL65" s="360" t="str">
        <f>IF(AJ65="○",①基本情報【名簿入力前に必須入力】!$E$15,"")</f>
        <v/>
      </c>
    </row>
    <row r="66" spans="1:38" ht="30" customHeight="1">
      <c r="A66">
        <v>62</v>
      </c>
      <c r="B66" s="128" t="str">
        <f>③職員名簿【中間実績】!BP76</f>
        <v/>
      </c>
      <c r="C66" s="358" t="str">
        <f>③職員名簿【中間実績】!BQ76</f>
        <v/>
      </c>
      <c r="D66" s="359" t="str">
        <f>③職員名簿【中間実績】!BA76</f>
        <v/>
      </c>
      <c r="E66" s="360" t="str">
        <f>IF(C66="○",①基本情報【名簿入力前に必須入力】!$E$15,"")</f>
        <v/>
      </c>
      <c r="F66" s="361" t="str">
        <f>③職員名簿【中間実績】!BR76</f>
        <v/>
      </c>
      <c r="G66" s="359" t="str">
        <f>③職員名簿【中間実績】!BB76</f>
        <v/>
      </c>
      <c r="H66" s="360" t="str">
        <f>IF(F66="○",①基本情報【名簿入力前に必須入力】!$E$15,"")</f>
        <v/>
      </c>
      <c r="I66" s="361" t="str">
        <f>③職員名簿【中間実績】!BS76</f>
        <v/>
      </c>
      <c r="J66" s="359" t="str">
        <f>③職員名簿【中間実績】!BC76</f>
        <v/>
      </c>
      <c r="K66" s="360" t="str">
        <f>IF(I66="○",①基本情報【名簿入力前に必須入力】!$E$15,"")</f>
        <v/>
      </c>
      <c r="L66" s="361" t="str">
        <f>③職員名簿【中間実績】!BT76</f>
        <v/>
      </c>
      <c r="M66" s="359" t="str">
        <f>③職員名簿【中間実績】!BD76</f>
        <v/>
      </c>
      <c r="N66" s="360" t="str">
        <f>IF(L66="○",①基本情報【名簿入力前に必須入力】!$E$15,"")</f>
        <v/>
      </c>
      <c r="O66" s="361" t="str">
        <f>③職員名簿【中間実績】!BU76</f>
        <v/>
      </c>
      <c r="P66" s="359" t="str">
        <f>③職員名簿【中間実績】!BE76</f>
        <v/>
      </c>
      <c r="Q66" s="360" t="str">
        <f>IF(O66="○",①基本情報【名簿入力前に必須入力】!$E$15,"")</f>
        <v/>
      </c>
      <c r="R66" s="361" t="str">
        <f>③職員名簿【中間実績】!BV76</f>
        <v/>
      </c>
      <c r="S66" s="359" t="str">
        <f>③職員名簿【中間実績】!BF76</f>
        <v/>
      </c>
      <c r="T66" s="360" t="str">
        <f>IF(R66="○",①基本情報【名簿入力前に必須入力】!$E$15,"")</f>
        <v/>
      </c>
      <c r="U66" s="361" t="str">
        <f>③職員名簿【中間実績】!BW76</f>
        <v/>
      </c>
      <c r="V66" s="359" t="str">
        <f>③職員名簿【中間実績】!BG76</f>
        <v/>
      </c>
      <c r="W66" s="360" t="str">
        <f>IF(U66="○",①基本情報【名簿入力前に必須入力】!$E$15,"")</f>
        <v/>
      </c>
      <c r="X66" s="361" t="str">
        <f>③職員名簿【中間実績】!BX76</f>
        <v/>
      </c>
      <c r="Y66" s="359" t="str">
        <f>③職員名簿【中間実績】!BH76</f>
        <v/>
      </c>
      <c r="Z66" s="360" t="str">
        <f>IF(X66="○",①基本情報【名簿入力前に必須入力】!$E$15,"")</f>
        <v/>
      </c>
      <c r="AA66" s="361" t="str">
        <f>③職員名簿【中間実績】!BY76</f>
        <v/>
      </c>
      <c r="AB66" s="359" t="str">
        <f>③職員名簿【中間実績】!BI76</f>
        <v/>
      </c>
      <c r="AC66" s="360" t="str">
        <f>IF(AA66="○",①基本情報【名簿入力前に必須入力】!$E$15,"")</f>
        <v/>
      </c>
      <c r="AD66" s="361" t="str">
        <f>③職員名簿【中間実績】!BZ76</f>
        <v/>
      </c>
      <c r="AE66" s="359" t="str">
        <f>③職員名簿【中間実績】!BJ76</f>
        <v/>
      </c>
      <c r="AF66" s="360" t="str">
        <f>IF(AD66="○",①基本情報【名簿入力前に必須入力】!$E$15,"")</f>
        <v/>
      </c>
      <c r="AG66" s="361" t="str">
        <f>③職員名簿【中間実績】!CA76</f>
        <v/>
      </c>
      <c r="AH66" s="359" t="str">
        <f>③職員名簿【中間実績】!BK76</f>
        <v/>
      </c>
      <c r="AI66" s="360" t="str">
        <f>IF(AG66="○",①基本情報【名簿入力前に必須入力】!$E$15,"")</f>
        <v/>
      </c>
      <c r="AJ66" s="361" t="str">
        <f>③職員名簿【中間実績】!CB76</f>
        <v/>
      </c>
      <c r="AK66" s="359" t="str">
        <f>③職員名簿【中間実績】!BL76</f>
        <v/>
      </c>
      <c r="AL66" s="360" t="str">
        <f>IF(AJ66="○",①基本情報【名簿入力前に必須入力】!$E$15,"")</f>
        <v/>
      </c>
    </row>
    <row r="67" spans="1:38" ht="30" customHeight="1">
      <c r="A67">
        <v>63</v>
      </c>
      <c r="B67" s="128" t="str">
        <f>③職員名簿【中間実績】!BP77</f>
        <v/>
      </c>
      <c r="C67" s="358" t="str">
        <f>③職員名簿【中間実績】!BQ77</f>
        <v/>
      </c>
      <c r="D67" s="359" t="str">
        <f>③職員名簿【中間実績】!BA77</f>
        <v/>
      </c>
      <c r="E67" s="360" t="str">
        <f>IF(C67="○",①基本情報【名簿入力前に必須入力】!$E$15,"")</f>
        <v/>
      </c>
      <c r="F67" s="361" t="str">
        <f>③職員名簿【中間実績】!BR77</f>
        <v/>
      </c>
      <c r="G67" s="359" t="str">
        <f>③職員名簿【中間実績】!BB77</f>
        <v/>
      </c>
      <c r="H67" s="360" t="str">
        <f>IF(F67="○",①基本情報【名簿入力前に必須入力】!$E$15,"")</f>
        <v/>
      </c>
      <c r="I67" s="361" t="str">
        <f>③職員名簿【中間実績】!BS77</f>
        <v/>
      </c>
      <c r="J67" s="359" t="str">
        <f>③職員名簿【中間実績】!BC77</f>
        <v/>
      </c>
      <c r="K67" s="360" t="str">
        <f>IF(I67="○",①基本情報【名簿入力前に必須入力】!$E$15,"")</f>
        <v/>
      </c>
      <c r="L67" s="361" t="str">
        <f>③職員名簿【中間実績】!BT77</f>
        <v/>
      </c>
      <c r="M67" s="359" t="str">
        <f>③職員名簿【中間実績】!BD77</f>
        <v/>
      </c>
      <c r="N67" s="360" t="str">
        <f>IF(L67="○",①基本情報【名簿入力前に必須入力】!$E$15,"")</f>
        <v/>
      </c>
      <c r="O67" s="361" t="str">
        <f>③職員名簿【中間実績】!BU77</f>
        <v/>
      </c>
      <c r="P67" s="359" t="str">
        <f>③職員名簿【中間実績】!BE77</f>
        <v/>
      </c>
      <c r="Q67" s="360" t="str">
        <f>IF(O67="○",①基本情報【名簿入力前に必須入力】!$E$15,"")</f>
        <v/>
      </c>
      <c r="R67" s="361" t="str">
        <f>③職員名簿【中間実績】!BV77</f>
        <v/>
      </c>
      <c r="S67" s="359" t="str">
        <f>③職員名簿【中間実績】!BF77</f>
        <v/>
      </c>
      <c r="T67" s="360" t="str">
        <f>IF(R67="○",①基本情報【名簿入力前に必須入力】!$E$15,"")</f>
        <v/>
      </c>
      <c r="U67" s="361" t="str">
        <f>③職員名簿【中間実績】!BW77</f>
        <v/>
      </c>
      <c r="V67" s="359" t="str">
        <f>③職員名簿【中間実績】!BG77</f>
        <v/>
      </c>
      <c r="W67" s="360" t="str">
        <f>IF(U67="○",①基本情報【名簿入力前に必須入力】!$E$15,"")</f>
        <v/>
      </c>
      <c r="X67" s="361" t="str">
        <f>③職員名簿【中間実績】!BX77</f>
        <v/>
      </c>
      <c r="Y67" s="359" t="str">
        <f>③職員名簿【中間実績】!BH77</f>
        <v/>
      </c>
      <c r="Z67" s="360" t="str">
        <f>IF(X67="○",①基本情報【名簿入力前に必須入力】!$E$15,"")</f>
        <v/>
      </c>
      <c r="AA67" s="361" t="str">
        <f>③職員名簿【中間実績】!BY77</f>
        <v/>
      </c>
      <c r="AB67" s="359" t="str">
        <f>③職員名簿【中間実績】!BI77</f>
        <v/>
      </c>
      <c r="AC67" s="360" t="str">
        <f>IF(AA67="○",①基本情報【名簿入力前に必須入力】!$E$15,"")</f>
        <v/>
      </c>
      <c r="AD67" s="361" t="str">
        <f>③職員名簿【中間実績】!BZ77</f>
        <v/>
      </c>
      <c r="AE67" s="359" t="str">
        <f>③職員名簿【中間実績】!BJ77</f>
        <v/>
      </c>
      <c r="AF67" s="360" t="str">
        <f>IF(AD67="○",①基本情報【名簿入力前に必須入力】!$E$15,"")</f>
        <v/>
      </c>
      <c r="AG67" s="361" t="str">
        <f>③職員名簿【中間実績】!CA77</f>
        <v/>
      </c>
      <c r="AH67" s="359" t="str">
        <f>③職員名簿【中間実績】!BK77</f>
        <v/>
      </c>
      <c r="AI67" s="360" t="str">
        <f>IF(AG67="○",①基本情報【名簿入力前に必須入力】!$E$15,"")</f>
        <v/>
      </c>
      <c r="AJ67" s="361" t="str">
        <f>③職員名簿【中間実績】!CB77</f>
        <v/>
      </c>
      <c r="AK67" s="359" t="str">
        <f>③職員名簿【中間実績】!BL77</f>
        <v/>
      </c>
      <c r="AL67" s="360" t="str">
        <f>IF(AJ67="○",①基本情報【名簿入力前に必須入力】!$E$15,"")</f>
        <v/>
      </c>
    </row>
    <row r="68" spans="1:38" ht="30" customHeight="1">
      <c r="A68">
        <v>64</v>
      </c>
      <c r="B68" s="128" t="str">
        <f>③職員名簿【中間実績】!BP78</f>
        <v/>
      </c>
      <c r="C68" s="358" t="str">
        <f>③職員名簿【中間実績】!BQ78</f>
        <v/>
      </c>
      <c r="D68" s="359" t="str">
        <f>③職員名簿【中間実績】!BA78</f>
        <v/>
      </c>
      <c r="E68" s="360" t="str">
        <f>IF(C68="○",①基本情報【名簿入力前に必須入力】!$E$15,"")</f>
        <v/>
      </c>
      <c r="F68" s="361" t="str">
        <f>③職員名簿【中間実績】!BR78</f>
        <v/>
      </c>
      <c r="G68" s="359" t="str">
        <f>③職員名簿【中間実績】!BB78</f>
        <v/>
      </c>
      <c r="H68" s="360" t="str">
        <f>IF(F68="○",①基本情報【名簿入力前に必須入力】!$E$15,"")</f>
        <v/>
      </c>
      <c r="I68" s="361" t="str">
        <f>③職員名簿【中間実績】!BS78</f>
        <v/>
      </c>
      <c r="J68" s="359" t="str">
        <f>③職員名簿【中間実績】!BC78</f>
        <v/>
      </c>
      <c r="K68" s="360" t="str">
        <f>IF(I68="○",①基本情報【名簿入力前に必須入力】!$E$15,"")</f>
        <v/>
      </c>
      <c r="L68" s="361" t="str">
        <f>③職員名簿【中間実績】!BT78</f>
        <v/>
      </c>
      <c r="M68" s="359" t="str">
        <f>③職員名簿【中間実績】!BD78</f>
        <v/>
      </c>
      <c r="N68" s="360" t="str">
        <f>IF(L68="○",①基本情報【名簿入力前に必須入力】!$E$15,"")</f>
        <v/>
      </c>
      <c r="O68" s="361" t="str">
        <f>③職員名簿【中間実績】!BU78</f>
        <v/>
      </c>
      <c r="P68" s="359" t="str">
        <f>③職員名簿【中間実績】!BE78</f>
        <v/>
      </c>
      <c r="Q68" s="360" t="str">
        <f>IF(O68="○",①基本情報【名簿入力前に必須入力】!$E$15,"")</f>
        <v/>
      </c>
      <c r="R68" s="361" t="str">
        <f>③職員名簿【中間実績】!BV78</f>
        <v/>
      </c>
      <c r="S68" s="359" t="str">
        <f>③職員名簿【中間実績】!BF78</f>
        <v/>
      </c>
      <c r="T68" s="360" t="str">
        <f>IF(R68="○",①基本情報【名簿入力前に必須入力】!$E$15,"")</f>
        <v/>
      </c>
      <c r="U68" s="361" t="str">
        <f>③職員名簿【中間実績】!BW78</f>
        <v/>
      </c>
      <c r="V68" s="359" t="str">
        <f>③職員名簿【中間実績】!BG78</f>
        <v/>
      </c>
      <c r="W68" s="360" t="str">
        <f>IF(U68="○",①基本情報【名簿入力前に必須入力】!$E$15,"")</f>
        <v/>
      </c>
      <c r="X68" s="361" t="str">
        <f>③職員名簿【中間実績】!BX78</f>
        <v/>
      </c>
      <c r="Y68" s="359" t="str">
        <f>③職員名簿【中間実績】!BH78</f>
        <v/>
      </c>
      <c r="Z68" s="360" t="str">
        <f>IF(X68="○",①基本情報【名簿入力前に必須入力】!$E$15,"")</f>
        <v/>
      </c>
      <c r="AA68" s="361" t="str">
        <f>③職員名簿【中間実績】!BY78</f>
        <v/>
      </c>
      <c r="AB68" s="359" t="str">
        <f>③職員名簿【中間実績】!BI78</f>
        <v/>
      </c>
      <c r="AC68" s="360" t="str">
        <f>IF(AA68="○",①基本情報【名簿入力前に必須入力】!$E$15,"")</f>
        <v/>
      </c>
      <c r="AD68" s="361" t="str">
        <f>③職員名簿【中間実績】!BZ78</f>
        <v/>
      </c>
      <c r="AE68" s="359" t="str">
        <f>③職員名簿【中間実績】!BJ78</f>
        <v/>
      </c>
      <c r="AF68" s="360" t="str">
        <f>IF(AD68="○",①基本情報【名簿入力前に必須入力】!$E$15,"")</f>
        <v/>
      </c>
      <c r="AG68" s="361" t="str">
        <f>③職員名簿【中間実績】!CA78</f>
        <v/>
      </c>
      <c r="AH68" s="359" t="str">
        <f>③職員名簿【中間実績】!BK78</f>
        <v/>
      </c>
      <c r="AI68" s="360" t="str">
        <f>IF(AG68="○",①基本情報【名簿入力前に必須入力】!$E$15,"")</f>
        <v/>
      </c>
      <c r="AJ68" s="361" t="str">
        <f>③職員名簿【中間実績】!CB78</f>
        <v/>
      </c>
      <c r="AK68" s="359" t="str">
        <f>③職員名簿【中間実績】!BL78</f>
        <v/>
      </c>
      <c r="AL68" s="360" t="str">
        <f>IF(AJ68="○",①基本情報【名簿入力前に必須入力】!$E$15,"")</f>
        <v/>
      </c>
    </row>
    <row r="69" spans="1:38" ht="30" customHeight="1">
      <c r="A69">
        <v>65</v>
      </c>
      <c r="B69" s="128" t="str">
        <f>③職員名簿【中間実績】!BP79</f>
        <v/>
      </c>
      <c r="C69" s="358" t="str">
        <f>③職員名簿【中間実績】!BQ79</f>
        <v/>
      </c>
      <c r="D69" s="359" t="str">
        <f>③職員名簿【中間実績】!BA79</f>
        <v/>
      </c>
      <c r="E69" s="360" t="str">
        <f>IF(C69="○",①基本情報【名簿入力前に必須入力】!$E$15,"")</f>
        <v/>
      </c>
      <c r="F69" s="361" t="str">
        <f>③職員名簿【中間実績】!BR79</f>
        <v/>
      </c>
      <c r="G69" s="359" t="str">
        <f>③職員名簿【中間実績】!BB79</f>
        <v/>
      </c>
      <c r="H69" s="360" t="str">
        <f>IF(F69="○",①基本情報【名簿入力前に必須入力】!$E$15,"")</f>
        <v/>
      </c>
      <c r="I69" s="361" t="str">
        <f>③職員名簿【中間実績】!BS79</f>
        <v/>
      </c>
      <c r="J69" s="359" t="str">
        <f>③職員名簿【中間実績】!BC79</f>
        <v/>
      </c>
      <c r="K69" s="360" t="str">
        <f>IF(I69="○",①基本情報【名簿入力前に必須入力】!$E$15,"")</f>
        <v/>
      </c>
      <c r="L69" s="361" t="str">
        <f>③職員名簿【中間実績】!BT79</f>
        <v/>
      </c>
      <c r="M69" s="359" t="str">
        <f>③職員名簿【中間実績】!BD79</f>
        <v/>
      </c>
      <c r="N69" s="360" t="str">
        <f>IF(L69="○",①基本情報【名簿入力前に必須入力】!$E$15,"")</f>
        <v/>
      </c>
      <c r="O69" s="361" t="str">
        <f>③職員名簿【中間実績】!BU79</f>
        <v/>
      </c>
      <c r="P69" s="359" t="str">
        <f>③職員名簿【中間実績】!BE79</f>
        <v/>
      </c>
      <c r="Q69" s="360" t="str">
        <f>IF(O69="○",①基本情報【名簿入力前に必須入力】!$E$15,"")</f>
        <v/>
      </c>
      <c r="R69" s="361" t="str">
        <f>③職員名簿【中間実績】!BV79</f>
        <v/>
      </c>
      <c r="S69" s="359" t="str">
        <f>③職員名簿【中間実績】!BF79</f>
        <v/>
      </c>
      <c r="T69" s="360" t="str">
        <f>IF(R69="○",①基本情報【名簿入力前に必須入力】!$E$15,"")</f>
        <v/>
      </c>
      <c r="U69" s="361" t="str">
        <f>③職員名簿【中間実績】!BW79</f>
        <v/>
      </c>
      <c r="V69" s="359" t="str">
        <f>③職員名簿【中間実績】!BG79</f>
        <v/>
      </c>
      <c r="W69" s="360" t="str">
        <f>IF(U69="○",①基本情報【名簿入力前に必須入力】!$E$15,"")</f>
        <v/>
      </c>
      <c r="X69" s="361" t="str">
        <f>③職員名簿【中間実績】!BX79</f>
        <v/>
      </c>
      <c r="Y69" s="359" t="str">
        <f>③職員名簿【中間実績】!BH79</f>
        <v/>
      </c>
      <c r="Z69" s="360" t="str">
        <f>IF(X69="○",①基本情報【名簿入力前に必須入力】!$E$15,"")</f>
        <v/>
      </c>
      <c r="AA69" s="361" t="str">
        <f>③職員名簿【中間実績】!BY79</f>
        <v/>
      </c>
      <c r="AB69" s="359" t="str">
        <f>③職員名簿【中間実績】!BI79</f>
        <v/>
      </c>
      <c r="AC69" s="360" t="str">
        <f>IF(AA69="○",①基本情報【名簿入力前に必須入力】!$E$15,"")</f>
        <v/>
      </c>
      <c r="AD69" s="361" t="str">
        <f>③職員名簿【中間実績】!BZ79</f>
        <v/>
      </c>
      <c r="AE69" s="359" t="str">
        <f>③職員名簿【中間実績】!BJ79</f>
        <v/>
      </c>
      <c r="AF69" s="360" t="str">
        <f>IF(AD69="○",①基本情報【名簿入力前に必須入力】!$E$15,"")</f>
        <v/>
      </c>
      <c r="AG69" s="361" t="str">
        <f>③職員名簿【中間実績】!CA79</f>
        <v/>
      </c>
      <c r="AH69" s="359" t="str">
        <f>③職員名簿【中間実績】!BK79</f>
        <v/>
      </c>
      <c r="AI69" s="360" t="str">
        <f>IF(AG69="○",①基本情報【名簿入力前に必須入力】!$E$15,"")</f>
        <v/>
      </c>
      <c r="AJ69" s="361" t="str">
        <f>③職員名簿【中間実績】!CB79</f>
        <v/>
      </c>
      <c r="AK69" s="359" t="str">
        <f>③職員名簿【中間実績】!BL79</f>
        <v/>
      </c>
      <c r="AL69" s="360" t="str">
        <f>IF(AJ69="○",①基本情報【名簿入力前に必須入力】!$E$15,"")</f>
        <v/>
      </c>
    </row>
    <row r="70" spans="1:38" ht="30" customHeight="1">
      <c r="A70">
        <v>66</v>
      </c>
      <c r="B70" s="128" t="str">
        <f>③職員名簿【中間実績】!BP80</f>
        <v/>
      </c>
      <c r="C70" s="358" t="str">
        <f>③職員名簿【中間実績】!BQ80</f>
        <v/>
      </c>
      <c r="D70" s="359" t="str">
        <f>③職員名簿【中間実績】!BA80</f>
        <v/>
      </c>
      <c r="E70" s="360" t="str">
        <f>IF(C70="○",①基本情報【名簿入力前に必須入力】!$E$15,"")</f>
        <v/>
      </c>
      <c r="F70" s="361" t="str">
        <f>③職員名簿【中間実績】!BR80</f>
        <v/>
      </c>
      <c r="G70" s="359" t="str">
        <f>③職員名簿【中間実績】!BB80</f>
        <v/>
      </c>
      <c r="H70" s="360" t="str">
        <f>IF(F70="○",①基本情報【名簿入力前に必須入力】!$E$15,"")</f>
        <v/>
      </c>
      <c r="I70" s="361" t="str">
        <f>③職員名簿【中間実績】!BS80</f>
        <v/>
      </c>
      <c r="J70" s="359" t="str">
        <f>③職員名簿【中間実績】!BC80</f>
        <v/>
      </c>
      <c r="K70" s="360" t="str">
        <f>IF(I70="○",①基本情報【名簿入力前に必須入力】!$E$15,"")</f>
        <v/>
      </c>
      <c r="L70" s="361" t="str">
        <f>③職員名簿【中間実績】!BT80</f>
        <v/>
      </c>
      <c r="M70" s="359" t="str">
        <f>③職員名簿【中間実績】!BD80</f>
        <v/>
      </c>
      <c r="N70" s="360" t="str">
        <f>IF(L70="○",①基本情報【名簿入力前に必須入力】!$E$15,"")</f>
        <v/>
      </c>
      <c r="O70" s="361" t="str">
        <f>③職員名簿【中間実績】!BU80</f>
        <v/>
      </c>
      <c r="P70" s="359" t="str">
        <f>③職員名簿【中間実績】!BE80</f>
        <v/>
      </c>
      <c r="Q70" s="360" t="str">
        <f>IF(O70="○",①基本情報【名簿入力前に必須入力】!$E$15,"")</f>
        <v/>
      </c>
      <c r="R70" s="361" t="str">
        <f>③職員名簿【中間実績】!BV80</f>
        <v/>
      </c>
      <c r="S70" s="359" t="str">
        <f>③職員名簿【中間実績】!BF80</f>
        <v/>
      </c>
      <c r="T70" s="360" t="str">
        <f>IF(R70="○",①基本情報【名簿入力前に必須入力】!$E$15,"")</f>
        <v/>
      </c>
      <c r="U70" s="361" t="str">
        <f>③職員名簿【中間実績】!BW80</f>
        <v/>
      </c>
      <c r="V70" s="359" t="str">
        <f>③職員名簿【中間実績】!BG80</f>
        <v/>
      </c>
      <c r="W70" s="360" t="str">
        <f>IF(U70="○",①基本情報【名簿入力前に必須入力】!$E$15,"")</f>
        <v/>
      </c>
      <c r="X70" s="361" t="str">
        <f>③職員名簿【中間実績】!BX80</f>
        <v/>
      </c>
      <c r="Y70" s="359" t="str">
        <f>③職員名簿【中間実績】!BH80</f>
        <v/>
      </c>
      <c r="Z70" s="360" t="str">
        <f>IF(X70="○",①基本情報【名簿入力前に必須入力】!$E$15,"")</f>
        <v/>
      </c>
      <c r="AA70" s="361" t="str">
        <f>③職員名簿【中間実績】!BY80</f>
        <v/>
      </c>
      <c r="AB70" s="359" t="str">
        <f>③職員名簿【中間実績】!BI80</f>
        <v/>
      </c>
      <c r="AC70" s="360" t="str">
        <f>IF(AA70="○",①基本情報【名簿入力前に必須入力】!$E$15,"")</f>
        <v/>
      </c>
      <c r="AD70" s="361" t="str">
        <f>③職員名簿【中間実績】!BZ80</f>
        <v/>
      </c>
      <c r="AE70" s="359" t="str">
        <f>③職員名簿【中間実績】!BJ80</f>
        <v/>
      </c>
      <c r="AF70" s="360" t="str">
        <f>IF(AD70="○",①基本情報【名簿入力前に必須入力】!$E$15,"")</f>
        <v/>
      </c>
      <c r="AG70" s="361" t="str">
        <f>③職員名簿【中間実績】!CA80</f>
        <v/>
      </c>
      <c r="AH70" s="359" t="str">
        <f>③職員名簿【中間実績】!BK80</f>
        <v/>
      </c>
      <c r="AI70" s="360" t="str">
        <f>IF(AG70="○",①基本情報【名簿入力前に必須入力】!$E$15,"")</f>
        <v/>
      </c>
      <c r="AJ70" s="361" t="str">
        <f>③職員名簿【中間実績】!CB80</f>
        <v/>
      </c>
      <c r="AK70" s="359" t="str">
        <f>③職員名簿【中間実績】!BL80</f>
        <v/>
      </c>
      <c r="AL70" s="360" t="str">
        <f>IF(AJ70="○",①基本情報【名簿入力前に必須入力】!$E$15,"")</f>
        <v/>
      </c>
    </row>
    <row r="71" spans="1:38" ht="30" customHeight="1">
      <c r="A71">
        <v>67</v>
      </c>
      <c r="B71" s="128" t="str">
        <f>③職員名簿【中間実績】!BP81</f>
        <v/>
      </c>
      <c r="C71" s="358" t="str">
        <f>③職員名簿【中間実績】!BQ81</f>
        <v/>
      </c>
      <c r="D71" s="359" t="str">
        <f>③職員名簿【中間実績】!BA81</f>
        <v/>
      </c>
      <c r="E71" s="360" t="str">
        <f>IF(C71="○",①基本情報【名簿入力前に必須入力】!$E$15,"")</f>
        <v/>
      </c>
      <c r="F71" s="361" t="str">
        <f>③職員名簿【中間実績】!BR81</f>
        <v/>
      </c>
      <c r="G71" s="359" t="str">
        <f>③職員名簿【中間実績】!BB81</f>
        <v/>
      </c>
      <c r="H71" s="360" t="str">
        <f>IF(F71="○",①基本情報【名簿入力前に必須入力】!$E$15,"")</f>
        <v/>
      </c>
      <c r="I71" s="361" t="str">
        <f>③職員名簿【中間実績】!BS81</f>
        <v/>
      </c>
      <c r="J71" s="359" t="str">
        <f>③職員名簿【中間実績】!BC81</f>
        <v/>
      </c>
      <c r="K71" s="360" t="str">
        <f>IF(I71="○",①基本情報【名簿入力前に必須入力】!$E$15,"")</f>
        <v/>
      </c>
      <c r="L71" s="361" t="str">
        <f>③職員名簿【中間実績】!BT81</f>
        <v/>
      </c>
      <c r="M71" s="359" t="str">
        <f>③職員名簿【中間実績】!BD81</f>
        <v/>
      </c>
      <c r="N71" s="360" t="str">
        <f>IF(L71="○",①基本情報【名簿入力前に必須入力】!$E$15,"")</f>
        <v/>
      </c>
      <c r="O71" s="361" t="str">
        <f>③職員名簿【中間実績】!BU81</f>
        <v/>
      </c>
      <c r="P71" s="359" t="str">
        <f>③職員名簿【中間実績】!BE81</f>
        <v/>
      </c>
      <c r="Q71" s="360" t="str">
        <f>IF(O71="○",①基本情報【名簿入力前に必須入力】!$E$15,"")</f>
        <v/>
      </c>
      <c r="R71" s="361" t="str">
        <f>③職員名簿【中間実績】!BV81</f>
        <v/>
      </c>
      <c r="S71" s="359" t="str">
        <f>③職員名簿【中間実績】!BF81</f>
        <v/>
      </c>
      <c r="T71" s="360" t="str">
        <f>IF(R71="○",①基本情報【名簿入力前に必須入力】!$E$15,"")</f>
        <v/>
      </c>
      <c r="U71" s="361" t="str">
        <f>③職員名簿【中間実績】!BW81</f>
        <v/>
      </c>
      <c r="V71" s="359" t="str">
        <f>③職員名簿【中間実績】!BG81</f>
        <v/>
      </c>
      <c r="W71" s="360" t="str">
        <f>IF(U71="○",①基本情報【名簿入力前に必須入力】!$E$15,"")</f>
        <v/>
      </c>
      <c r="X71" s="361" t="str">
        <f>③職員名簿【中間実績】!BX81</f>
        <v/>
      </c>
      <c r="Y71" s="359" t="str">
        <f>③職員名簿【中間実績】!BH81</f>
        <v/>
      </c>
      <c r="Z71" s="360" t="str">
        <f>IF(X71="○",①基本情報【名簿入力前に必須入力】!$E$15,"")</f>
        <v/>
      </c>
      <c r="AA71" s="361" t="str">
        <f>③職員名簿【中間実績】!BY81</f>
        <v/>
      </c>
      <c r="AB71" s="359" t="str">
        <f>③職員名簿【中間実績】!BI81</f>
        <v/>
      </c>
      <c r="AC71" s="360" t="str">
        <f>IF(AA71="○",①基本情報【名簿入力前に必須入力】!$E$15,"")</f>
        <v/>
      </c>
      <c r="AD71" s="361" t="str">
        <f>③職員名簿【中間実績】!BZ81</f>
        <v/>
      </c>
      <c r="AE71" s="359" t="str">
        <f>③職員名簿【中間実績】!BJ81</f>
        <v/>
      </c>
      <c r="AF71" s="360" t="str">
        <f>IF(AD71="○",①基本情報【名簿入力前に必須入力】!$E$15,"")</f>
        <v/>
      </c>
      <c r="AG71" s="361" t="str">
        <f>③職員名簿【中間実績】!CA81</f>
        <v/>
      </c>
      <c r="AH71" s="359" t="str">
        <f>③職員名簿【中間実績】!BK81</f>
        <v/>
      </c>
      <c r="AI71" s="360" t="str">
        <f>IF(AG71="○",①基本情報【名簿入力前に必須入力】!$E$15,"")</f>
        <v/>
      </c>
      <c r="AJ71" s="361" t="str">
        <f>③職員名簿【中間実績】!CB81</f>
        <v/>
      </c>
      <c r="AK71" s="359" t="str">
        <f>③職員名簿【中間実績】!BL81</f>
        <v/>
      </c>
      <c r="AL71" s="360" t="str">
        <f>IF(AJ71="○",①基本情報【名簿入力前に必須入力】!$E$15,"")</f>
        <v/>
      </c>
    </row>
    <row r="72" spans="1:38" ht="30" customHeight="1">
      <c r="A72">
        <v>68</v>
      </c>
      <c r="B72" s="128" t="str">
        <f>③職員名簿【中間実績】!BP82</f>
        <v/>
      </c>
      <c r="C72" s="358" t="str">
        <f>③職員名簿【中間実績】!BQ82</f>
        <v/>
      </c>
      <c r="D72" s="359" t="str">
        <f>③職員名簿【中間実績】!BA82</f>
        <v/>
      </c>
      <c r="E72" s="360" t="str">
        <f>IF(C72="○",①基本情報【名簿入力前に必須入力】!$E$15,"")</f>
        <v/>
      </c>
      <c r="F72" s="361" t="str">
        <f>③職員名簿【中間実績】!BR82</f>
        <v/>
      </c>
      <c r="G72" s="359" t="str">
        <f>③職員名簿【中間実績】!BB82</f>
        <v/>
      </c>
      <c r="H72" s="360" t="str">
        <f>IF(F72="○",①基本情報【名簿入力前に必須入力】!$E$15,"")</f>
        <v/>
      </c>
      <c r="I72" s="361" t="str">
        <f>③職員名簿【中間実績】!BS82</f>
        <v/>
      </c>
      <c r="J72" s="359" t="str">
        <f>③職員名簿【中間実績】!BC82</f>
        <v/>
      </c>
      <c r="K72" s="360" t="str">
        <f>IF(I72="○",①基本情報【名簿入力前に必須入力】!$E$15,"")</f>
        <v/>
      </c>
      <c r="L72" s="361" t="str">
        <f>③職員名簿【中間実績】!BT82</f>
        <v/>
      </c>
      <c r="M72" s="359" t="str">
        <f>③職員名簿【中間実績】!BD82</f>
        <v/>
      </c>
      <c r="N72" s="360" t="str">
        <f>IF(L72="○",①基本情報【名簿入力前に必須入力】!$E$15,"")</f>
        <v/>
      </c>
      <c r="O72" s="361" t="str">
        <f>③職員名簿【中間実績】!BU82</f>
        <v/>
      </c>
      <c r="P72" s="359" t="str">
        <f>③職員名簿【中間実績】!BE82</f>
        <v/>
      </c>
      <c r="Q72" s="360" t="str">
        <f>IF(O72="○",①基本情報【名簿入力前に必須入力】!$E$15,"")</f>
        <v/>
      </c>
      <c r="R72" s="361" t="str">
        <f>③職員名簿【中間実績】!BV82</f>
        <v/>
      </c>
      <c r="S72" s="359" t="str">
        <f>③職員名簿【中間実績】!BF82</f>
        <v/>
      </c>
      <c r="T72" s="360" t="str">
        <f>IF(R72="○",①基本情報【名簿入力前に必須入力】!$E$15,"")</f>
        <v/>
      </c>
      <c r="U72" s="361" t="str">
        <f>③職員名簿【中間実績】!BW82</f>
        <v/>
      </c>
      <c r="V72" s="359" t="str">
        <f>③職員名簿【中間実績】!BG82</f>
        <v/>
      </c>
      <c r="W72" s="360" t="str">
        <f>IF(U72="○",①基本情報【名簿入力前に必須入力】!$E$15,"")</f>
        <v/>
      </c>
      <c r="X72" s="361" t="str">
        <f>③職員名簿【中間実績】!BX82</f>
        <v/>
      </c>
      <c r="Y72" s="359" t="str">
        <f>③職員名簿【中間実績】!BH82</f>
        <v/>
      </c>
      <c r="Z72" s="360" t="str">
        <f>IF(X72="○",①基本情報【名簿入力前に必須入力】!$E$15,"")</f>
        <v/>
      </c>
      <c r="AA72" s="361" t="str">
        <f>③職員名簿【中間実績】!BY82</f>
        <v/>
      </c>
      <c r="AB72" s="359" t="str">
        <f>③職員名簿【中間実績】!BI82</f>
        <v/>
      </c>
      <c r="AC72" s="360" t="str">
        <f>IF(AA72="○",①基本情報【名簿入力前に必須入力】!$E$15,"")</f>
        <v/>
      </c>
      <c r="AD72" s="361" t="str">
        <f>③職員名簿【中間実績】!BZ82</f>
        <v/>
      </c>
      <c r="AE72" s="359" t="str">
        <f>③職員名簿【中間実績】!BJ82</f>
        <v/>
      </c>
      <c r="AF72" s="360" t="str">
        <f>IF(AD72="○",①基本情報【名簿入力前に必須入力】!$E$15,"")</f>
        <v/>
      </c>
      <c r="AG72" s="361" t="str">
        <f>③職員名簿【中間実績】!CA82</f>
        <v/>
      </c>
      <c r="AH72" s="359" t="str">
        <f>③職員名簿【中間実績】!BK82</f>
        <v/>
      </c>
      <c r="AI72" s="360" t="str">
        <f>IF(AG72="○",①基本情報【名簿入力前に必須入力】!$E$15,"")</f>
        <v/>
      </c>
      <c r="AJ72" s="361" t="str">
        <f>③職員名簿【中間実績】!CB82</f>
        <v/>
      </c>
      <c r="AK72" s="359" t="str">
        <f>③職員名簿【中間実績】!BL82</f>
        <v/>
      </c>
      <c r="AL72" s="360" t="str">
        <f>IF(AJ72="○",①基本情報【名簿入力前に必須入力】!$E$15,"")</f>
        <v/>
      </c>
    </row>
    <row r="73" spans="1:38" ht="30" customHeight="1">
      <c r="A73">
        <v>69</v>
      </c>
      <c r="B73" s="128" t="str">
        <f>③職員名簿【中間実績】!BP83</f>
        <v/>
      </c>
      <c r="C73" s="358" t="str">
        <f>③職員名簿【中間実績】!BQ83</f>
        <v/>
      </c>
      <c r="D73" s="359" t="str">
        <f>③職員名簿【中間実績】!BA83</f>
        <v/>
      </c>
      <c r="E73" s="360" t="str">
        <f>IF(C73="○",①基本情報【名簿入力前に必須入力】!$E$15,"")</f>
        <v/>
      </c>
      <c r="F73" s="361" t="str">
        <f>③職員名簿【中間実績】!BR83</f>
        <v/>
      </c>
      <c r="G73" s="359" t="str">
        <f>③職員名簿【中間実績】!BB83</f>
        <v/>
      </c>
      <c r="H73" s="360" t="str">
        <f>IF(F73="○",①基本情報【名簿入力前に必須入力】!$E$15,"")</f>
        <v/>
      </c>
      <c r="I73" s="361" t="str">
        <f>③職員名簿【中間実績】!BS83</f>
        <v/>
      </c>
      <c r="J73" s="359" t="str">
        <f>③職員名簿【中間実績】!BC83</f>
        <v/>
      </c>
      <c r="K73" s="360" t="str">
        <f>IF(I73="○",①基本情報【名簿入力前に必須入力】!$E$15,"")</f>
        <v/>
      </c>
      <c r="L73" s="361" t="str">
        <f>③職員名簿【中間実績】!BT83</f>
        <v/>
      </c>
      <c r="M73" s="359" t="str">
        <f>③職員名簿【中間実績】!BD83</f>
        <v/>
      </c>
      <c r="N73" s="360" t="str">
        <f>IF(L73="○",①基本情報【名簿入力前に必須入力】!$E$15,"")</f>
        <v/>
      </c>
      <c r="O73" s="361" t="str">
        <f>③職員名簿【中間実績】!BU83</f>
        <v/>
      </c>
      <c r="P73" s="359" t="str">
        <f>③職員名簿【中間実績】!BE83</f>
        <v/>
      </c>
      <c r="Q73" s="360" t="str">
        <f>IF(O73="○",①基本情報【名簿入力前に必須入力】!$E$15,"")</f>
        <v/>
      </c>
      <c r="R73" s="361" t="str">
        <f>③職員名簿【中間実績】!BV83</f>
        <v/>
      </c>
      <c r="S73" s="359" t="str">
        <f>③職員名簿【中間実績】!BF83</f>
        <v/>
      </c>
      <c r="T73" s="360" t="str">
        <f>IF(R73="○",①基本情報【名簿入力前に必須入力】!$E$15,"")</f>
        <v/>
      </c>
      <c r="U73" s="361" t="str">
        <f>③職員名簿【中間実績】!BW83</f>
        <v/>
      </c>
      <c r="V73" s="359" t="str">
        <f>③職員名簿【中間実績】!BG83</f>
        <v/>
      </c>
      <c r="W73" s="360" t="str">
        <f>IF(U73="○",①基本情報【名簿入力前に必須入力】!$E$15,"")</f>
        <v/>
      </c>
      <c r="X73" s="361" t="str">
        <f>③職員名簿【中間実績】!BX83</f>
        <v/>
      </c>
      <c r="Y73" s="359" t="str">
        <f>③職員名簿【中間実績】!BH83</f>
        <v/>
      </c>
      <c r="Z73" s="360" t="str">
        <f>IF(X73="○",①基本情報【名簿入力前に必須入力】!$E$15,"")</f>
        <v/>
      </c>
      <c r="AA73" s="361" t="str">
        <f>③職員名簿【中間実績】!BY83</f>
        <v/>
      </c>
      <c r="AB73" s="359" t="str">
        <f>③職員名簿【中間実績】!BI83</f>
        <v/>
      </c>
      <c r="AC73" s="360" t="str">
        <f>IF(AA73="○",①基本情報【名簿入力前に必須入力】!$E$15,"")</f>
        <v/>
      </c>
      <c r="AD73" s="361" t="str">
        <f>③職員名簿【中間実績】!BZ83</f>
        <v/>
      </c>
      <c r="AE73" s="359" t="str">
        <f>③職員名簿【中間実績】!BJ83</f>
        <v/>
      </c>
      <c r="AF73" s="360" t="str">
        <f>IF(AD73="○",①基本情報【名簿入力前に必須入力】!$E$15,"")</f>
        <v/>
      </c>
      <c r="AG73" s="361" t="str">
        <f>③職員名簿【中間実績】!CA83</f>
        <v/>
      </c>
      <c r="AH73" s="359" t="str">
        <f>③職員名簿【中間実績】!BK83</f>
        <v/>
      </c>
      <c r="AI73" s="360" t="str">
        <f>IF(AG73="○",①基本情報【名簿入力前に必須入力】!$E$15,"")</f>
        <v/>
      </c>
      <c r="AJ73" s="361" t="str">
        <f>③職員名簿【中間実績】!CB83</f>
        <v/>
      </c>
      <c r="AK73" s="359" t="str">
        <f>③職員名簿【中間実績】!BL83</f>
        <v/>
      </c>
      <c r="AL73" s="360" t="str">
        <f>IF(AJ73="○",①基本情報【名簿入力前に必須入力】!$E$15,"")</f>
        <v/>
      </c>
    </row>
    <row r="74" spans="1:38" ht="30" customHeight="1">
      <c r="A74">
        <v>70</v>
      </c>
      <c r="B74" s="128" t="str">
        <f>③職員名簿【中間実績】!BP84</f>
        <v/>
      </c>
      <c r="C74" s="358" t="str">
        <f>③職員名簿【中間実績】!BQ84</f>
        <v/>
      </c>
      <c r="D74" s="359" t="str">
        <f>③職員名簿【中間実績】!BA84</f>
        <v/>
      </c>
      <c r="E74" s="360" t="str">
        <f>IF(C74="○",①基本情報【名簿入力前に必須入力】!$E$15,"")</f>
        <v/>
      </c>
      <c r="F74" s="361" t="str">
        <f>③職員名簿【中間実績】!BR84</f>
        <v/>
      </c>
      <c r="G74" s="359" t="str">
        <f>③職員名簿【中間実績】!BB84</f>
        <v/>
      </c>
      <c r="H74" s="360" t="str">
        <f>IF(F74="○",①基本情報【名簿入力前に必須入力】!$E$15,"")</f>
        <v/>
      </c>
      <c r="I74" s="361" t="str">
        <f>③職員名簿【中間実績】!BS84</f>
        <v/>
      </c>
      <c r="J74" s="359" t="str">
        <f>③職員名簿【中間実績】!BC84</f>
        <v/>
      </c>
      <c r="K74" s="360" t="str">
        <f>IF(I74="○",①基本情報【名簿入力前に必須入力】!$E$15,"")</f>
        <v/>
      </c>
      <c r="L74" s="361" t="str">
        <f>③職員名簿【中間実績】!BT84</f>
        <v/>
      </c>
      <c r="M74" s="359" t="str">
        <f>③職員名簿【中間実績】!BD84</f>
        <v/>
      </c>
      <c r="N74" s="360" t="str">
        <f>IF(L74="○",①基本情報【名簿入力前に必須入力】!$E$15,"")</f>
        <v/>
      </c>
      <c r="O74" s="361" t="str">
        <f>③職員名簿【中間実績】!BU84</f>
        <v/>
      </c>
      <c r="P74" s="359" t="str">
        <f>③職員名簿【中間実績】!BE84</f>
        <v/>
      </c>
      <c r="Q74" s="360" t="str">
        <f>IF(O74="○",①基本情報【名簿入力前に必須入力】!$E$15,"")</f>
        <v/>
      </c>
      <c r="R74" s="361" t="str">
        <f>③職員名簿【中間実績】!BV84</f>
        <v/>
      </c>
      <c r="S74" s="359" t="str">
        <f>③職員名簿【中間実績】!BF84</f>
        <v/>
      </c>
      <c r="T74" s="360" t="str">
        <f>IF(R74="○",①基本情報【名簿入力前に必須入力】!$E$15,"")</f>
        <v/>
      </c>
      <c r="U74" s="361" t="str">
        <f>③職員名簿【中間実績】!BW84</f>
        <v/>
      </c>
      <c r="V74" s="359" t="str">
        <f>③職員名簿【中間実績】!BG84</f>
        <v/>
      </c>
      <c r="W74" s="360" t="str">
        <f>IF(U74="○",①基本情報【名簿入力前に必須入力】!$E$15,"")</f>
        <v/>
      </c>
      <c r="X74" s="361" t="str">
        <f>③職員名簿【中間実績】!BX84</f>
        <v/>
      </c>
      <c r="Y74" s="359" t="str">
        <f>③職員名簿【中間実績】!BH84</f>
        <v/>
      </c>
      <c r="Z74" s="360" t="str">
        <f>IF(X74="○",①基本情報【名簿入力前に必須入力】!$E$15,"")</f>
        <v/>
      </c>
      <c r="AA74" s="361" t="str">
        <f>③職員名簿【中間実績】!BY84</f>
        <v/>
      </c>
      <c r="AB74" s="359" t="str">
        <f>③職員名簿【中間実績】!BI84</f>
        <v/>
      </c>
      <c r="AC74" s="360" t="str">
        <f>IF(AA74="○",①基本情報【名簿入力前に必須入力】!$E$15,"")</f>
        <v/>
      </c>
      <c r="AD74" s="361" t="str">
        <f>③職員名簿【中間実績】!BZ84</f>
        <v/>
      </c>
      <c r="AE74" s="359" t="str">
        <f>③職員名簿【中間実績】!BJ84</f>
        <v/>
      </c>
      <c r="AF74" s="360" t="str">
        <f>IF(AD74="○",①基本情報【名簿入力前に必須入力】!$E$15,"")</f>
        <v/>
      </c>
      <c r="AG74" s="361" t="str">
        <f>③職員名簿【中間実績】!CA84</f>
        <v/>
      </c>
      <c r="AH74" s="359" t="str">
        <f>③職員名簿【中間実績】!BK84</f>
        <v/>
      </c>
      <c r="AI74" s="360" t="str">
        <f>IF(AG74="○",①基本情報【名簿入力前に必須入力】!$E$15,"")</f>
        <v/>
      </c>
      <c r="AJ74" s="361" t="str">
        <f>③職員名簿【中間実績】!CB84</f>
        <v/>
      </c>
      <c r="AK74" s="359" t="str">
        <f>③職員名簿【中間実績】!BL84</f>
        <v/>
      </c>
      <c r="AL74" s="360" t="str">
        <f>IF(AJ74="○",①基本情報【名簿入力前に必須入力】!$E$15,"")</f>
        <v/>
      </c>
    </row>
    <row r="75" spans="1:38" ht="30" customHeight="1">
      <c r="A75">
        <v>71</v>
      </c>
      <c r="B75" s="128" t="str">
        <f>③職員名簿【中間実績】!BP85</f>
        <v/>
      </c>
      <c r="C75" s="358" t="str">
        <f>③職員名簿【中間実績】!BQ85</f>
        <v/>
      </c>
      <c r="D75" s="359" t="str">
        <f>③職員名簿【中間実績】!BA85</f>
        <v/>
      </c>
      <c r="E75" s="360" t="str">
        <f>IF(C75="○",①基本情報【名簿入力前に必須入力】!$E$15,"")</f>
        <v/>
      </c>
      <c r="F75" s="361" t="str">
        <f>③職員名簿【中間実績】!BR85</f>
        <v/>
      </c>
      <c r="G75" s="359" t="str">
        <f>③職員名簿【中間実績】!BB85</f>
        <v/>
      </c>
      <c r="H75" s="360" t="str">
        <f>IF(F75="○",①基本情報【名簿入力前に必須入力】!$E$15,"")</f>
        <v/>
      </c>
      <c r="I75" s="361" t="str">
        <f>③職員名簿【中間実績】!BS85</f>
        <v/>
      </c>
      <c r="J75" s="359" t="str">
        <f>③職員名簿【中間実績】!BC85</f>
        <v/>
      </c>
      <c r="K75" s="360" t="str">
        <f>IF(I75="○",①基本情報【名簿入力前に必須入力】!$E$15,"")</f>
        <v/>
      </c>
      <c r="L75" s="361" t="str">
        <f>③職員名簿【中間実績】!BT85</f>
        <v/>
      </c>
      <c r="M75" s="359" t="str">
        <f>③職員名簿【中間実績】!BD85</f>
        <v/>
      </c>
      <c r="N75" s="360" t="str">
        <f>IF(L75="○",①基本情報【名簿入力前に必須入力】!$E$15,"")</f>
        <v/>
      </c>
      <c r="O75" s="361" t="str">
        <f>③職員名簿【中間実績】!BU85</f>
        <v/>
      </c>
      <c r="P75" s="359" t="str">
        <f>③職員名簿【中間実績】!BE85</f>
        <v/>
      </c>
      <c r="Q75" s="360" t="str">
        <f>IF(O75="○",①基本情報【名簿入力前に必須入力】!$E$15,"")</f>
        <v/>
      </c>
      <c r="R75" s="361" t="str">
        <f>③職員名簿【中間実績】!BV85</f>
        <v/>
      </c>
      <c r="S75" s="359" t="str">
        <f>③職員名簿【中間実績】!BF85</f>
        <v/>
      </c>
      <c r="T75" s="360" t="str">
        <f>IF(R75="○",①基本情報【名簿入力前に必須入力】!$E$15,"")</f>
        <v/>
      </c>
      <c r="U75" s="361" t="str">
        <f>③職員名簿【中間実績】!BW85</f>
        <v/>
      </c>
      <c r="V75" s="359" t="str">
        <f>③職員名簿【中間実績】!BG85</f>
        <v/>
      </c>
      <c r="W75" s="360" t="str">
        <f>IF(U75="○",①基本情報【名簿入力前に必須入力】!$E$15,"")</f>
        <v/>
      </c>
      <c r="X75" s="361" t="str">
        <f>③職員名簿【中間実績】!BX85</f>
        <v/>
      </c>
      <c r="Y75" s="359" t="str">
        <f>③職員名簿【中間実績】!BH85</f>
        <v/>
      </c>
      <c r="Z75" s="360" t="str">
        <f>IF(X75="○",①基本情報【名簿入力前に必須入力】!$E$15,"")</f>
        <v/>
      </c>
      <c r="AA75" s="361" t="str">
        <f>③職員名簿【中間実績】!BY85</f>
        <v/>
      </c>
      <c r="AB75" s="359" t="str">
        <f>③職員名簿【中間実績】!BI85</f>
        <v/>
      </c>
      <c r="AC75" s="360" t="str">
        <f>IF(AA75="○",①基本情報【名簿入力前に必須入力】!$E$15,"")</f>
        <v/>
      </c>
      <c r="AD75" s="361" t="str">
        <f>③職員名簿【中間実績】!BZ85</f>
        <v/>
      </c>
      <c r="AE75" s="359" t="str">
        <f>③職員名簿【中間実績】!BJ85</f>
        <v/>
      </c>
      <c r="AF75" s="360" t="str">
        <f>IF(AD75="○",①基本情報【名簿入力前に必須入力】!$E$15,"")</f>
        <v/>
      </c>
      <c r="AG75" s="361" t="str">
        <f>③職員名簿【中間実績】!CA85</f>
        <v/>
      </c>
      <c r="AH75" s="359" t="str">
        <f>③職員名簿【中間実績】!BK85</f>
        <v/>
      </c>
      <c r="AI75" s="360" t="str">
        <f>IF(AG75="○",①基本情報【名簿入力前に必須入力】!$E$15,"")</f>
        <v/>
      </c>
      <c r="AJ75" s="361" t="str">
        <f>③職員名簿【中間実績】!CB85</f>
        <v/>
      </c>
      <c r="AK75" s="359" t="str">
        <f>③職員名簿【中間実績】!BL85</f>
        <v/>
      </c>
      <c r="AL75" s="360" t="str">
        <f>IF(AJ75="○",①基本情報【名簿入力前に必須入力】!$E$15,"")</f>
        <v/>
      </c>
    </row>
    <row r="76" spans="1:38" ht="30" customHeight="1">
      <c r="A76">
        <v>72</v>
      </c>
      <c r="B76" s="128" t="str">
        <f>③職員名簿【中間実績】!BP86</f>
        <v/>
      </c>
      <c r="C76" s="358" t="str">
        <f>③職員名簿【中間実績】!BQ86</f>
        <v/>
      </c>
      <c r="D76" s="359" t="str">
        <f>③職員名簿【中間実績】!BA86</f>
        <v/>
      </c>
      <c r="E76" s="360" t="str">
        <f>IF(C76="○",①基本情報【名簿入力前に必須入力】!$E$15,"")</f>
        <v/>
      </c>
      <c r="F76" s="361" t="str">
        <f>③職員名簿【中間実績】!BR86</f>
        <v/>
      </c>
      <c r="G76" s="359" t="str">
        <f>③職員名簿【中間実績】!BB86</f>
        <v/>
      </c>
      <c r="H76" s="360" t="str">
        <f>IF(F76="○",①基本情報【名簿入力前に必須入力】!$E$15,"")</f>
        <v/>
      </c>
      <c r="I76" s="361" t="str">
        <f>③職員名簿【中間実績】!BS86</f>
        <v/>
      </c>
      <c r="J76" s="359" t="str">
        <f>③職員名簿【中間実績】!BC86</f>
        <v/>
      </c>
      <c r="K76" s="360" t="str">
        <f>IF(I76="○",①基本情報【名簿入力前に必須入力】!$E$15,"")</f>
        <v/>
      </c>
      <c r="L76" s="361" t="str">
        <f>③職員名簿【中間実績】!BT86</f>
        <v/>
      </c>
      <c r="M76" s="359" t="str">
        <f>③職員名簿【中間実績】!BD86</f>
        <v/>
      </c>
      <c r="N76" s="360" t="str">
        <f>IF(L76="○",①基本情報【名簿入力前に必須入力】!$E$15,"")</f>
        <v/>
      </c>
      <c r="O76" s="361" t="str">
        <f>③職員名簿【中間実績】!BU86</f>
        <v/>
      </c>
      <c r="P76" s="359" t="str">
        <f>③職員名簿【中間実績】!BE86</f>
        <v/>
      </c>
      <c r="Q76" s="360" t="str">
        <f>IF(O76="○",①基本情報【名簿入力前に必須入力】!$E$15,"")</f>
        <v/>
      </c>
      <c r="R76" s="361" t="str">
        <f>③職員名簿【中間実績】!BV86</f>
        <v/>
      </c>
      <c r="S76" s="359" t="str">
        <f>③職員名簿【中間実績】!BF86</f>
        <v/>
      </c>
      <c r="T76" s="360" t="str">
        <f>IF(R76="○",①基本情報【名簿入力前に必須入力】!$E$15,"")</f>
        <v/>
      </c>
      <c r="U76" s="361" t="str">
        <f>③職員名簿【中間実績】!BW86</f>
        <v/>
      </c>
      <c r="V76" s="359" t="str">
        <f>③職員名簿【中間実績】!BG86</f>
        <v/>
      </c>
      <c r="W76" s="360" t="str">
        <f>IF(U76="○",①基本情報【名簿入力前に必須入力】!$E$15,"")</f>
        <v/>
      </c>
      <c r="X76" s="361" t="str">
        <f>③職員名簿【中間実績】!BX86</f>
        <v/>
      </c>
      <c r="Y76" s="359" t="str">
        <f>③職員名簿【中間実績】!BH86</f>
        <v/>
      </c>
      <c r="Z76" s="360" t="str">
        <f>IF(X76="○",①基本情報【名簿入力前に必須入力】!$E$15,"")</f>
        <v/>
      </c>
      <c r="AA76" s="361" t="str">
        <f>③職員名簿【中間実績】!BY86</f>
        <v/>
      </c>
      <c r="AB76" s="359" t="str">
        <f>③職員名簿【中間実績】!BI86</f>
        <v/>
      </c>
      <c r="AC76" s="360" t="str">
        <f>IF(AA76="○",①基本情報【名簿入力前に必須入力】!$E$15,"")</f>
        <v/>
      </c>
      <c r="AD76" s="361" t="str">
        <f>③職員名簿【中間実績】!BZ86</f>
        <v/>
      </c>
      <c r="AE76" s="359" t="str">
        <f>③職員名簿【中間実績】!BJ86</f>
        <v/>
      </c>
      <c r="AF76" s="360" t="str">
        <f>IF(AD76="○",①基本情報【名簿入力前に必須入力】!$E$15,"")</f>
        <v/>
      </c>
      <c r="AG76" s="361" t="str">
        <f>③職員名簿【中間実績】!CA86</f>
        <v/>
      </c>
      <c r="AH76" s="359" t="str">
        <f>③職員名簿【中間実績】!BK86</f>
        <v/>
      </c>
      <c r="AI76" s="360" t="str">
        <f>IF(AG76="○",①基本情報【名簿入力前に必須入力】!$E$15,"")</f>
        <v/>
      </c>
      <c r="AJ76" s="361" t="str">
        <f>③職員名簿【中間実績】!CB86</f>
        <v/>
      </c>
      <c r="AK76" s="359" t="str">
        <f>③職員名簿【中間実績】!BL86</f>
        <v/>
      </c>
      <c r="AL76" s="360" t="str">
        <f>IF(AJ76="○",①基本情報【名簿入力前に必須入力】!$E$15,"")</f>
        <v/>
      </c>
    </row>
    <row r="77" spans="1:38" ht="30" customHeight="1">
      <c r="A77">
        <v>73</v>
      </c>
      <c r="B77" s="128" t="str">
        <f>③職員名簿【中間実績】!BP87</f>
        <v/>
      </c>
      <c r="C77" s="358" t="str">
        <f>③職員名簿【中間実績】!BQ87</f>
        <v/>
      </c>
      <c r="D77" s="359" t="str">
        <f>③職員名簿【中間実績】!BA87</f>
        <v/>
      </c>
      <c r="E77" s="360" t="str">
        <f>IF(C77="○",①基本情報【名簿入力前に必須入力】!$E$15,"")</f>
        <v/>
      </c>
      <c r="F77" s="361" t="str">
        <f>③職員名簿【中間実績】!BR87</f>
        <v/>
      </c>
      <c r="G77" s="359" t="str">
        <f>③職員名簿【中間実績】!BB87</f>
        <v/>
      </c>
      <c r="H77" s="360" t="str">
        <f>IF(F77="○",①基本情報【名簿入力前に必須入力】!$E$15,"")</f>
        <v/>
      </c>
      <c r="I77" s="361" t="str">
        <f>③職員名簿【中間実績】!BS87</f>
        <v/>
      </c>
      <c r="J77" s="359" t="str">
        <f>③職員名簿【中間実績】!BC87</f>
        <v/>
      </c>
      <c r="K77" s="360" t="str">
        <f>IF(I77="○",①基本情報【名簿入力前に必須入力】!$E$15,"")</f>
        <v/>
      </c>
      <c r="L77" s="361" t="str">
        <f>③職員名簿【中間実績】!BT87</f>
        <v/>
      </c>
      <c r="M77" s="359" t="str">
        <f>③職員名簿【中間実績】!BD87</f>
        <v/>
      </c>
      <c r="N77" s="360" t="str">
        <f>IF(L77="○",①基本情報【名簿入力前に必須入力】!$E$15,"")</f>
        <v/>
      </c>
      <c r="O77" s="361" t="str">
        <f>③職員名簿【中間実績】!BU87</f>
        <v/>
      </c>
      <c r="P77" s="359" t="str">
        <f>③職員名簿【中間実績】!BE87</f>
        <v/>
      </c>
      <c r="Q77" s="360" t="str">
        <f>IF(O77="○",①基本情報【名簿入力前に必須入力】!$E$15,"")</f>
        <v/>
      </c>
      <c r="R77" s="361" t="str">
        <f>③職員名簿【中間実績】!BV87</f>
        <v/>
      </c>
      <c r="S77" s="359" t="str">
        <f>③職員名簿【中間実績】!BF87</f>
        <v/>
      </c>
      <c r="T77" s="360" t="str">
        <f>IF(R77="○",①基本情報【名簿入力前に必須入力】!$E$15,"")</f>
        <v/>
      </c>
      <c r="U77" s="361" t="str">
        <f>③職員名簿【中間実績】!BW87</f>
        <v/>
      </c>
      <c r="V77" s="359" t="str">
        <f>③職員名簿【中間実績】!BG87</f>
        <v/>
      </c>
      <c r="W77" s="360" t="str">
        <f>IF(U77="○",①基本情報【名簿入力前に必須入力】!$E$15,"")</f>
        <v/>
      </c>
      <c r="X77" s="361" t="str">
        <f>③職員名簿【中間実績】!BX87</f>
        <v/>
      </c>
      <c r="Y77" s="359" t="str">
        <f>③職員名簿【中間実績】!BH87</f>
        <v/>
      </c>
      <c r="Z77" s="360" t="str">
        <f>IF(X77="○",①基本情報【名簿入力前に必須入力】!$E$15,"")</f>
        <v/>
      </c>
      <c r="AA77" s="361" t="str">
        <f>③職員名簿【中間実績】!BY87</f>
        <v/>
      </c>
      <c r="AB77" s="359" t="str">
        <f>③職員名簿【中間実績】!BI87</f>
        <v/>
      </c>
      <c r="AC77" s="360" t="str">
        <f>IF(AA77="○",①基本情報【名簿入力前に必須入力】!$E$15,"")</f>
        <v/>
      </c>
      <c r="AD77" s="361" t="str">
        <f>③職員名簿【中間実績】!BZ87</f>
        <v/>
      </c>
      <c r="AE77" s="359" t="str">
        <f>③職員名簿【中間実績】!BJ87</f>
        <v/>
      </c>
      <c r="AF77" s="360" t="str">
        <f>IF(AD77="○",①基本情報【名簿入力前に必須入力】!$E$15,"")</f>
        <v/>
      </c>
      <c r="AG77" s="361" t="str">
        <f>③職員名簿【中間実績】!CA87</f>
        <v/>
      </c>
      <c r="AH77" s="359" t="str">
        <f>③職員名簿【中間実績】!BK87</f>
        <v/>
      </c>
      <c r="AI77" s="360" t="str">
        <f>IF(AG77="○",①基本情報【名簿入力前に必須入力】!$E$15,"")</f>
        <v/>
      </c>
      <c r="AJ77" s="361" t="str">
        <f>③職員名簿【中間実績】!CB87</f>
        <v/>
      </c>
      <c r="AK77" s="359" t="str">
        <f>③職員名簿【中間実績】!BL87</f>
        <v/>
      </c>
      <c r="AL77" s="360" t="str">
        <f>IF(AJ77="○",①基本情報【名簿入力前に必須入力】!$E$15,"")</f>
        <v/>
      </c>
    </row>
    <row r="78" spans="1:38" ht="30" customHeight="1">
      <c r="A78">
        <v>74</v>
      </c>
      <c r="B78" s="128" t="str">
        <f>③職員名簿【中間実績】!BP88</f>
        <v/>
      </c>
      <c r="C78" s="358" t="str">
        <f>③職員名簿【中間実績】!BQ88</f>
        <v/>
      </c>
      <c r="D78" s="359" t="str">
        <f>③職員名簿【中間実績】!BA88</f>
        <v/>
      </c>
      <c r="E78" s="360" t="str">
        <f>IF(C78="○",①基本情報【名簿入力前に必須入力】!$E$15,"")</f>
        <v/>
      </c>
      <c r="F78" s="361" t="str">
        <f>③職員名簿【中間実績】!BR88</f>
        <v/>
      </c>
      <c r="G78" s="359" t="str">
        <f>③職員名簿【中間実績】!BB88</f>
        <v/>
      </c>
      <c r="H78" s="360" t="str">
        <f>IF(F78="○",①基本情報【名簿入力前に必須入力】!$E$15,"")</f>
        <v/>
      </c>
      <c r="I78" s="361" t="str">
        <f>③職員名簿【中間実績】!BS88</f>
        <v/>
      </c>
      <c r="J78" s="359" t="str">
        <f>③職員名簿【中間実績】!BC88</f>
        <v/>
      </c>
      <c r="K78" s="360" t="str">
        <f>IF(I78="○",①基本情報【名簿入力前に必須入力】!$E$15,"")</f>
        <v/>
      </c>
      <c r="L78" s="361" t="str">
        <f>③職員名簿【中間実績】!BT88</f>
        <v/>
      </c>
      <c r="M78" s="359" t="str">
        <f>③職員名簿【中間実績】!BD88</f>
        <v/>
      </c>
      <c r="N78" s="360" t="str">
        <f>IF(L78="○",①基本情報【名簿入力前に必須入力】!$E$15,"")</f>
        <v/>
      </c>
      <c r="O78" s="361" t="str">
        <f>③職員名簿【中間実績】!BU88</f>
        <v/>
      </c>
      <c r="P78" s="359" t="str">
        <f>③職員名簿【中間実績】!BE88</f>
        <v/>
      </c>
      <c r="Q78" s="360" t="str">
        <f>IF(O78="○",①基本情報【名簿入力前に必須入力】!$E$15,"")</f>
        <v/>
      </c>
      <c r="R78" s="361" t="str">
        <f>③職員名簿【中間実績】!BV88</f>
        <v/>
      </c>
      <c r="S78" s="359" t="str">
        <f>③職員名簿【中間実績】!BF88</f>
        <v/>
      </c>
      <c r="T78" s="360" t="str">
        <f>IF(R78="○",①基本情報【名簿入力前に必須入力】!$E$15,"")</f>
        <v/>
      </c>
      <c r="U78" s="361" t="str">
        <f>③職員名簿【中間実績】!BW88</f>
        <v/>
      </c>
      <c r="V78" s="359" t="str">
        <f>③職員名簿【中間実績】!BG88</f>
        <v/>
      </c>
      <c r="W78" s="360" t="str">
        <f>IF(U78="○",①基本情報【名簿入力前に必須入力】!$E$15,"")</f>
        <v/>
      </c>
      <c r="X78" s="361" t="str">
        <f>③職員名簿【中間実績】!BX88</f>
        <v/>
      </c>
      <c r="Y78" s="359" t="str">
        <f>③職員名簿【中間実績】!BH88</f>
        <v/>
      </c>
      <c r="Z78" s="360" t="str">
        <f>IF(X78="○",①基本情報【名簿入力前に必須入力】!$E$15,"")</f>
        <v/>
      </c>
      <c r="AA78" s="361" t="str">
        <f>③職員名簿【中間実績】!BY88</f>
        <v/>
      </c>
      <c r="AB78" s="359" t="str">
        <f>③職員名簿【中間実績】!BI88</f>
        <v/>
      </c>
      <c r="AC78" s="360" t="str">
        <f>IF(AA78="○",①基本情報【名簿入力前に必須入力】!$E$15,"")</f>
        <v/>
      </c>
      <c r="AD78" s="361" t="str">
        <f>③職員名簿【中間実績】!BZ88</f>
        <v/>
      </c>
      <c r="AE78" s="359" t="str">
        <f>③職員名簿【中間実績】!BJ88</f>
        <v/>
      </c>
      <c r="AF78" s="360" t="str">
        <f>IF(AD78="○",①基本情報【名簿入力前に必須入力】!$E$15,"")</f>
        <v/>
      </c>
      <c r="AG78" s="361" t="str">
        <f>③職員名簿【中間実績】!CA88</f>
        <v/>
      </c>
      <c r="AH78" s="359" t="str">
        <f>③職員名簿【中間実績】!BK88</f>
        <v/>
      </c>
      <c r="AI78" s="360" t="str">
        <f>IF(AG78="○",①基本情報【名簿入力前に必須入力】!$E$15,"")</f>
        <v/>
      </c>
      <c r="AJ78" s="361" t="str">
        <f>③職員名簿【中間実績】!CB88</f>
        <v/>
      </c>
      <c r="AK78" s="359" t="str">
        <f>③職員名簿【中間実績】!BL88</f>
        <v/>
      </c>
      <c r="AL78" s="360" t="str">
        <f>IF(AJ78="○",①基本情報【名簿入力前に必須入力】!$E$15,"")</f>
        <v/>
      </c>
    </row>
    <row r="79" spans="1:38" ht="30" customHeight="1">
      <c r="A79">
        <v>75</v>
      </c>
      <c r="B79" s="128" t="str">
        <f>③職員名簿【中間実績】!BP89</f>
        <v/>
      </c>
      <c r="C79" s="358" t="str">
        <f>③職員名簿【中間実績】!BQ89</f>
        <v/>
      </c>
      <c r="D79" s="359" t="str">
        <f>③職員名簿【中間実績】!BA89</f>
        <v/>
      </c>
      <c r="E79" s="360" t="str">
        <f>IF(C79="○",①基本情報【名簿入力前に必須入力】!$E$15,"")</f>
        <v/>
      </c>
      <c r="F79" s="361" t="str">
        <f>③職員名簿【中間実績】!BR89</f>
        <v/>
      </c>
      <c r="G79" s="359" t="str">
        <f>③職員名簿【中間実績】!BB89</f>
        <v/>
      </c>
      <c r="H79" s="360" t="str">
        <f>IF(F79="○",①基本情報【名簿入力前に必須入力】!$E$15,"")</f>
        <v/>
      </c>
      <c r="I79" s="361" t="str">
        <f>③職員名簿【中間実績】!BS89</f>
        <v/>
      </c>
      <c r="J79" s="359" t="str">
        <f>③職員名簿【中間実績】!BC89</f>
        <v/>
      </c>
      <c r="K79" s="360" t="str">
        <f>IF(I79="○",①基本情報【名簿入力前に必須入力】!$E$15,"")</f>
        <v/>
      </c>
      <c r="L79" s="361" t="str">
        <f>③職員名簿【中間実績】!BT89</f>
        <v/>
      </c>
      <c r="M79" s="359" t="str">
        <f>③職員名簿【中間実績】!BD89</f>
        <v/>
      </c>
      <c r="N79" s="360" t="str">
        <f>IF(L79="○",①基本情報【名簿入力前に必須入力】!$E$15,"")</f>
        <v/>
      </c>
      <c r="O79" s="361" t="str">
        <f>③職員名簿【中間実績】!BU89</f>
        <v/>
      </c>
      <c r="P79" s="359" t="str">
        <f>③職員名簿【中間実績】!BE89</f>
        <v/>
      </c>
      <c r="Q79" s="360" t="str">
        <f>IF(O79="○",①基本情報【名簿入力前に必須入力】!$E$15,"")</f>
        <v/>
      </c>
      <c r="R79" s="361" t="str">
        <f>③職員名簿【中間実績】!BV89</f>
        <v/>
      </c>
      <c r="S79" s="359" t="str">
        <f>③職員名簿【中間実績】!BF89</f>
        <v/>
      </c>
      <c r="T79" s="360" t="str">
        <f>IF(R79="○",①基本情報【名簿入力前に必須入力】!$E$15,"")</f>
        <v/>
      </c>
      <c r="U79" s="361" t="str">
        <f>③職員名簿【中間実績】!BW89</f>
        <v/>
      </c>
      <c r="V79" s="359" t="str">
        <f>③職員名簿【中間実績】!BG89</f>
        <v/>
      </c>
      <c r="W79" s="360" t="str">
        <f>IF(U79="○",①基本情報【名簿入力前に必須入力】!$E$15,"")</f>
        <v/>
      </c>
      <c r="X79" s="361" t="str">
        <f>③職員名簿【中間実績】!BX89</f>
        <v/>
      </c>
      <c r="Y79" s="359" t="str">
        <f>③職員名簿【中間実績】!BH89</f>
        <v/>
      </c>
      <c r="Z79" s="360" t="str">
        <f>IF(X79="○",①基本情報【名簿入力前に必須入力】!$E$15,"")</f>
        <v/>
      </c>
      <c r="AA79" s="361" t="str">
        <f>③職員名簿【中間実績】!BY89</f>
        <v/>
      </c>
      <c r="AB79" s="359" t="str">
        <f>③職員名簿【中間実績】!BI89</f>
        <v/>
      </c>
      <c r="AC79" s="360" t="str">
        <f>IF(AA79="○",①基本情報【名簿入力前に必須入力】!$E$15,"")</f>
        <v/>
      </c>
      <c r="AD79" s="361" t="str">
        <f>③職員名簿【中間実績】!BZ89</f>
        <v/>
      </c>
      <c r="AE79" s="359" t="str">
        <f>③職員名簿【中間実績】!BJ89</f>
        <v/>
      </c>
      <c r="AF79" s="360" t="str">
        <f>IF(AD79="○",①基本情報【名簿入力前に必須入力】!$E$15,"")</f>
        <v/>
      </c>
      <c r="AG79" s="361" t="str">
        <f>③職員名簿【中間実績】!CA89</f>
        <v/>
      </c>
      <c r="AH79" s="359" t="str">
        <f>③職員名簿【中間実績】!BK89</f>
        <v/>
      </c>
      <c r="AI79" s="360" t="str">
        <f>IF(AG79="○",①基本情報【名簿入力前に必須入力】!$E$15,"")</f>
        <v/>
      </c>
      <c r="AJ79" s="361" t="str">
        <f>③職員名簿【中間実績】!CB89</f>
        <v/>
      </c>
      <c r="AK79" s="359" t="str">
        <f>③職員名簿【中間実績】!BL89</f>
        <v/>
      </c>
      <c r="AL79" s="360" t="str">
        <f>IF(AJ79="○",①基本情報【名簿入力前に必須入力】!$E$15,"")</f>
        <v/>
      </c>
    </row>
    <row r="80" spans="1:38" ht="30" customHeight="1">
      <c r="A80">
        <v>76</v>
      </c>
      <c r="B80" s="128" t="str">
        <f>③職員名簿【中間実績】!BP90</f>
        <v/>
      </c>
      <c r="C80" s="358" t="str">
        <f>③職員名簿【中間実績】!BQ90</f>
        <v/>
      </c>
      <c r="D80" s="359" t="str">
        <f>③職員名簿【中間実績】!BA90</f>
        <v/>
      </c>
      <c r="E80" s="360" t="str">
        <f>IF(C80="○",①基本情報【名簿入力前に必須入力】!$E$15,"")</f>
        <v/>
      </c>
      <c r="F80" s="361" t="str">
        <f>③職員名簿【中間実績】!BR90</f>
        <v/>
      </c>
      <c r="G80" s="359" t="str">
        <f>③職員名簿【中間実績】!BB90</f>
        <v/>
      </c>
      <c r="H80" s="360" t="str">
        <f>IF(F80="○",①基本情報【名簿入力前に必須入力】!$E$15,"")</f>
        <v/>
      </c>
      <c r="I80" s="361" t="str">
        <f>③職員名簿【中間実績】!BS90</f>
        <v/>
      </c>
      <c r="J80" s="359" t="str">
        <f>③職員名簿【中間実績】!BC90</f>
        <v/>
      </c>
      <c r="K80" s="360" t="str">
        <f>IF(I80="○",①基本情報【名簿入力前に必須入力】!$E$15,"")</f>
        <v/>
      </c>
      <c r="L80" s="361" t="str">
        <f>③職員名簿【中間実績】!BT90</f>
        <v/>
      </c>
      <c r="M80" s="359" t="str">
        <f>③職員名簿【中間実績】!BD90</f>
        <v/>
      </c>
      <c r="N80" s="360" t="str">
        <f>IF(L80="○",①基本情報【名簿入力前に必須入力】!$E$15,"")</f>
        <v/>
      </c>
      <c r="O80" s="361" t="str">
        <f>③職員名簿【中間実績】!BU90</f>
        <v/>
      </c>
      <c r="P80" s="359" t="str">
        <f>③職員名簿【中間実績】!BE90</f>
        <v/>
      </c>
      <c r="Q80" s="360" t="str">
        <f>IF(O80="○",①基本情報【名簿入力前に必須入力】!$E$15,"")</f>
        <v/>
      </c>
      <c r="R80" s="361" t="str">
        <f>③職員名簿【中間実績】!BV90</f>
        <v/>
      </c>
      <c r="S80" s="359" t="str">
        <f>③職員名簿【中間実績】!BF90</f>
        <v/>
      </c>
      <c r="T80" s="360" t="str">
        <f>IF(R80="○",①基本情報【名簿入力前に必須入力】!$E$15,"")</f>
        <v/>
      </c>
      <c r="U80" s="361" t="str">
        <f>③職員名簿【中間実績】!BW90</f>
        <v/>
      </c>
      <c r="V80" s="359" t="str">
        <f>③職員名簿【中間実績】!BG90</f>
        <v/>
      </c>
      <c r="W80" s="360" t="str">
        <f>IF(U80="○",①基本情報【名簿入力前に必須入力】!$E$15,"")</f>
        <v/>
      </c>
      <c r="X80" s="361" t="str">
        <f>③職員名簿【中間実績】!BX90</f>
        <v/>
      </c>
      <c r="Y80" s="359" t="str">
        <f>③職員名簿【中間実績】!BH90</f>
        <v/>
      </c>
      <c r="Z80" s="360" t="str">
        <f>IF(X80="○",①基本情報【名簿入力前に必須入力】!$E$15,"")</f>
        <v/>
      </c>
      <c r="AA80" s="361" t="str">
        <f>③職員名簿【中間実績】!BY90</f>
        <v/>
      </c>
      <c r="AB80" s="359" t="str">
        <f>③職員名簿【中間実績】!BI90</f>
        <v/>
      </c>
      <c r="AC80" s="360" t="str">
        <f>IF(AA80="○",①基本情報【名簿入力前に必須入力】!$E$15,"")</f>
        <v/>
      </c>
      <c r="AD80" s="361" t="str">
        <f>③職員名簿【中間実績】!BZ90</f>
        <v/>
      </c>
      <c r="AE80" s="359" t="str">
        <f>③職員名簿【中間実績】!BJ90</f>
        <v/>
      </c>
      <c r="AF80" s="360" t="str">
        <f>IF(AD80="○",①基本情報【名簿入力前に必須入力】!$E$15,"")</f>
        <v/>
      </c>
      <c r="AG80" s="361" t="str">
        <f>③職員名簿【中間実績】!CA90</f>
        <v/>
      </c>
      <c r="AH80" s="359" t="str">
        <f>③職員名簿【中間実績】!BK90</f>
        <v/>
      </c>
      <c r="AI80" s="360" t="str">
        <f>IF(AG80="○",①基本情報【名簿入力前に必須入力】!$E$15,"")</f>
        <v/>
      </c>
      <c r="AJ80" s="361" t="str">
        <f>③職員名簿【中間実績】!CB90</f>
        <v/>
      </c>
      <c r="AK80" s="359" t="str">
        <f>③職員名簿【中間実績】!BL90</f>
        <v/>
      </c>
      <c r="AL80" s="360" t="str">
        <f>IF(AJ80="○",①基本情報【名簿入力前に必須入力】!$E$15,"")</f>
        <v/>
      </c>
    </row>
    <row r="81" spans="1:38" ht="30" customHeight="1">
      <c r="A81">
        <v>77</v>
      </c>
      <c r="B81" s="128" t="str">
        <f>③職員名簿【中間実績】!BP91</f>
        <v/>
      </c>
      <c r="C81" s="358" t="str">
        <f>③職員名簿【中間実績】!BQ91</f>
        <v/>
      </c>
      <c r="D81" s="359" t="str">
        <f>③職員名簿【中間実績】!BA91</f>
        <v/>
      </c>
      <c r="E81" s="360" t="str">
        <f>IF(C81="○",①基本情報【名簿入力前に必須入力】!$E$15,"")</f>
        <v/>
      </c>
      <c r="F81" s="361" t="str">
        <f>③職員名簿【中間実績】!BR91</f>
        <v/>
      </c>
      <c r="G81" s="359" t="str">
        <f>③職員名簿【中間実績】!BB91</f>
        <v/>
      </c>
      <c r="H81" s="360" t="str">
        <f>IF(F81="○",①基本情報【名簿入力前に必須入力】!$E$15,"")</f>
        <v/>
      </c>
      <c r="I81" s="361" t="str">
        <f>③職員名簿【中間実績】!BS91</f>
        <v/>
      </c>
      <c r="J81" s="359" t="str">
        <f>③職員名簿【中間実績】!BC91</f>
        <v/>
      </c>
      <c r="K81" s="360" t="str">
        <f>IF(I81="○",①基本情報【名簿入力前に必須入力】!$E$15,"")</f>
        <v/>
      </c>
      <c r="L81" s="361" t="str">
        <f>③職員名簿【中間実績】!BT91</f>
        <v/>
      </c>
      <c r="M81" s="359" t="str">
        <f>③職員名簿【中間実績】!BD91</f>
        <v/>
      </c>
      <c r="N81" s="360" t="str">
        <f>IF(L81="○",①基本情報【名簿入力前に必須入力】!$E$15,"")</f>
        <v/>
      </c>
      <c r="O81" s="361" t="str">
        <f>③職員名簿【中間実績】!BU91</f>
        <v/>
      </c>
      <c r="P81" s="359" t="str">
        <f>③職員名簿【中間実績】!BE91</f>
        <v/>
      </c>
      <c r="Q81" s="360" t="str">
        <f>IF(O81="○",①基本情報【名簿入力前に必須入力】!$E$15,"")</f>
        <v/>
      </c>
      <c r="R81" s="361" t="str">
        <f>③職員名簿【中間実績】!BV91</f>
        <v/>
      </c>
      <c r="S81" s="359" t="str">
        <f>③職員名簿【中間実績】!BF91</f>
        <v/>
      </c>
      <c r="T81" s="360" t="str">
        <f>IF(R81="○",①基本情報【名簿入力前に必須入力】!$E$15,"")</f>
        <v/>
      </c>
      <c r="U81" s="361" t="str">
        <f>③職員名簿【中間実績】!BW91</f>
        <v/>
      </c>
      <c r="V81" s="359" t="str">
        <f>③職員名簿【中間実績】!BG91</f>
        <v/>
      </c>
      <c r="W81" s="360" t="str">
        <f>IF(U81="○",①基本情報【名簿入力前に必須入力】!$E$15,"")</f>
        <v/>
      </c>
      <c r="X81" s="361" t="str">
        <f>③職員名簿【中間実績】!BX91</f>
        <v/>
      </c>
      <c r="Y81" s="359" t="str">
        <f>③職員名簿【中間実績】!BH91</f>
        <v/>
      </c>
      <c r="Z81" s="360" t="str">
        <f>IF(X81="○",①基本情報【名簿入力前に必須入力】!$E$15,"")</f>
        <v/>
      </c>
      <c r="AA81" s="361" t="str">
        <f>③職員名簿【中間実績】!BY91</f>
        <v/>
      </c>
      <c r="AB81" s="359" t="str">
        <f>③職員名簿【中間実績】!BI91</f>
        <v/>
      </c>
      <c r="AC81" s="360" t="str">
        <f>IF(AA81="○",①基本情報【名簿入力前に必須入力】!$E$15,"")</f>
        <v/>
      </c>
      <c r="AD81" s="361" t="str">
        <f>③職員名簿【中間実績】!BZ91</f>
        <v/>
      </c>
      <c r="AE81" s="359" t="str">
        <f>③職員名簿【中間実績】!BJ91</f>
        <v/>
      </c>
      <c r="AF81" s="360" t="str">
        <f>IF(AD81="○",①基本情報【名簿入力前に必須入力】!$E$15,"")</f>
        <v/>
      </c>
      <c r="AG81" s="361" t="str">
        <f>③職員名簿【中間実績】!CA91</f>
        <v/>
      </c>
      <c r="AH81" s="359" t="str">
        <f>③職員名簿【中間実績】!BK91</f>
        <v/>
      </c>
      <c r="AI81" s="360" t="str">
        <f>IF(AG81="○",①基本情報【名簿入力前に必須入力】!$E$15,"")</f>
        <v/>
      </c>
      <c r="AJ81" s="361" t="str">
        <f>③職員名簿【中間実績】!CB91</f>
        <v/>
      </c>
      <c r="AK81" s="359" t="str">
        <f>③職員名簿【中間実績】!BL91</f>
        <v/>
      </c>
      <c r="AL81" s="360" t="str">
        <f>IF(AJ81="○",①基本情報【名簿入力前に必須入力】!$E$15,"")</f>
        <v/>
      </c>
    </row>
    <row r="82" spans="1:38" ht="30" customHeight="1">
      <c r="A82">
        <v>78</v>
      </c>
      <c r="B82" s="128" t="str">
        <f>③職員名簿【中間実績】!BP92</f>
        <v/>
      </c>
      <c r="C82" s="358" t="str">
        <f>③職員名簿【中間実績】!BQ92</f>
        <v/>
      </c>
      <c r="D82" s="359" t="str">
        <f>③職員名簿【中間実績】!BA92</f>
        <v/>
      </c>
      <c r="E82" s="360" t="str">
        <f>IF(C82="○",①基本情報【名簿入力前に必須入力】!$E$15,"")</f>
        <v/>
      </c>
      <c r="F82" s="361" t="str">
        <f>③職員名簿【中間実績】!BR92</f>
        <v/>
      </c>
      <c r="G82" s="359" t="str">
        <f>③職員名簿【中間実績】!BB92</f>
        <v/>
      </c>
      <c r="H82" s="360" t="str">
        <f>IF(F82="○",①基本情報【名簿入力前に必須入力】!$E$15,"")</f>
        <v/>
      </c>
      <c r="I82" s="361" t="str">
        <f>③職員名簿【中間実績】!BS92</f>
        <v/>
      </c>
      <c r="J82" s="359" t="str">
        <f>③職員名簿【中間実績】!BC92</f>
        <v/>
      </c>
      <c r="K82" s="360" t="str">
        <f>IF(I82="○",①基本情報【名簿入力前に必須入力】!$E$15,"")</f>
        <v/>
      </c>
      <c r="L82" s="361" t="str">
        <f>③職員名簿【中間実績】!BT92</f>
        <v/>
      </c>
      <c r="M82" s="359" t="str">
        <f>③職員名簿【中間実績】!BD92</f>
        <v/>
      </c>
      <c r="N82" s="360" t="str">
        <f>IF(L82="○",①基本情報【名簿入力前に必須入力】!$E$15,"")</f>
        <v/>
      </c>
      <c r="O82" s="361" t="str">
        <f>③職員名簿【中間実績】!BU92</f>
        <v/>
      </c>
      <c r="P82" s="359" t="str">
        <f>③職員名簿【中間実績】!BE92</f>
        <v/>
      </c>
      <c r="Q82" s="360" t="str">
        <f>IF(O82="○",①基本情報【名簿入力前に必須入力】!$E$15,"")</f>
        <v/>
      </c>
      <c r="R82" s="361" t="str">
        <f>③職員名簿【中間実績】!BV92</f>
        <v/>
      </c>
      <c r="S82" s="359" t="str">
        <f>③職員名簿【中間実績】!BF92</f>
        <v/>
      </c>
      <c r="T82" s="360" t="str">
        <f>IF(R82="○",①基本情報【名簿入力前に必須入力】!$E$15,"")</f>
        <v/>
      </c>
      <c r="U82" s="361" t="str">
        <f>③職員名簿【中間実績】!BW92</f>
        <v/>
      </c>
      <c r="V82" s="359" t="str">
        <f>③職員名簿【中間実績】!BG92</f>
        <v/>
      </c>
      <c r="W82" s="360" t="str">
        <f>IF(U82="○",①基本情報【名簿入力前に必須入力】!$E$15,"")</f>
        <v/>
      </c>
      <c r="X82" s="361" t="str">
        <f>③職員名簿【中間実績】!BX92</f>
        <v/>
      </c>
      <c r="Y82" s="359" t="str">
        <f>③職員名簿【中間実績】!BH92</f>
        <v/>
      </c>
      <c r="Z82" s="360" t="str">
        <f>IF(X82="○",①基本情報【名簿入力前に必須入力】!$E$15,"")</f>
        <v/>
      </c>
      <c r="AA82" s="361" t="str">
        <f>③職員名簿【中間実績】!BY92</f>
        <v/>
      </c>
      <c r="AB82" s="359" t="str">
        <f>③職員名簿【中間実績】!BI92</f>
        <v/>
      </c>
      <c r="AC82" s="360" t="str">
        <f>IF(AA82="○",①基本情報【名簿入力前に必須入力】!$E$15,"")</f>
        <v/>
      </c>
      <c r="AD82" s="361" t="str">
        <f>③職員名簿【中間実績】!BZ92</f>
        <v/>
      </c>
      <c r="AE82" s="359" t="str">
        <f>③職員名簿【中間実績】!BJ92</f>
        <v/>
      </c>
      <c r="AF82" s="360" t="str">
        <f>IF(AD82="○",①基本情報【名簿入力前に必須入力】!$E$15,"")</f>
        <v/>
      </c>
      <c r="AG82" s="361" t="str">
        <f>③職員名簿【中間実績】!CA92</f>
        <v/>
      </c>
      <c r="AH82" s="359" t="str">
        <f>③職員名簿【中間実績】!BK92</f>
        <v/>
      </c>
      <c r="AI82" s="360" t="str">
        <f>IF(AG82="○",①基本情報【名簿入力前に必須入力】!$E$15,"")</f>
        <v/>
      </c>
      <c r="AJ82" s="361" t="str">
        <f>③職員名簿【中間実績】!CB92</f>
        <v/>
      </c>
      <c r="AK82" s="359" t="str">
        <f>③職員名簿【中間実績】!BL92</f>
        <v/>
      </c>
      <c r="AL82" s="360" t="str">
        <f>IF(AJ82="○",①基本情報【名簿入力前に必須入力】!$E$15,"")</f>
        <v/>
      </c>
    </row>
    <row r="83" spans="1:38" ht="30" customHeight="1">
      <c r="A83">
        <v>79</v>
      </c>
      <c r="B83" s="128" t="str">
        <f>③職員名簿【中間実績】!BP93</f>
        <v/>
      </c>
      <c r="C83" s="358" t="str">
        <f>③職員名簿【中間実績】!BQ93</f>
        <v/>
      </c>
      <c r="D83" s="359" t="str">
        <f>③職員名簿【中間実績】!BA93</f>
        <v/>
      </c>
      <c r="E83" s="360" t="str">
        <f>IF(C83="○",①基本情報【名簿入力前に必須入力】!$E$15,"")</f>
        <v/>
      </c>
      <c r="F83" s="361" t="str">
        <f>③職員名簿【中間実績】!BR93</f>
        <v/>
      </c>
      <c r="G83" s="359" t="str">
        <f>③職員名簿【中間実績】!BB93</f>
        <v/>
      </c>
      <c r="H83" s="360" t="str">
        <f>IF(F83="○",①基本情報【名簿入力前に必須入力】!$E$15,"")</f>
        <v/>
      </c>
      <c r="I83" s="361" t="str">
        <f>③職員名簿【中間実績】!BS93</f>
        <v/>
      </c>
      <c r="J83" s="359" t="str">
        <f>③職員名簿【中間実績】!BC93</f>
        <v/>
      </c>
      <c r="K83" s="360" t="str">
        <f>IF(I83="○",①基本情報【名簿入力前に必須入力】!$E$15,"")</f>
        <v/>
      </c>
      <c r="L83" s="361" t="str">
        <f>③職員名簿【中間実績】!BT93</f>
        <v/>
      </c>
      <c r="M83" s="359" t="str">
        <f>③職員名簿【中間実績】!BD93</f>
        <v/>
      </c>
      <c r="N83" s="360" t="str">
        <f>IF(L83="○",①基本情報【名簿入力前に必須入力】!$E$15,"")</f>
        <v/>
      </c>
      <c r="O83" s="361" t="str">
        <f>③職員名簿【中間実績】!BU93</f>
        <v/>
      </c>
      <c r="P83" s="359" t="str">
        <f>③職員名簿【中間実績】!BE93</f>
        <v/>
      </c>
      <c r="Q83" s="360" t="str">
        <f>IF(O83="○",①基本情報【名簿入力前に必須入力】!$E$15,"")</f>
        <v/>
      </c>
      <c r="R83" s="361" t="str">
        <f>③職員名簿【中間実績】!BV93</f>
        <v/>
      </c>
      <c r="S83" s="359" t="str">
        <f>③職員名簿【中間実績】!BF93</f>
        <v/>
      </c>
      <c r="T83" s="360" t="str">
        <f>IF(R83="○",①基本情報【名簿入力前に必須入力】!$E$15,"")</f>
        <v/>
      </c>
      <c r="U83" s="361" t="str">
        <f>③職員名簿【中間実績】!BW93</f>
        <v/>
      </c>
      <c r="V83" s="359" t="str">
        <f>③職員名簿【中間実績】!BG93</f>
        <v/>
      </c>
      <c r="W83" s="360" t="str">
        <f>IF(U83="○",①基本情報【名簿入力前に必須入力】!$E$15,"")</f>
        <v/>
      </c>
      <c r="X83" s="361" t="str">
        <f>③職員名簿【中間実績】!BX93</f>
        <v/>
      </c>
      <c r="Y83" s="359" t="str">
        <f>③職員名簿【中間実績】!BH93</f>
        <v/>
      </c>
      <c r="Z83" s="360" t="str">
        <f>IF(X83="○",①基本情報【名簿入力前に必須入力】!$E$15,"")</f>
        <v/>
      </c>
      <c r="AA83" s="361" t="str">
        <f>③職員名簿【中間実績】!BY93</f>
        <v/>
      </c>
      <c r="AB83" s="359" t="str">
        <f>③職員名簿【中間実績】!BI93</f>
        <v/>
      </c>
      <c r="AC83" s="360" t="str">
        <f>IF(AA83="○",①基本情報【名簿入力前に必須入力】!$E$15,"")</f>
        <v/>
      </c>
      <c r="AD83" s="361" t="str">
        <f>③職員名簿【中間実績】!BZ93</f>
        <v/>
      </c>
      <c r="AE83" s="359" t="str">
        <f>③職員名簿【中間実績】!BJ93</f>
        <v/>
      </c>
      <c r="AF83" s="360" t="str">
        <f>IF(AD83="○",①基本情報【名簿入力前に必須入力】!$E$15,"")</f>
        <v/>
      </c>
      <c r="AG83" s="361" t="str">
        <f>③職員名簿【中間実績】!CA93</f>
        <v/>
      </c>
      <c r="AH83" s="359" t="str">
        <f>③職員名簿【中間実績】!BK93</f>
        <v/>
      </c>
      <c r="AI83" s="360" t="str">
        <f>IF(AG83="○",①基本情報【名簿入力前に必須入力】!$E$15,"")</f>
        <v/>
      </c>
      <c r="AJ83" s="361" t="str">
        <f>③職員名簿【中間実績】!CB93</f>
        <v/>
      </c>
      <c r="AK83" s="359" t="str">
        <f>③職員名簿【中間実績】!BL93</f>
        <v/>
      </c>
      <c r="AL83" s="360" t="str">
        <f>IF(AJ83="○",①基本情報【名簿入力前に必須入力】!$E$15,"")</f>
        <v/>
      </c>
    </row>
    <row r="84" spans="1:38" ht="30" customHeight="1">
      <c r="A84">
        <v>80</v>
      </c>
      <c r="B84" s="128" t="str">
        <f>③職員名簿【中間実績】!BP94</f>
        <v/>
      </c>
      <c r="C84" s="358" t="str">
        <f>③職員名簿【中間実績】!BQ94</f>
        <v/>
      </c>
      <c r="D84" s="359" t="str">
        <f>③職員名簿【中間実績】!BA94</f>
        <v/>
      </c>
      <c r="E84" s="360" t="str">
        <f>IF(C84="○",①基本情報【名簿入力前に必須入力】!$E$15,"")</f>
        <v/>
      </c>
      <c r="F84" s="361" t="str">
        <f>③職員名簿【中間実績】!BR94</f>
        <v/>
      </c>
      <c r="G84" s="359" t="str">
        <f>③職員名簿【中間実績】!BB94</f>
        <v/>
      </c>
      <c r="H84" s="360" t="str">
        <f>IF(F84="○",①基本情報【名簿入力前に必須入力】!$E$15,"")</f>
        <v/>
      </c>
      <c r="I84" s="361" t="str">
        <f>③職員名簿【中間実績】!BS94</f>
        <v/>
      </c>
      <c r="J84" s="359" t="str">
        <f>③職員名簿【中間実績】!BC94</f>
        <v/>
      </c>
      <c r="K84" s="360" t="str">
        <f>IF(I84="○",①基本情報【名簿入力前に必須入力】!$E$15,"")</f>
        <v/>
      </c>
      <c r="L84" s="361" t="str">
        <f>③職員名簿【中間実績】!BT94</f>
        <v/>
      </c>
      <c r="M84" s="359" t="str">
        <f>③職員名簿【中間実績】!BD94</f>
        <v/>
      </c>
      <c r="N84" s="360" t="str">
        <f>IF(L84="○",①基本情報【名簿入力前に必須入力】!$E$15,"")</f>
        <v/>
      </c>
      <c r="O84" s="361" t="str">
        <f>③職員名簿【中間実績】!BU94</f>
        <v/>
      </c>
      <c r="P84" s="359" t="str">
        <f>③職員名簿【中間実績】!BE94</f>
        <v/>
      </c>
      <c r="Q84" s="360" t="str">
        <f>IF(O84="○",①基本情報【名簿入力前に必須入力】!$E$15,"")</f>
        <v/>
      </c>
      <c r="R84" s="361" t="str">
        <f>③職員名簿【中間実績】!BV94</f>
        <v/>
      </c>
      <c r="S84" s="359" t="str">
        <f>③職員名簿【中間実績】!BF94</f>
        <v/>
      </c>
      <c r="T84" s="360" t="str">
        <f>IF(R84="○",①基本情報【名簿入力前に必須入力】!$E$15,"")</f>
        <v/>
      </c>
      <c r="U84" s="361" t="str">
        <f>③職員名簿【中間実績】!BW94</f>
        <v/>
      </c>
      <c r="V84" s="359" t="str">
        <f>③職員名簿【中間実績】!BG94</f>
        <v/>
      </c>
      <c r="W84" s="360" t="str">
        <f>IF(U84="○",①基本情報【名簿入力前に必須入力】!$E$15,"")</f>
        <v/>
      </c>
      <c r="X84" s="361" t="str">
        <f>③職員名簿【中間実績】!BX94</f>
        <v/>
      </c>
      <c r="Y84" s="359" t="str">
        <f>③職員名簿【中間実績】!BH94</f>
        <v/>
      </c>
      <c r="Z84" s="360" t="str">
        <f>IF(X84="○",①基本情報【名簿入力前に必須入力】!$E$15,"")</f>
        <v/>
      </c>
      <c r="AA84" s="361" t="str">
        <f>③職員名簿【中間実績】!BY94</f>
        <v/>
      </c>
      <c r="AB84" s="359" t="str">
        <f>③職員名簿【中間実績】!BI94</f>
        <v/>
      </c>
      <c r="AC84" s="360" t="str">
        <f>IF(AA84="○",①基本情報【名簿入力前に必須入力】!$E$15,"")</f>
        <v/>
      </c>
      <c r="AD84" s="361" t="str">
        <f>③職員名簿【中間実績】!BZ94</f>
        <v/>
      </c>
      <c r="AE84" s="359" t="str">
        <f>③職員名簿【中間実績】!BJ94</f>
        <v/>
      </c>
      <c r="AF84" s="360" t="str">
        <f>IF(AD84="○",①基本情報【名簿入力前に必須入力】!$E$15,"")</f>
        <v/>
      </c>
      <c r="AG84" s="361" t="str">
        <f>③職員名簿【中間実績】!CA94</f>
        <v/>
      </c>
      <c r="AH84" s="359" t="str">
        <f>③職員名簿【中間実績】!BK94</f>
        <v/>
      </c>
      <c r="AI84" s="360" t="str">
        <f>IF(AG84="○",①基本情報【名簿入力前に必須入力】!$E$15,"")</f>
        <v/>
      </c>
      <c r="AJ84" s="361" t="str">
        <f>③職員名簿【中間実績】!CB94</f>
        <v/>
      </c>
      <c r="AK84" s="359" t="str">
        <f>③職員名簿【中間実績】!BL94</f>
        <v/>
      </c>
      <c r="AL84" s="360" t="str">
        <f>IF(AJ84="○",①基本情報【名簿入力前に必須入力】!$E$15,"")</f>
        <v/>
      </c>
    </row>
    <row r="85" spans="1:38" ht="30" customHeight="1">
      <c r="A85">
        <v>81</v>
      </c>
      <c r="B85" s="128" t="str">
        <f>③職員名簿【中間実績】!BP95</f>
        <v/>
      </c>
      <c r="C85" s="358" t="str">
        <f>③職員名簿【中間実績】!BQ95</f>
        <v/>
      </c>
      <c r="D85" s="359" t="str">
        <f>③職員名簿【中間実績】!BA95</f>
        <v/>
      </c>
      <c r="E85" s="360" t="str">
        <f>IF(C85="○",①基本情報【名簿入力前に必須入力】!$E$15,"")</f>
        <v/>
      </c>
      <c r="F85" s="361" t="str">
        <f>③職員名簿【中間実績】!BR95</f>
        <v/>
      </c>
      <c r="G85" s="359" t="str">
        <f>③職員名簿【中間実績】!BB95</f>
        <v/>
      </c>
      <c r="H85" s="360" t="str">
        <f>IF(F85="○",①基本情報【名簿入力前に必須入力】!$E$15,"")</f>
        <v/>
      </c>
      <c r="I85" s="361" t="str">
        <f>③職員名簿【中間実績】!BS95</f>
        <v/>
      </c>
      <c r="J85" s="359" t="str">
        <f>③職員名簿【中間実績】!BC95</f>
        <v/>
      </c>
      <c r="K85" s="360" t="str">
        <f>IF(I85="○",①基本情報【名簿入力前に必須入力】!$E$15,"")</f>
        <v/>
      </c>
      <c r="L85" s="361" t="str">
        <f>③職員名簿【中間実績】!BT95</f>
        <v/>
      </c>
      <c r="M85" s="359" t="str">
        <f>③職員名簿【中間実績】!BD95</f>
        <v/>
      </c>
      <c r="N85" s="360" t="str">
        <f>IF(L85="○",①基本情報【名簿入力前に必須入力】!$E$15,"")</f>
        <v/>
      </c>
      <c r="O85" s="361" t="str">
        <f>③職員名簿【中間実績】!BU95</f>
        <v/>
      </c>
      <c r="P85" s="359" t="str">
        <f>③職員名簿【中間実績】!BE95</f>
        <v/>
      </c>
      <c r="Q85" s="360" t="str">
        <f>IF(O85="○",①基本情報【名簿入力前に必須入力】!$E$15,"")</f>
        <v/>
      </c>
      <c r="R85" s="361" t="str">
        <f>③職員名簿【中間実績】!BV95</f>
        <v/>
      </c>
      <c r="S85" s="359" t="str">
        <f>③職員名簿【中間実績】!BF95</f>
        <v/>
      </c>
      <c r="T85" s="360" t="str">
        <f>IF(R85="○",①基本情報【名簿入力前に必須入力】!$E$15,"")</f>
        <v/>
      </c>
      <c r="U85" s="361" t="str">
        <f>③職員名簿【中間実績】!BW95</f>
        <v/>
      </c>
      <c r="V85" s="359" t="str">
        <f>③職員名簿【中間実績】!BG95</f>
        <v/>
      </c>
      <c r="W85" s="360" t="str">
        <f>IF(U85="○",①基本情報【名簿入力前に必須入力】!$E$15,"")</f>
        <v/>
      </c>
      <c r="X85" s="361" t="str">
        <f>③職員名簿【中間実績】!BX95</f>
        <v/>
      </c>
      <c r="Y85" s="359" t="str">
        <f>③職員名簿【中間実績】!BH95</f>
        <v/>
      </c>
      <c r="Z85" s="360" t="str">
        <f>IF(X85="○",①基本情報【名簿入力前に必須入力】!$E$15,"")</f>
        <v/>
      </c>
      <c r="AA85" s="361" t="str">
        <f>③職員名簿【中間実績】!BY95</f>
        <v/>
      </c>
      <c r="AB85" s="359" t="str">
        <f>③職員名簿【中間実績】!BI95</f>
        <v/>
      </c>
      <c r="AC85" s="360" t="str">
        <f>IF(AA85="○",①基本情報【名簿入力前に必須入力】!$E$15,"")</f>
        <v/>
      </c>
      <c r="AD85" s="361" t="str">
        <f>③職員名簿【中間実績】!BZ95</f>
        <v/>
      </c>
      <c r="AE85" s="359" t="str">
        <f>③職員名簿【中間実績】!BJ95</f>
        <v/>
      </c>
      <c r="AF85" s="360" t="str">
        <f>IF(AD85="○",①基本情報【名簿入力前に必須入力】!$E$15,"")</f>
        <v/>
      </c>
      <c r="AG85" s="361" t="str">
        <f>③職員名簿【中間実績】!CA95</f>
        <v/>
      </c>
      <c r="AH85" s="359" t="str">
        <f>③職員名簿【中間実績】!BK95</f>
        <v/>
      </c>
      <c r="AI85" s="360" t="str">
        <f>IF(AG85="○",①基本情報【名簿入力前に必須入力】!$E$15,"")</f>
        <v/>
      </c>
      <c r="AJ85" s="361" t="str">
        <f>③職員名簿【中間実績】!CB95</f>
        <v/>
      </c>
      <c r="AK85" s="359" t="str">
        <f>③職員名簿【中間実績】!BL95</f>
        <v/>
      </c>
      <c r="AL85" s="360" t="str">
        <f>IF(AJ85="○",①基本情報【名簿入力前に必須入力】!$E$15,"")</f>
        <v/>
      </c>
    </row>
    <row r="86" spans="1:38" ht="30" customHeight="1">
      <c r="A86">
        <v>82</v>
      </c>
      <c r="B86" s="128" t="str">
        <f>③職員名簿【中間実績】!BP96</f>
        <v/>
      </c>
      <c r="C86" s="358" t="str">
        <f>③職員名簿【中間実績】!BQ96</f>
        <v/>
      </c>
      <c r="D86" s="359" t="str">
        <f>③職員名簿【中間実績】!BA96</f>
        <v/>
      </c>
      <c r="E86" s="360" t="str">
        <f>IF(C86="○",①基本情報【名簿入力前に必須入力】!$E$15,"")</f>
        <v/>
      </c>
      <c r="F86" s="361" t="str">
        <f>③職員名簿【中間実績】!BR96</f>
        <v/>
      </c>
      <c r="G86" s="359" t="str">
        <f>③職員名簿【中間実績】!BB96</f>
        <v/>
      </c>
      <c r="H86" s="360" t="str">
        <f>IF(F86="○",①基本情報【名簿入力前に必須入力】!$E$15,"")</f>
        <v/>
      </c>
      <c r="I86" s="361" t="str">
        <f>③職員名簿【中間実績】!BS96</f>
        <v/>
      </c>
      <c r="J86" s="359" t="str">
        <f>③職員名簿【中間実績】!BC96</f>
        <v/>
      </c>
      <c r="K86" s="360" t="str">
        <f>IF(I86="○",①基本情報【名簿入力前に必須入力】!$E$15,"")</f>
        <v/>
      </c>
      <c r="L86" s="361" t="str">
        <f>③職員名簿【中間実績】!BT96</f>
        <v/>
      </c>
      <c r="M86" s="359" t="str">
        <f>③職員名簿【中間実績】!BD96</f>
        <v/>
      </c>
      <c r="N86" s="360" t="str">
        <f>IF(L86="○",①基本情報【名簿入力前に必須入力】!$E$15,"")</f>
        <v/>
      </c>
      <c r="O86" s="361" t="str">
        <f>③職員名簿【中間実績】!BU96</f>
        <v/>
      </c>
      <c r="P86" s="359" t="str">
        <f>③職員名簿【中間実績】!BE96</f>
        <v/>
      </c>
      <c r="Q86" s="360" t="str">
        <f>IF(O86="○",①基本情報【名簿入力前に必須入力】!$E$15,"")</f>
        <v/>
      </c>
      <c r="R86" s="361" t="str">
        <f>③職員名簿【中間実績】!BV96</f>
        <v/>
      </c>
      <c r="S86" s="359" t="str">
        <f>③職員名簿【中間実績】!BF96</f>
        <v/>
      </c>
      <c r="T86" s="360" t="str">
        <f>IF(R86="○",①基本情報【名簿入力前に必須入力】!$E$15,"")</f>
        <v/>
      </c>
      <c r="U86" s="361" t="str">
        <f>③職員名簿【中間実績】!BW96</f>
        <v/>
      </c>
      <c r="V86" s="359" t="str">
        <f>③職員名簿【中間実績】!BG96</f>
        <v/>
      </c>
      <c r="W86" s="360" t="str">
        <f>IF(U86="○",①基本情報【名簿入力前に必須入力】!$E$15,"")</f>
        <v/>
      </c>
      <c r="X86" s="361" t="str">
        <f>③職員名簿【中間実績】!BX96</f>
        <v/>
      </c>
      <c r="Y86" s="359" t="str">
        <f>③職員名簿【中間実績】!BH96</f>
        <v/>
      </c>
      <c r="Z86" s="360" t="str">
        <f>IF(X86="○",①基本情報【名簿入力前に必須入力】!$E$15,"")</f>
        <v/>
      </c>
      <c r="AA86" s="361" t="str">
        <f>③職員名簿【中間実績】!BY96</f>
        <v/>
      </c>
      <c r="AB86" s="359" t="str">
        <f>③職員名簿【中間実績】!BI96</f>
        <v/>
      </c>
      <c r="AC86" s="360" t="str">
        <f>IF(AA86="○",①基本情報【名簿入力前に必須入力】!$E$15,"")</f>
        <v/>
      </c>
      <c r="AD86" s="361" t="str">
        <f>③職員名簿【中間実績】!BZ96</f>
        <v/>
      </c>
      <c r="AE86" s="359" t="str">
        <f>③職員名簿【中間実績】!BJ96</f>
        <v/>
      </c>
      <c r="AF86" s="360" t="str">
        <f>IF(AD86="○",①基本情報【名簿入力前に必須入力】!$E$15,"")</f>
        <v/>
      </c>
      <c r="AG86" s="361" t="str">
        <f>③職員名簿【中間実績】!CA96</f>
        <v/>
      </c>
      <c r="AH86" s="359" t="str">
        <f>③職員名簿【中間実績】!BK96</f>
        <v/>
      </c>
      <c r="AI86" s="360" t="str">
        <f>IF(AG86="○",①基本情報【名簿入力前に必須入力】!$E$15,"")</f>
        <v/>
      </c>
      <c r="AJ86" s="361" t="str">
        <f>③職員名簿【中間実績】!CB96</f>
        <v/>
      </c>
      <c r="AK86" s="359" t="str">
        <f>③職員名簿【中間実績】!BL96</f>
        <v/>
      </c>
      <c r="AL86" s="360" t="str">
        <f>IF(AJ86="○",①基本情報【名簿入力前に必須入力】!$E$15,"")</f>
        <v/>
      </c>
    </row>
    <row r="87" spans="1:38" ht="30" customHeight="1">
      <c r="A87">
        <v>83</v>
      </c>
      <c r="B87" s="128" t="str">
        <f>③職員名簿【中間実績】!BP97</f>
        <v/>
      </c>
      <c r="C87" s="358" t="str">
        <f>③職員名簿【中間実績】!BQ97</f>
        <v/>
      </c>
      <c r="D87" s="359" t="str">
        <f>③職員名簿【中間実績】!BA97</f>
        <v/>
      </c>
      <c r="E87" s="360" t="str">
        <f>IF(C87="○",①基本情報【名簿入力前に必須入力】!$E$15,"")</f>
        <v/>
      </c>
      <c r="F87" s="361" t="str">
        <f>③職員名簿【中間実績】!BR97</f>
        <v/>
      </c>
      <c r="G87" s="359" t="str">
        <f>③職員名簿【中間実績】!BB97</f>
        <v/>
      </c>
      <c r="H87" s="360" t="str">
        <f>IF(F87="○",①基本情報【名簿入力前に必須入力】!$E$15,"")</f>
        <v/>
      </c>
      <c r="I87" s="361" t="str">
        <f>③職員名簿【中間実績】!BS97</f>
        <v/>
      </c>
      <c r="J87" s="359" t="str">
        <f>③職員名簿【中間実績】!BC97</f>
        <v/>
      </c>
      <c r="K87" s="360" t="str">
        <f>IF(I87="○",①基本情報【名簿入力前に必須入力】!$E$15,"")</f>
        <v/>
      </c>
      <c r="L87" s="361" t="str">
        <f>③職員名簿【中間実績】!BT97</f>
        <v/>
      </c>
      <c r="M87" s="359" t="str">
        <f>③職員名簿【中間実績】!BD97</f>
        <v/>
      </c>
      <c r="N87" s="360" t="str">
        <f>IF(L87="○",①基本情報【名簿入力前に必須入力】!$E$15,"")</f>
        <v/>
      </c>
      <c r="O87" s="361" t="str">
        <f>③職員名簿【中間実績】!BU97</f>
        <v/>
      </c>
      <c r="P87" s="359" t="str">
        <f>③職員名簿【中間実績】!BE97</f>
        <v/>
      </c>
      <c r="Q87" s="360" t="str">
        <f>IF(O87="○",①基本情報【名簿入力前に必須入力】!$E$15,"")</f>
        <v/>
      </c>
      <c r="R87" s="361" t="str">
        <f>③職員名簿【中間実績】!BV97</f>
        <v/>
      </c>
      <c r="S87" s="359" t="str">
        <f>③職員名簿【中間実績】!BF97</f>
        <v/>
      </c>
      <c r="T87" s="360" t="str">
        <f>IF(R87="○",①基本情報【名簿入力前に必須入力】!$E$15,"")</f>
        <v/>
      </c>
      <c r="U87" s="361" t="str">
        <f>③職員名簿【中間実績】!BW97</f>
        <v/>
      </c>
      <c r="V87" s="359" t="str">
        <f>③職員名簿【中間実績】!BG97</f>
        <v/>
      </c>
      <c r="W87" s="360" t="str">
        <f>IF(U87="○",①基本情報【名簿入力前に必須入力】!$E$15,"")</f>
        <v/>
      </c>
      <c r="X87" s="361" t="str">
        <f>③職員名簿【中間実績】!BX97</f>
        <v/>
      </c>
      <c r="Y87" s="359" t="str">
        <f>③職員名簿【中間実績】!BH97</f>
        <v/>
      </c>
      <c r="Z87" s="360" t="str">
        <f>IF(X87="○",①基本情報【名簿入力前に必須入力】!$E$15,"")</f>
        <v/>
      </c>
      <c r="AA87" s="361" t="str">
        <f>③職員名簿【中間実績】!BY97</f>
        <v/>
      </c>
      <c r="AB87" s="359" t="str">
        <f>③職員名簿【中間実績】!BI97</f>
        <v/>
      </c>
      <c r="AC87" s="360" t="str">
        <f>IF(AA87="○",①基本情報【名簿入力前に必須入力】!$E$15,"")</f>
        <v/>
      </c>
      <c r="AD87" s="361" t="str">
        <f>③職員名簿【中間実績】!BZ97</f>
        <v/>
      </c>
      <c r="AE87" s="359" t="str">
        <f>③職員名簿【中間実績】!BJ97</f>
        <v/>
      </c>
      <c r="AF87" s="360" t="str">
        <f>IF(AD87="○",①基本情報【名簿入力前に必須入力】!$E$15,"")</f>
        <v/>
      </c>
      <c r="AG87" s="361" t="str">
        <f>③職員名簿【中間実績】!CA97</f>
        <v/>
      </c>
      <c r="AH87" s="359" t="str">
        <f>③職員名簿【中間実績】!BK97</f>
        <v/>
      </c>
      <c r="AI87" s="360" t="str">
        <f>IF(AG87="○",①基本情報【名簿入力前に必須入力】!$E$15,"")</f>
        <v/>
      </c>
      <c r="AJ87" s="361" t="str">
        <f>③職員名簿【中間実績】!CB97</f>
        <v/>
      </c>
      <c r="AK87" s="359" t="str">
        <f>③職員名簿【中間実績】!BL97</f>
        <v/>
      </c>
      <c r="AL87" s="360" t="str">
        <f>IF(AJ87="○",①基本情報【名簿入力前に必須入力】!$E$15,"")</f>
        <v/>
      </c>
    </row>
    <row r="88" spans="1:38" ht="30" customHeight="1">
      <c r="A88">
        <v>84</v>
      </c>
      <c r="B88" s="128" t="str">
        <f>③職員名簿【中間実績】!BP98</f>
        <v/>
      </c>
      <c r="C88" s="358" t="str">
        <f>③職員名簿【中間実績】!BQ98</f>
        <v/>
      </c>
      <c r="D88" s="359" t="str">
        <f>③職員名簿【中間実績】!BA98</f>
        <v/>
      </c>
      <c r="E88" s="360" t="str">
        <f>IF(C88="○",①基本情報【名簿入力前に必須入力】!$E$15,"")</f>
        <v/>
      </c>
      <c r="F88" s="361" t="str">
        <f>③職員名簿【中間実績】!BR98</f>
        <v/>
      </c>
      <c r="G88" s="359" t="str">
        <f>③職員名簿【中間実績】!BB98</f>
        <v/>
      </c>
      <c r="H88" s="360" t="str">
        <f>IF(F88="○",①基本情報【名簿入力前に必須入力】!$E$15,"")</f>
        <v/>
      </c>
      <c r="I88" s="361" t="str">
        <f>③職員名簿【中間実績】!BS98</f>
        <v/>
      </c>
      <c r="J88" s="359" t="str">
        <f>③職員名簿【中間実績】!BC98</f>
        <v/>
      </c>
      <c r="K88" s="360" t="str">
        <f>IF(I88="○",①基本情報【名簿入力前に必須入力】!$E$15,"")</f>
        <v/>
      </c>
      <c r="L88" s="361" t="str">
        <f>③職員名簿【中間実績】!BT98</f>
        <v/>
      </c>
      <c r="M88" s="359" t="str">
        <f>③職員名簿【中間実績】!BD98</f>
        <v/>
      </c>
      <c r="N88" s="360" t="str">
        <f>IF(L88="○",①基本情報【名簿入力前に必須入力】!$E$15,"")</f>
        <v/>
      </c>
      <c r="O88" s="361" t="str">
        <f>③職員名簿【中間実績】!BU98</f>
        <v/>
      </c>
      <c r="P88" s="359" t="str">
        <f>③職員名簿【中間実績】!BE98</f>
        <v/>
      </c>
      <c r="Q88" s="360" t="str">
        <f>IF(O88="○",①基本情報【名簿入力前に必須入力】!$E$15,"")</f>
        <v/>
      </c>
      <c r="R88" s="361" t="str">
        <f>③職員名簿【中間実績】!BV98</f>
        <v/>
      </c>
      <c r="S88" s="359" t="str">
        <f>③職員名簿【中間実績】!BF98</f>
        <v/>
      </c>
      <c r="T88" s="360" t="str">
        <f>IF(R88="○",①基本情報【名簿入力前に必須入力】!$E$15,"")</f>
        <v/>
      </c>
      <c r="U88" s="361" t="str">
        <f>③職員名簿【中間実績】!BW98</f>
        <v/>
      </c>
      <c r="V88" s="359" t="str">
        <f>③職員名簿【中間実績】!BG98</f>
        <v/>
      </c>
      <c r="W88" s="360" t="str">
        <f>IF(U88="○",①基本情報【名簿入力前に必須入力】!$E$15,"")</f>
        <v/>
      </c>
      <c r="X88" s="361" t="str">
        <f>③職員名簿【中間実績】!BX98</f>
        <v/>
      </c>
      <c r="Y88" s="359" t="str">
        <f>③職員名簿【中間実績】!BH98</f>
        <v/>
      </c>
      <c r="Z88" s="360" t="str">
        <f>IF(X88="○",①基本情報【名簿入力前に必須入力】!$E$15,"")</f>
        <v/>
      </c>
      <c r="AA88" s="361" t="str">
        <f>③職員名簿【中間実績】!BY98</f>
        <v/>
      </c>
      <c r="AB88" s="359" t="str">
        <f>③職員名簿【中間実績】!BI98</f>
        <v/>
      </c>
      <c r="AC88" s="360" t="str">
        <f>IF(AA88="○",①基本情報【名簿入力前に必須入力】!$E$15,"")</f>
        <v/>
      </c>
      <c r="AD88" s="361" t="str">
        <f>③職員名簿【中間実績】!BZ98</f>
        <v/>
      </c>
      <c r="AE88" s="359" t="str">
        <f>③職員名簿【中間実績】!BJ98</f>
        <v/>
      </c>
      <c r="AF88" s="360" t="str">
        <f>IF(AD88="○",①基本情報【名簿入力前に必須入力】!$E$15,"")</f>
        <v/>
      </c>
      <c r="AG88" s="361" t="str">
        <f>③職員名簿【中間実績】!CA98</f>
        <v/>
      </c>
      <c r="AH88" s="359" t="str">
        <f>③職員名簿【中間実績】!BK98</f>
        <v/>
      </c>
      <c r="AI88" s="360" t="str">
        <f>IF(AG88="○",①基本情報【名簿入力前に必須入力】!$E$15,"")</f>
        <v/>
      </c>
      <c r="AJ88" s="361" t="str">
        <f>③職員名簿【中間実績】!CB98</f>
        <v/>
      </c>
      <c r="AK88" s="359" t="str">
        <f>③職員名簿【中間実績】!BL98</f>
        <v/>
      </c>
      <c r="AL88" s="360" t="str">
        <f>IF(AJ88="○",①基本情報【名簿入力前に必須入力】!$E$15,"")</f>
        <v/>
      </c>
    </row>
    <row r="89" spans="1:38" ht="30" customHeight="1">
      <c r="A89">
        <v>85</v>
      </c>
      <c r="B89" s="128" t="str">
        <f>③職員名簿【中間実績】!BP99</f>
        <v/>
      </c>
      <c r="C89" s="358" t="str">
        <f>③職員名簿【中間実績】!BQ99</f>
        <v/>
      </c>
      <c r="D89" s="359" t="str">
        <f>③職員名簿【中間実績】!BA99</f>
        <v/>
      </c>
      <c r="E89" s="360" t="str">
        <f>IF(C89="○",①基本情報【名簿入力前に必須入力】!$E$15,"")</f>
        <v/>
      </c>
      <c r="F89" s="361" t="str">
        <f>③職員名簿【中間実績】!BR99</f>
        <v/>
      </c>
      <c r="G89" s="359" t="str">
        <f>③職員名簿【中間実績】!BB99</f>
        <v/>
      </c>
      <c r="H89" s="360" t="str">
        <f>IF(F89="○",①基本情報【名簿入力前に必須入力】!$E$15,"")</f>
        <v/>
      </c>
      <c r="I89" s="361" t="str">
        <f>③職員名簿【中間実績】!BS99</f>
        <v/>
      </c>
      <c r="J89" s="359" t="str">
        <f>③職員名簿【中間実績】!BC99</f>
        <v/>
      </c>
      <c r="K89" s="360" t="str">
        <f>IF(I89="○",①基本情報【名簿入力前に必須入力】!$E$15,"")</f>
        <v/>
      </c>
      <c r="L89" s="361" t="str">
        <f>③職員名簿【中間実績】!BT99</f>
        <v/>
      </c>
      <c r="M89" s="359" t="str">
        <f>③職員名簿【中間実績】!BD99</f>
        <v/>
      </c>
      <c r="N89" s="360" t="str">
        <f>IF(L89="○",①基本情報【名簿入力前に必須入力】!$E$15,"")</f>
        <v/>
      </c>
      <c r="O89" s="361" t="str">
        <f>③職員名簿【中間実績】!BU99</f>
        <v/>
      </c>
      <c r="P89" s="359" t="str">
        <f>③職員名簿【中間実績】!BE99</f>
        <v/>
      </c>
      <c r="Q89" s="360" t="str">
        <f>IF(O89="○",①基本情報【名簿入力前に必須入力】!$E$15,"")</f>
        <v/>
      </c>
      <c r="R89" s="361" t="str">
        <f>③職員名簿【中間実績】!BV99</f>
        <v/>
      </c>
      <c r="S89" s="359" t="str">
        <f>③職員名簿【中間実績】!BF99</f>
        <v/>
      </c>
      <c r="T89" s="360" t="str">
        <f>IF(R89="○",①基本情報【名簿入力前に必須入力】!$E$15,"")</f>
        <v/>
      </c>
      <c r="U89" s="361" t="str">
        <f>③職員名簿【中間実績】!BW99</f>
        <v/>
      </c>
      <c r="V89" s="359" t="str">
        <f>③職員名簿【中間実績】!BG99</f>
        <v/>
      </c>
      <c r="W89" s="360" t="str">
        <f>IF(U89="○",①基本情報【名簿入力前に必須入力】!$E$15,"")</f>
        <v/>
      </c>
      <c r="X89" s="361" t="str">
        <f>③職員名簿【中間実績】!BX99</f>
        <v/>
      </c>
      <c r="Y89" s="359" t="str">
        <f>③職員名簿【中間実績】!BH99</f>
        <v/>
      </c>
      <c r="Z89" s="360" t="str">
        <f>IF(X89="○",①基本情報【名簿入力前に必須入力】!$E$15,"")</f>
        <v/>
      </c>
      <c r="AA89" s="361" t="str">
        <f>③職員名簿【中間実績】!BY99</f>
        <v/>
      </c>
      <c r="AB89" s="359" t="str">
        <f>③職員名簿【中間実績】!BI99</f>
        <v/>
      </c>
      <c r="AC89" s="360" t="str">
        <f>IF(AA89="○",①基本情報【名簿入力前に必須入力】!$E$15,"")</f>
        <v/>
      </c>
      <c r="AD89" s="361" t="str">
        <f>③職員名簿【中間実績】!BZ99</f>
        <v/>
      </c>
      <c r="AE89" s="359" t="str">
        <f>③職員名簿【中間実績】!BJ99</f>
        <v/>
      </c>
      <c r="AF89" s="360" t="str">
        <f>IF(AD89="○",①基本情報【名簿入力前に必須入力】!$E$15,"")</f>
        <v/>
      </c>
      <c r="AG89" s="361" t="str">
        <f>③職員名簿【中間実績】!CA99</f>
        <v/>
      </c>
      <c r="AH89" s="359" t="str">
        <f>③職員名簿【中間実績】!BK99</f>
        <v/>
      </c>
      <c r="AI89" s="360" t="str">
        <f>IF(AG89="○",①基本情報【名簿入力前に必須入力】!$E$15,"")</f>
        <v/>
      </c>
      <c r="AJ89" s="361" t="str">
        <f>③職員名簿【中間実績】!CB99</f>
        <v/>
      </c>
      <c r="AK89" s="359" t="str">
        <f>③職員名簿【中間実績】!BL99</f>
        <v/>
      </c>
      <c r="AL89" s="360" t="str">
        <f>IF(AJ89="○",①基本情報【名簿入力前に必須入力】!$E$15,"")</f>
        <v/>
      </c>
    </row>
    <row r="90" spans="1:38" ht="30" customHeight="1">
      <c r="A90">
        <v>86</v>
      </c>
      <c r="B90" s="128" t="str">
        <f>③職員名簿【中間実績】!BP100</f>
        <v/>
      </c>
      <c r="C90" s="358" t="str">
        <f>③職員名簿【中間実績】!BQ100</f>
        <v/>
      </c>
      <c r="D90" s="359" t="str">
        <f>③職員名簿【中間実績】!BA100</f>
        <v/>
      </c>
      <c r="E90" s="360" t="str">
        <f>IF(C90="○",①基本情報【名簿入力前に必須入力】!$E$15,"")</f>
        <v/>
      </c>
      <c r="F90" s="361" t="str">
        <f>③職員名簿【中間実績】!BR100</f>
        <v/>
      </c>
      <c r="G90" s="359" t="str">
        <f>③職員名簿【中間実績】!BB100</f>
        <v/>
      </c>
      <c r="H90" s="360" t="str">
        <f>IF(F90="○",①基本情報【名簿入力前に必須入力】!$E$15,"")</f>
        <v/>
      </c>
      <c r="I90" s="361" t="str">
        <f>③職員名簿【中間実績】!BS100</f>
        <v/>
      </c>
      <c r="J90" s="359" t="str">
        <f>③職員名簿【中間実績】!BC100</f>
        <v/>
      </c>
      <c r="K90" s="360" t="str">
        <f>IF(I90="○",①基本情報【名簿入力前に必須入力】!$E$15,"")</f>
        <v/>
      </c>
      <c r="L90" s="361" t="str">
        <f>③職員名簿【中間実績】!BT100</f>
        <v/>
      </c>
      <c r="M90" s="359" t="str">
        <f>③職員名簿【中間実績】!BD100</f>
        <v/>
      </c>
      <c r="N90" s="360" t="str">
        <f>IF(L90="○",①基本情報【名簿入力前に必須入力】!$E$15,"")</f>
        <v/>
      </c>
      <c r="O90" s="361" t="str">
        <f>③職員名簿【中間実績】!BU100</f>
        <v/>
      </c>
      <c r="P90" s="359" t="str">
        <f>③職員名簿【中間実績】!BE100</f>
        <v/>
      </c>
      <c r="Q90" s="360" t="str">
        <f>IF(O90="○",①基本情報【名簿入力前に必須入力】!$E$15,"")</f>
        <v/>
      </c>
      <c r="R90" s="361" t="str">
        <f>③職員名簿【中間実績】!BV100</f>
        <v/>
      </c>
      <c r="S90" s="359" t="str">
        <f>③職員名簿【中間実績】!BF100</f>
        <v/>
      </c>
      <c r="T90" s="360" t="str">
        <f>IF(R90="○",①基本情報【名簿入力前に必須入力】!$E$15,"")</f>
        <v/>
      </c>
      <c r="U90" s="361" t="str">
        <f>③職員名簿【中間実績】!BW100</f>
        <v/>
      </c>
      <c r="V90" s="359" t="str">
        <f>③職員名簿【中間実績】!BG100</f>
        <v/>
      </c>
      <c r="W90" s="360" t="str">
        <f>IF(U90="○",①基本情報【名簿入力前に必須入力】!$E$15,"")</f>
        <v/>
      </c>
      <c r="X90" s="361" t="str">
        <f>③職員名簿【中間実績】!BX100</f>
        <v/>
      </c>
      <c r="Y90" s="359" t="str">
        <f>③職員名簿【中間実績】!BH100</f>
        <v/>
      </c>
      <c r="Z90" s="360" t="str">
        <f>IF(X90="○",①基本情報【名簿入力前に必須入力】!$E$15,"")</f>
        <v/>
      </c>
      <c r="AA90" s="361" t="str">
        <f>③職員名簿【中間実績】!BY100</f>
        <v/>
      </c>
      <c r="AB90" s="359" t="str">
        <f>③職員名簿【中間実績】!BI100</f>
        <v/>
      </c>
      <c r="AC90" s="360" t="str">
        <f>IF(AA90="○",①基本情報【名簿入力前に必須入力】!$E$15,"")</f>
        <v/>
      </c>
      <c r="AD90" s="361" t="str">
        <f>③職員名簿【中間実績】!BZ100</f>
        <v/>
      </c>
      <c r="AE90" s="359" t="str">
        <f>③職員名簿【中間実績】!BJ100</f>
        <v/>
      </c>
      <c r="AF90" s="360" t="str">
        <f>IF(AD90="○",①基本情報【名簿入力前に必須入力】!$E$15,"")</f>
        <v/>
      </c>
      <c r="AG90" s="361" t="str">
        <f>③職員名簿【中間実績】!CA100</f>
        <v/>
      </c>
      <c r="AH90" s="359" t="str">
        <f>③職員名簿【中間実績】!BK100</f>
        <v/>
      </c>
      <c r="AI90" s="360" t="str">
        <f>IF(AG90="○",①基本情報【名簿入力前に必須入力】!$E$15,"")</f>
        <v/>
      </c>
      <c r="AJ90" s="361" t="str">
        <f>③職員名簿【中間実績】!CB100</f>
        <v/>
      </c>
      <c r="AK90" s="359" t="str">
        <f>③職員名簿【中間実績】!BL100</f>
        <v/>
      </c>
      <c r="AL90" s="360" t="str">
        <f>IF(AJ90="○",①基本情報【名簿入力前に必須入力】!$E$15,"")</f>
        <v/>
      </c>
    </row>
    <row r="91" spans="1:38" ht="30" customHeight="1">
      <c r="A91">
        <v>87</v>
      </c>
      <c r="B91" s="128" t="str">
        <f>③職員名簿【中間実績】!BP101</f>
        <v/>
      </c>
      <c r="C91" s="358" t="str">
        <f>③職員名簿【中間実績】!BQ101</f>
        <v/>
      </c>
      <c r="D91" s="359" t="str">
        <f>③職員名簿【中間実績】!BA101</f>
        <v/>
      </c>
      <c r="E91" s="360" t="str">
        <f>IF(C91="○",①基本情報【名簿入力前に必須入力】!$E$15,"")</f>
        <v/>
      </c>
      <c r="F91" s="361" t="str">
        <f>③職員名簿【中間実績】!BR101</f>
        <v/>
      </c>
      <c r="G91" s="359" t="str">
        <f>③職員名簿【中間実績】!BB101</f>
        <v/>
      </c>
      <c r="H91" s="360" t="str">
        <f>IF(F91="○",①基本情報【名簿入力前に必須入力】!$E$15,"")</f>
        <v/>
      </c>
      <c r="I91" s="361" t="str">
        <f>③職員名簿【中間実績】!BS101</f>
        <v/>
      </c>
      <c r="J91" s="359" t="str">
        <f>③職員名簿【中間実績】!BC101</f>
        <v/>
      </c>
      <c r="K91" s="360" t="str">
        <f>IF(I91="○",①基本情報【名簿入力前に必須入力】!$E$15,"")</f>
        <v/>
      </c>
      <c r="L91" s="361" t="str">
        <f>③職員名簿【中間実績】!BT101</f>
        <v/>
      </c>
      <c r="M91" s="359" t="str">
        <f>③職員名簿【中間実績】!BD101</f>
        <v/>
      </c>
      <c r="N91" s="360" t="str">
        <f>IF(L91="○",①基本情報【名簿入力前に必須入力】!$E$15,"")</f>
        <v/>
      </c>
      <c r="O91" s="361" t="str">
        <f>③職員名簿【中間実績】!BU101</f>
        <v/>
      </c>
      <c r="P91" s="359" t="str">
        <f>③職員名簿【中間実績】!BE101</f>
        <v/>
      </c>
      <c r="Q91" s="360" t="str">
        <f>IF(O91="○",①基本情報【名簿入力前に必須入力】!$E$15,"")</f>
        <v/>
      </c>
      <c r="R91" s="361" t="str">
        <f>③職員名簿【中間実績】!BV101</f>
        <v/>
      </c>
      <c r="S91" s="359" t="str">
        <f>③職員名簿【中間実績】!BF101</f>
        <v/>
      </c>
      <c r="T91" s="360" t="str">
        <f>IF(R91="○",①基本情報【名簿入力前に必須入力】!$E$15,"")</f>
        <v/>
      </c>
      <c r="U91" s="361" t="str">
        <f>③職員名簿【中間実績】!BW101</f>
        <v/>
      </c>
      <c r="V91" s="359" t="str">
        <f>③職員名簿【中間実績】!BG101</f>
        <v/>
      </c>
      <c r="W91" s="360" t="str">
        <f>IF(U91="○",①基本情報【名簿入力前に必須入力】!$E$15,"")</f>
        <v/>
      </c>
      <c r="X91" s="361" t="str">
        <f>③職員名簿【中間実績】!BX101</f>
        <v/>
      </c>
      <c r="Y91" s="359" t="str">
        <f>③職員名簿【中間実績】!BH101</f>
        <v/>
      </c>
      <c r="Z91" s="360" t="str">
        <f>IF(X91="○",①基本情報【名簿入力前に必須入力】!$E$15,"")</f>
        <v/>
      </c>
      <c r="AA91" s="361" t="str">
        <f>③職員名簿【中間実績】!BY101</f>
        <v/>
      </c>
      <c r="AB91" s="359" t="str">
        <f>③職員名簿【中間実績】!BI101</f>
        <v/>
      </c>
      <c r="AC91" s="360" t="str">
        <f>IF(AA91="○",①基本情報【名簿入力前に必須入力】!$E$15,"")</f>
        <v/>
      </c>
      <c r="AD91" s="361" t="str">
        <f>③職員名簿【中間実績】!BZ101</f>
        <v/>
      </c>
      <c r="AE91" s="359" t="str">
        <f>③職員名簿【中間実績】!BJ101</f>
        <v/>
      </c>
      <c r="AF91" s="360" t="str">
        <f>IF(AD91="○",①基本情報【名簿入力前に必須入力】!$E$15,"")</f>
        <v/>
      </c>
      <c r="AG91" s="361" t="str">
        <f>③職員名簿【中間実績】!CA101</f>
        <v/>
      </c>
      <c r="AH91" s="359" t="str">
        <f>③職員名簿【中間実績】!BK101</f>
        <v/>
      </c>
      <c r="AI91" s="360" t="str">
        <f>IF(AG91="○",①基本情報【名簿入力前に必須入力】!$E$15,"")</f>
        <v/>
      </c>
      <c r="AJ91" s="361" t="str">
        <f>③職員名簿【中間実績】!CB101</f>
        <v/>
      </c>
      <c r="AK91" s="359" t="str">
        <f>③職員名簿【中間実績】!BL101</f>
        <v/>
      </c>
      <c r="AL91" s="360" t="str">
        <f>IF(AJ91="○",①基本情報【名簿入力前に必須入力】!$E$15,"")</f>
        <v/>
      </c>
    </row>
    <row r="92" spans="1:38" ht="30" customHeight="1">
      <c r="A92">
        <v>88</v>
      </c>
      <c r="B92" s="128" t="str">
        <f>③職員名簿【中間実績】!BP102</f>
        <v/>
      </c>
      <c r="C92" s="358" t="str">
        <f>③職員名簿【中間実績】!BQ102</f>
        <v/>
      </c>
      <c r="D92" s="359" t="str">
        <f>③職員名簿【中間実績】!BA102</f>
        <v/>
      </c>
      <c r="E92" s="360" t="str">
        <f>IF(C92="○",①基本情報【名簿入力前に必須入力】!$E$15,"")</f>
        <v/>
      </c>
      <c r="F92" s="361" t="str">
        <f>③職員名簿【中間実績】!BR102</f>
        <v/>
      </c>
      <c r="G92" s="359" t="str">
        <f>③職員名簿【中間実績】!BB102</f>
        <v/>
      </c>
      <c r="H92" s="360" t="str">
        <f>IF(F92="○",①基本情報【名簿入力前に必須入力】!$E$15,"")</f>
        <v/>
      </c>
      <c r="I92" s="361" t="str">
        <f>③職員名簿【中間実績】!BS102</f>
        <v/>
      </c>
      <c r="J92" s="359" t="str">
        <f>③職員名簿【中間実績】!BC102</f>
        <v/>
      </c>
      <c r="K92" s="360" t="str">
        <f>IF(I92="○",①基本情報【名簿入力前に必須入力】!$E$15,"")</f>
        <v/>
      </c>
      <c r="L92" s="361" t="str">
        <f>③職員名簿【中間実績】!BT102</f>
        <v/>
      </c>
      <c r="M92" s="359" t="str">
        <f>③職員名簿【中間実績】!BD102</f>
        <v/>
      </c>
      <c r="N92" s="360" t="str">
        <f>IF(L92="○",①基本情報【名簿入力前に必須入力】!$E$15,"")</f>
        <v/>
      </c>
      <c r="O92" s="361" t="str">
        <f>③職員名簿【中間実績】!BU102</f>
        <v/>
      </c>
      <c r="P92" s="359" t="str">
        <f>③職員名簿【中間実績】!BE102</f>
        <v/>
      </c>
      <c r="Q92" s="360" t="str">
        <f>IF(O92="○",①基本情報【名簿入力前に必須入力】!$E$15,"")</f>
        <v/>
      </c>
      <c r="R92" s="361" t="str">
        <f>③職員名簿【中間実績】!BV102</f>
        <v/>
      </c>
      <c r="S92" s="359" t="str">
        <f>③職員名簿【中間実績】!BF102</f>
        <v/>
      </c>
      <c r="T92" s="360" t="str">
        <f>IF(R92="○",①基本情報【名簿入力前に必須入力】!$E$15,"")</f>
        <v/>
      </c>
      <c r="U92" s="361" t="str">
        <f>③職員名簿【中間実績】!BW102</f>
        <v/>
      </c>
      <c r="V92" s="359" t="str">
        <f>③職員名簿【中間実績】!BG102</f>
        <v/>
      </c>
      <c r="W92" s="360" t="str">
        <f>IF(U92="○",①基本情報【名簿入力前に必須入力】!$E$15,"")</f>
        <v/>
      </c>
      <c r="X92" s="361" t="str">
        <f>③職員名簿【中間実績】!BX102</f>
        <v/>
      </c>
      <c r="Y92" s="359" t="str">
        <f>③職員名簿【中間実績】!BH102</f>
        <v/>
      </c>
      <c r="Z92" s="360" t="str">
        <f>IF(X92="○",①基本情報【名簿入力前に必須入力】!$E$15,"")</f>
        <v/>
      </c>
      <c r="AA92" s="361" t="str">
        <f>③職員名簿【中間実績】!BY102</f>
        <v/>
      </c>
      <c r="AB92" s="359" t="str">
        <f>③職員名簿【中間実績】!BI102</f>
        <v/>
      </c>
      <c r="AC92" s="360" t="str">
        <f>IF(AA92="○",①基本情報【名簿入力前に必須入力】!$E$15,"")</f>
        <v/>
      </c>
      <c r="AD92" s="361" t="str">
        <f>③職員名簿【中間実績】!BZ102</f>
        <v/>
      </c>
      <c r="AE92" s="359" t="str">
        <f>③職員名簿【中間実績】!BJ102</f>
        <v/>
      </c>
      <c r="AF92" s="360" t="str">
        <f>IF(AD92="○",①基本情報【名簿入力前に必須入力】!$E$15,"")</f>
        <v/>
      </c>
      <c r="AG92" s="361" t="str">
        <f>③職員名簿【中間実績】!CA102</f>
        <v/>
      </c>
      <c r="AH92" s="359" t="str">
        <f>③職員名簿【中間実績】!BK102</f>
        <v/>
      </c>
      <c r="AI92" s="360" t="str">
        <f>IF(AG92="○",①基本情報【名簿入力前に必須入力】!$E$15,"")</f>
        <v/>
      </c>
      <c r="AJ92" s="361" t="str">
        <f>③職員名簿【中間実績】!CB102</f>
        <v/>
      </c>
      <c r="AK92" s="359" t="str">
        <f>③職員名簿【中間実績】!BL102</f>
        <v/>
      </c>
      <c r="AL92" s="360" t="str">
        <f>IF(AJ92="○",①基本情報【名簿入力前に必須入力】!$E$15,"")</f>
        <v/>
      </c>
    </row>
    <row r="93" spans="1:38" ht="30" customHeight="1">
      <c r="A93">
        <v>89</v>
      </c>
      <c r="B93" s="128" t="str">
        <f>③職員名簿【中間実績】!BP103</f>
        <v/>
      </c>
      <c r="C93" s="358" t="str">
        <f>③職員名簿【中間実績】!BQ103</f>
        <v/>
      </c>
      <c r="D93" s="359" t="str">
        <f>③職員名簿【中間実績】!BA103</f>
        <v/>
      </c>
      <c r="E93" s="360" t="str">
        <f>IF(C93="○",①基本情報【名簿入力前に必須入力】!$E$15,"")</f>
        <v/>
      </c>
      <c r="F93" s="361" t="str">
        <f>③職員名簿【中間実績】!BR103</f>
        <v/>
      </c>
      <c r="G93" s="359" t="str">
        <f>③職員名簿【中間実績】!BB103</f>
        <v/>
      </c>
      <c r="H93" s="360" t="str">
        <f>IF(F93="○",①基本情報【名簿入力前に必須入力】!$E$15,"")</f>
        <v/>
      </c>
      <c r="I93" s="361" t="str">
        <f>③職員名簿【中間実績】!BS103</f>
        <v/>
      </c>
      <c r="J93" s="359" t="str">
        <f>③職員名簿【中間実績】!BC103</f>
        <v/>
      </c>
      <c r="K93" s="360" t="str">
        <f>IF(I93="○",①基本情報【名簿入力前に必須入力】!$E$15,"")</f>
        <v/>
      </c>
      <c r="L93" s="361" t="str">
        <f>③職員名簿【中間実績】!BT103</f>
        <v/>
      </c>
      <c r="M93" s="359" t="str">
        <f>③職員名簿【中間実績】!BD103</f>
        <v/>
      </c>
      <c r="N93" s="360" t="str">
        <f>IF(L93="○",①基本情報【名簿入力前に必須入力】!$E$15,"")</f>
        <v/>
      </c>
      <c r="O93" s="361" t="str">
        <f>③職員名簿【中間実績】!BU103</f>
        <v/>
      </c>
      <c r="P93" s="359" t="str">
        <f>③職員名簿【中間実績】!BE103</f>
        <v/>
      </c>
      <c r="Q93" s="360" t="str">
        <f>IF(O93="○",①基本情報【名簿入力前に必須入力】!$E$15,"")</f>
        <v/>
      </c>
      <c r="R93" s="361" t="str">
        <f>③職員名簿【中間実績】!BV103</f>
        <v/>
      </c>
      <c r="S93" s="359" t="str">
        <f>③職員名簿【中間実績】!BF103</f>
        <v/>
      </c>
      <c r="T93" s="360" t="str">
        <f>IF(R93="○",①基本情報【名簿入力前に必須入力】!$E$15,"")</f>
        <v/>
      </c>
      <c r="U93" s="361" t="str">
        <f>③職員名簿【中間実績】!BW103</f>
        <v/>
      </c>
      <c r="V93" s="359" t="str">
        <f>③職員名簿【中間実績】!BG103</f>
        <v/>
      </c>
      <c r="W93" s="360" t="str">
        <f>IF(U93="○",①基本情報【名簿入力前に必須入力】!$E$15,"")</f>
        <v/>
      </c>
      <c r="X93" s="361" t="str">
        <f>③職員名簿【中間実績】!BX103</f>
        <v/>
      </c>
      <c r="Y93" s="359" t="str">
        <f>③職員名簿【中間実績】!BH103</f>
        <v/>
      </c>
      <c r="Z93" s="360" t="str">
        <f>IF(X93="○",①基本情報【名簿入力前に必須入力】!$E$15,"")</f>
        <v/>
      </c>
      <c r="AA93" s="361" t="str">
        <f>③職員名簿【中間実績】!BY103</f>
        <v/>
      </c>
      <c r="AB93" s="359" t="str">
        <f>③職員名簿【中間実績】!BI103</f>
        <v/>
      </c>
      <c r="AC93" s="360" t="str">
        <f>IF(AA93="○",①基本情報【名簿入力前に必須入力】!$E$15,"")</f>
        <v/>
      </c>
      <c r="AD93" s="361" t="str">
        <f>③職員名簿【中間実績】!BZ103</f>
        <v/>
      </c>
      <c r="AE93" s="359" t="str">
        <f>③職員名簿【中間実績】!BJ103</f>
        <v/>
      </c>
      <c r="AF93" s="360" t="str">
        <f>IF(AD93="○",①基本情報【名簿入力前に必須入力】!$E$15,"")</f>
        <v/>
      </c>
      <c r="AG93" s="361" t="str">
        <f>③職員名簿【中間実績】!CA103</f>
        <v/>
      </c>
      <c r="AH93" s="359" t="str">
        <f>③職員名簿【中間実績】!BK103</f>
        <v/>
      </c>
      <c r="AI93" s="360" t="str">
        <f>IF(AG93="○",①基本情報【名簿入力前に必須入力】!$E$15,"")</f>
        <v/>
      </c>
      <c r="AJ93" s="361" t="str">
        <f>③職員名簿【中間実績】!CB103</f>
        <v/>
      </c>
      <c r="AK93" s="359" t="str">
        <f>③職員名簿【中間実績】!BL103</f>
        <v/>
      </c>
      <c r="AL93" s="360" t="str">
        <f>IF(AJ93="○",①基本情報【名簿入力前に必須入力】!$E$15,"")</f>
        <v/>
      </c>
    </row>
    <row r="94" spans="1:38" ht="30" customHeight="1">
      <c r="A94">
        <v>90</v>
      </c>
      <c r="B94" s="128" t="str">
        <f>③職員名簿【中間実績】!BP104</f>
        <v/>
      </c>
      <c r="C94" s="358" t="str">
        <f>③職員名簿【中間実績】!BQ104</f>
        <v/>
      </c>
      <c r="D94" s="359" t="str">
        <f>③職員名簿【中間実績】!BA104</f>
        <v/>
      </c>
      <c r="E94" s="360" t="str">
        <f>IF(C94="○",①基本情報【名簿入力前に必須入力】!$E$15,"")</f>
        <v/>
      </c>
      <c r="F94" s="361" t="str">
        <f>③職員名簿【中間実績】!BR104</f>
        <v/>
      </c>
      <c r="G94" s="359" t="str">
        <f>③職員名簿【中間実績】!BB104</f>
        <v/>
      </c>
      <c r="H94" s="360" t="str">
        <f>IF(F94="○",①基本情報【名簿入力前に必須入力】!$E$15,"")</f>
        <v/>
      </c>
      <c r="I94" s="361" t="str">
        <f>③職員名簿【中間実績】!BS104</f>
        <v/>
      </c>
      <c r="J94" s="359" t="str">
        <f>③職員名簿【中間実績】!BC104</f>
        <v/>
      </c>
      <c r="K94" s="360" t="str">
        <f>IF(I94="○",①基本情報【名簿入力前に必須入力】!$E$15,"")</f>
        <v/>
      </c>
      <c r="L94" s="361" t="str">
        <f>③職員名簿【中間実績】!BT104</f>
        <v/>
      </c>
      <c r="M94" s="359" t="str">
        <f>③職員名簿【中間実績】!BD104</f>
        <v/>
      </c>
      <c r="N94" s="360" t="str">
        <f>IF(L94="○",①基本情報【名簿入力前に必須入力】!$E$15,"")</f>
        <v/>
      </c>
      <c r="O94" s="361" t="str">
        <f>③職員名簿【中間実績】!BU104</f>
        <v/>
      </c>
      <c r="P94" s="359" t="str">
        <f>③職員名簿【中間実績】!BE104</f>
        <v/>
      </c>
      <c r="Q94" s="360" t="str">
        <f>IF(O94="○",①基本情報【名簿入力前に必須入力】!$E$15,"")</f>
        <v/>
      </c>
      <c r="R94" s="361" t="str">
        <f>③職員名簿【中間実績】!BV104</f>
        <v/>
      </c>
      <c r="S94" s="359" t="str">
        <f>③職員名簿【中間実績】!BF104</f>
        <v/>
      </c>
      <c r="T94" s="360" t="str">
        <f>IF(R94="○",①基本情報【名簿入力前に必須入力】!$E$15,"")</f>
        <v/>
      </c>
      <c r="U94" s="361" t="str">
        <f>③職員名簿【中間実績】!BW104</f>
        <v/>
      </c>
      <c r="V94" s="359" t="str">
        <f>③職員名簿【中間実績】!BG104</f>
        <v/>
      </c>
      <c r="W94" s="360" t="str">
        <f>IF(U94="○",①基本情報【名簿入力前に必須入力】!$E$15,"")</f>
        <v/>
      </c>
      <c r="X94" s="361" t="str">
        <f>③職員名簿【中間実績】!BX104</f>
        <v/>
      </c>
      <c r="Y94" s="359" t="str">
        <f>③職員名簿【中間実績】!BH104</f>
        <v/>
      </c>
      <c r="Z94" s="360" t="str">
        <f>IF(X94="○",①基本情報【名簿入力前に必須入力】!$E$15,"")</f>
        <v/>
      </c>
      <c r="AA94" s="361" t="str">
        <f>③職員名簿【中間実績】!BY104</f>
        <v/>
      </c>
      <c r="AB94" s="359" t="str">
        <f>③職員名簿【中間実績】!BI104</f>
        <v/>
      </c>
      <c r="AC94" s="360" t="str">
        <f>IF(AA94="○",①基本情報【名簿入力前に必須入力】!$E$15,"")</f>
        <v/>
      </c>
      <c r="AD94" s="361" t="str">
        <f>③職員名簿【中間実績】!BZ104</f>
        <v/>
      </c>
      <c r="AE94" s="359" t="str">
        <f>③職員名簿【中間実績】!BJ104</f>
        <v/>
      </c>
      <c r="AF94" s="360" t="str">
        <f>IF(AD94="○",①基本情報【名簿入力前に必須入力】!$E$15,"")</f>
        <v/>
      </c>
      <c r="AG94" s="361" t="str">
        <f>③職員名簿【中間実績】!CA104</f>
        <v/>
      </c>
      <c r="AH94" s="359" t="str">
        <f>③職員名簿【中間実績】!BK104</f>
        <v/>
      </c>
      <c r="AI94" s="360" t="str">
        <f>IF(AG94="○",①基本情報【名簿入力前に必須入力】!$E$15,"")</f>
        <v/>
      </c>
      <c r="AJ94" s="361" t="str">
        <f>③職員名簿【中間実績】!CB104</f>
        <v/>
      </c>
      <c r="AK94" s="359" t="str">
        <f>③職員名簿【中間実績】!BL104</f>
        <v/>
      </c>
      <c r="AL94" s="360" t="str">
        <f>IF(AJ94="○",①基本情報【名簿入力前に必須入力】!$E$15,"")</f>
        <v/>
      </c>
    </row>
    <row r="95" spans="1:38" ht="30" customHeight="1">
      <c r="A95">
        <v>91</v>
      </c>
      <c r="B95" s="128" t="str">
        <f>③職員名簿【中間実績】!BP105</f>
        <v/>
      </c>
      <c r="C95" s="358" t="str">
        <f>③職員名簿【中間実績】!BQ105</f>
        <v/>
      </c>
      <c r="D95" s="359" t="str">
        <f>③職員名簿【中間実績】!BA105</f>
        <v/>
      </c>
      <c r="E95" s="360" t="str">
        <f>IF(C95="○",①基本情報【名簿入力前に必須入力】!$E$15,"")</f>
        <v/>
      </c>
      <c r="F95" s="361" t="str">
        <f>③職員名簿【中間実績】!BR105</f>
        <v/>
      </c>
      <c r="G95" s="359" t="str">
        <f>③職員名簿【中間実績】!BB105</f>
        <v/>
      </c>
      <c r="H95" s="360" t="str">
        <f>IF(F95="○",①基本情報【名簿入力前に必須入力】!$E$15,"")</f>
        <v/>
      </c>
      <c r="I95" s="361" t="str">
        <f>③職員名簿【中間実績】!BS105</f>
        <v/>
      </c>
      <c r="J95" s="359" t="str">
        <f>③職員名簿【中間実績】!BC105</f>
        <v/>
      </c>
      <c r="K95" s="360" t="str">
        <f>IF(I95="○",①基本情報【名簿入力前に必須入力】!$E$15,"")</f>
        <v/>
      </c>
      <c r="L95" s="361" t="str">
        <f>③職員名簿【中間実績】!BT105</f>
        <v/>
      </c>
      <c r="M95" s="359" t="str">
        <f>③職員名簿【中間実績】!BD105</f>
        <v/>
      </c>
      <c r="N95" s="360" t="str">
        <f>IF(L95="○",①基本情報【名簿入力前に必須入力】!$E$15,"")</f>
        <v/>
      </c>
      <c r="O95" s="361" t="str">
        <f>③職員名簿【中間実績】!BU105</f>
        <v/>
      </c>
      <c r="P95" s="359" t="str">
        <f>③職員名簿【中間実績】!BE105</f>
        <v/>
      </c>
      <c r="Q95" s="360" t="str">
        <f>IF(O95="○",①基本情報【名簿入力前に必須入力】!$E$15,"")</f>
        <v/>
      </c>
      <c r="R95" s="361" t="str">
        <f>③職員名簿【中間実績】!BV105</f>
        <v/>
      </c>
      <c r="S95" s="359" t="str">
        <f>③職員名簿【中間実績】!BF105</f>
        <v/>
      </c>
      <c r="T95" s="360" t="str">
        <f>IF(R95="○",①基本情報【名簿入力前に必須入力】!$E$15,"")</f>
        <v/>
      </c>
      <c r="U95" s="361" t="str">
        <f>③職員名簿【中間実績】!BW105</f>
        <v/>
      </c>
      <c r="V95" s="359" t="str">
        <f>③職員名簿【中間実績】!BG105</f>
        <v/>
      </c>
      <c r="W95" s="360" t="str">
        <f>IF(U95="○",①基本情報【名簿入力前に必須入力】!$E$15,"")</f>
        <v/>
      </c>
      <c r="X95" s="361" t="str">
        <f>③職員名簿【中間実績】!BX105</f>
        <v/>
      </c>
      <c r="Y95" s="359" t="str">
        <f>③職員名簿【中間実績】!BH105</f>
        <v/>
      </c>
      <c r="Z95" s="360" t="str">
        <f>IF(X95="○",①基本情報【名簿入力前に必須入力】!$E$15,"")</f>
        <v/>
      </c>
      <c r="AA95" s="361" t="str">
        <f>③職員名簿【中間実績】!BY105</f>
        <v/>
      </c>
      <c r="AB95" s="359" t="str">
        <f>③職員名簿【中間実績】!BI105</f>
        <v/>
      </c>
      <c r="AC95" s="360" t="str">
        <f>IF(AA95="○",①基本情報【名簿入力前に必須入力】!$E$15,"")</f>
        <v/>
      </c>
      <c r="AD95" s="361" t="str">
        <f>③職員名簿【中間実績】!BZ105</f>
        <v/>
      </c>
      <c r="AE95" s="359" t="str">
        <f>③職員名簿【中間実績】!BJ105</f>
        <v/>
      </c>
      <c r="AF95" s="360" t="str">
        <f>IF(AD95="○",①基本情報【名簿入力前に必須入力】!$E$15,"")</f>
        <v/>
      </c>
      <c r="AG95" s="361" t="str">
        <f>③職員名簿【中間実績】!CA105</f>
        <v/>
      </c>
      <c r="AH95" s="359" t="str">
        <f>③職員名簿【中間実績】!BK105</f>
        <v/>
      </c>
      <c r="AI95" s="360" t="str">
        <f>IF(AG95="○",①基本情報【名簿入力前に必須入力】!$E$15,"")</f>
        <v/>
      </c>
      <c r="AJ95" s="361" t="str">
        <f>③職員名簿【中間実績】!CB105</f>
        <v/>
      </c>
      <c r="AK95" s="359" t="str">
        <f>③職員名簿【中間実績】!BL105</f>
        <v/>
      </c>
      <c r="AL95" s="360" t="str">
        <f>IF(AJ95="○",①基本情報【名簿入力前に必須入力】!$E$15,"")</f>
        <v/>
      </c>
    </row>
    <row r="96" spans="1:38" ht="30" customHeight="1">
      <c r="A96">
        <v>92</v>
      </c>
      <c r="B96" s="128" t="str">
        <f>③職員名簿【中間実績】!BP106</f>
        <v/>
      </c>
      <c r="C96" s="358" t="str">
        <f>③職員名簿【中間実績】!BQ106</f>
        <v/>
      </c>
      <c r="D96" s="359" t="str">
        <f>③職員名簿【中間実績】!BA106</f>
        <v/>
      </c>
      <c r="E96" s="360" t="str">
        <f>IF(C96="○",①基本情報【名簿入力前に必須入力】!$E$15,"")</f>
        <v/>
      </c>
      <c r="F96" s="361" t="str">
        <f>③職員名簿【中間実績】!BR106</f>
        <v/>
      </c>
      <c r="G96" s="359" t="str">
        <f>③職員名簿【中間実績】!BB106</f>
        <v/>
      </c>
      <c r="H96" s="360" t="str">
        <f>IF(F96="○",①基本情報【名簿入力前に必須入力】!$E$15,"")</f>
        <v/>
      </c>
      <c r="I96" s="361" t="str">
        <f>③職員名簿【中間実績】!BS106</f>
        <v/>
      </c>
      <c r="J96" s="359" t="str">
        <f>③職員名簿【中間実績】!BC106</f>
        <v/>
      </c>
      <c r="K96" s="360" t="str">
        <f>IF(I96="○",①基本情報【名簿入力前に必須入力】!$E$15,"")</f>
        <v/>
      </c>
      <c r="L96" s="361" t="str">
        <f>③職員名簿【中間実績】!BT106</f>
        <v/>
      </c>
      <c r="M96" s="359" t="str">
        <f>③職員名簿【中間実績】!BD106</f>
        <v/>
      </c>
      <c r="N96" s="360" t="str">
        <f>IF(L96="○",①基本情報【名簿入力前に必須入力】!$E$15,"")</f>
        <v/>
      </c>
      <c r="O96" s="361" t="str">
        <f>③職員名簿【中間実績】!BU106</f>
        <v/>
      </c>
      <c r="P96" s="359" t="str">
        <f>③職員名簿【中間実績】!BE106</f>
        <v/>
      </c>
      <c r="Q96" s="360" t="str">
        <f>IF(O96="○",①基本情報【名簿入力前に必須入力】!$E$15,"")</f>
        <v/>
      </c>
      <c r="R96" s="361" t="str">
        <f>③職員名簿【中間実績】!BV106</f>
        <v/>
      </c>
      <c r="S96" s="359" t="str">
        <f>③職員名簿【中間実績】!BF106</f>
        <v/>
      </c>
      <c r="T96" s="360" t="str">
        <f>IF(R96="○",①基本情報【名簿入力前に必須入力】!$E$15,"")</f>
        <v/>
      </c>
      <c r="U96" s="361" t="str">
        <f>③職員名簿【中間実績】!BW106</f>
        <v/>
      </c>
      <c r="V96" s="359" t="str">
        <f>③職員名簿【中間実績】!BG106</f>
        <v/>
      </c>
      <c r="W96" s="360" t="str">
        <f>IF(U96="○",①基本情報【名簿入力前に必須入力】!$E$15,"")</f>
        <v/>
      </c>
      <c r="X96" s="361" t="str">
        <f>③職員名簿【中間実績】!BX106</f>
        <v/>
      </c>
      <c r="Y96" s="359" t="str">
        <f>③職員名簿【中間実績】!BH106</f>
        <v/>
      </c>
      <c r="Z96" s="360" t="str">
        <f>IF(X96="○",①基本情報【名簿入力前に必須入力】!$E$15,"")</f>
        <v/>
      </c>
      <c r="AA96" s="361" t="str">
        <f>③職員名簿【中間実績】!BY106</f>
        <v/>
      </c>
      <c r="AB96" s="359" t="str">
        <f>③職員名簿【中間実績】!BI106</f>
        <v/>
      </c>
      <c r="AC96" s="360" t="str">
        <f>IF(AA96="○",①基本情報【名簿入力前に必須入力】!$E$15,"")</f>
        <v/>
      </c>
      <c r="AD96" s="361" t="str">
        <f>③職員名簿【中間実績】!BZ106</f>
        <v/>
      </c>
      <c r="AE96" s="359" t="str">
        <f>③職員名簿【中間実績】!BJ106</f>
        <v/>
      </c>
      <c r="AF96" s="360" t="str">
        <f>IF(AD96="○",①基本情報【名簿入力前に必須入力】!$E$15,"")</f>
        <v/>
      </c>
      <c r="AG96" s="361" t="str">
        <f>③職員名簿【中間実績】!CA106</f>
        <v/>
      </c>
      <c r="AH96" s="359" t="str">
        <f>③職員名簿【中間実績】!BK106</f>
        <v/>
      </c>
      <c r="AI96" s="360" t="str">
        <f>IF(AG96="○",①基本情報【名簿入力前に必須入力】!$E$15,"")</f>
        <v/>
      </c>
      <c r="AJ96" s="361" t="str">
        <f>③職員名簿【中間実績】!CB106</f>
        <v/>
      </c>
      <c r="AK96" s="359" t="str">
        <f>③職員名簿【中間実績】!BL106</f>
        <v/>
      </c>
      <c r="AL96" s="360" t="str">
        <f>IF(AJ96="○",①基本情報【名簿入力前に必須入力】!$E$15,"")</f>
        <v/>
      </c>
    </row>
    <row r="97" spans="1:38" ht="30" customHeight="1">
      <c r="A97">
        <v>93</v>
      </c>
      <c r="B97" s="128" t="str">
        <f>③職員名簿【中間実績】!BP107</f>
        <v/>
      </c>
      <c r="C97" s="358" t="str">
        <f>③職員名簿【中間実績】!BQ107</f>
        <v/>
      </c>
      <c r="D97" s="359" t="str">
        <f>③職員名簿【中間実績】!BA107</f>
        <v/>
      </c>
      <c r="E97" s="360" t="str">
        <f>IF(C97="○",①基本情報【名簿入力前に必須入力】!$E$15,"")</f>
        <v/>
      </c>
      <c r="F97" s="361" t="str">
        <f>③職員名簿【中間実績】!BR107</f>
        <v/>
      </c>
      <c r="G97" s="359" t="str">
        <f>③職員名簿【中間実績】!BB107</f>
        <v/>
      </c>
      <c r="H97" s="360" t="str">
        <f>IF(F97="○",①基本情報【名簿入力前に必須入力】!$E$15,"")</f>
        <v/>
      </c>
      <c r="I97" s="361" t="str">
        <f>③職員名簿【中間実績】!BS107</f>
        <v/>
      </c>
      <c r="J97" s="359" t="str">
        <f>③職員名簿【中間実績】!BC107</f>
        <v/>
      </c>
      <c r="K97" s="360" t="str">
        <f>IF(I97="○",①基本情報【名簿入力前に必須入力】!$E$15,"")</f>
        <v/>
      </c>
      <c r="L97" s="361" t="str">
        <f>③職員名簿【中間実績】!BT107</f>
        <v/>
      </c>
      <c r="M97" s="359" t="str">
        <f>③職員名簿【中間実績】!BD107</f>
        <v/>
      </c>
      <c r="N97" s="360" t="str">
        <f>IF(L97="○",①基本情報【名簿入力前に必須入力】!$E$15,"")</f>
        <v/>
      </c>
      <c r="O97" s="361" t="str">
        <f>③職員名簿【中間実績】!BU107</f>
        <v/>
      </c>
      <c r="P97" s="359" t="str">
        <f>③職員名簿【中間実績】!BE107</f>
        <v/>
      </c>
      <c r="Q97" s="360" t="str">
        <f>IF(O97="○",①基本情報【名簿入力前に必須入力】!$E$15,"")</f>
        <v/>
      </c>
      <c r="R97" s="361" t="str">
        <f>③職員名簿【中間実績】!BV107</f>
        <v/>
      </c>
      <c r="S97" s="359" t="str">
        <f>③職員名簿【中間実績】!BF107</f>
        <v/>
      </c>
      <c r="T97" s="360" t="str">
        <f>IF(R97="○",①基本情報【名簿入力前に必須入力】!$E$15,"")</f>
        <v/>
      </c>
      <c r="U97" s="361" t="str">
        <f>③職員名簿【中間実績】!BW107</f>
        <v/>
      </c>
      <c r="V97" s="359" t="str">
        <f>③職員名簿【中間実績】!BG107</f>
        <v/>
      </c>
      <c r="W97" s="360" t="str">
        <f>IF(U97="○",①基本情報【名簿入力前に必須入力】!$E$15,"")</f>
        <v/>
      </c>
      <c r="X97" s="361" t="str">
        <f>③職員名簿【中間実績】!BX107</f>
        <v/>
      </c>
      <c r="Y97" s="359" t="str">
        <f>③職員名簿【中間実績】!BH107</f>
        <v/>
      </c>
      <c r="Z97" s="360" t="str">
        <f>IF(X97="○",①基本情報【名簿入力前に必須入力】!$E$15,"")</f>
        <v/>
      </c>
      <c r="AA97" s="361" t="str">
        <f>③職員名簿【中間実績】!BY107</f>
        <v/>
      </c>
      <c r="AB97" s="359" t="str">
        <f>③職員名簿【中間実績】!BI107</f>
        <v/>
      </c>
      <c r="AC97" s="360" t="str">
        <f>IF(AA97="○",①基本情報【名簿入力前に必須入力】!$E$15,"")</f>
        <v/>
      </c>
      <c r="AD97" s="361" t="str">
        <f>③職員名簿【中間実績】!BZ107</f>
        <v/>
      </c>
      <c r="AE97" s="359" t="str">
        <f>③職員名簿【中間実績】!BJ107</f>
        <v/>
      </c>
      <c r="AF97" s="360" t="str">
        <f>IF(AD97="○",①基本情報【名簿入力前に必須入力】!$E$15,"")</f>
        <v/>
      </c>
      <c r="AG97" s="361" t="str">
        <f>③職員名簿【中間実績】!CA107</f>
        <v/>
      </c>
      <c r="AH97" s="359" t="str">
        <f>③職員名簿【中間実績】!BK107</f>
        <v/>
      </c>
      <c r="AI97" s="360" t="str">
        <f>IF(AG97="○",①基本情報【名簿入力前に必須入力】!$E$15,"")</f>
        <v/>
      </c>
      <c r="AJ97" s="361" t="str">
        <f>③職員名簿【中間実績】!CB107</f>
        <v/>
      </c>
      <c r="AK97" s="359" t="str">
        <f>③職員名簿【中間実績】!BL107</f>
        <v/>
      </c>
      <c r="AL97" s="360" t="str">
        <f>IF(AJ97="○",①基本情報【名簿入力前に必須入力】!$E$15,"")</f>
        <v/>
      </c>
    </row>
    <row r="98" spans="1:38" ht="30" customHeight="1">
      <c r="A98">
        <v>94</v>
      </c>
      <c r="B98" s="128" t="str">
        <f>③職員名簿【中間実績】!BP108</f>
        <v/>
      </c>
      <c r="C98" s="358" t="str">
        <f>③職員名簿【中間実績】!BQ108</f>
        <v/>
      </c>
      <c r="D98" s="359" t="str">
        <f>③職員名簿【中間実績】!BA108</f>
        <v/>
      </c>
      <c r="E98" s="360" t="str">
        <f>IF(C98="○",①基本情報【名簿入力前に必須入力】!$E$15,"")</f>
        <v/>
      </c>
      <c r="F98" s="361" t="str">
        <f>③職員名簿【中間実績】!BR108</f>
        <v/>
      </c>
      <c r="G98" s="359" t="str">
        <f>③職員名簿【中間実績】!BB108</f>
        <v/>
      </c>
      <c r="H98" s="360" t="str">
        <f>IF(F98="○",①基本情報【名簿入力前に必須入力】!$E$15,"")</f>
        <v/>
      </c>
      <c r="I98" s="361" t="str">
        <f>③職員名簿【中間実績】!BS108</f>
        <v/>
      </c>
      <c r="J98" s="359" t="str">
        <f>③職員名簿【中間実績】!BC108</f>
        <v/>
      </c>
      <c r="K98" s="360" t="str">
        <f>IF(I98="○",①基本情報【名簿入力前に必須入力】!$E$15,"")</f>
        <v/>
      </c>
      <c r="L98" s="361" t="str">
        <f>③職員名簿【中間実績】!BT108</f>
        <v/>
      </c>
      <c r="M98" s="359" t="str">
        <f>③職員名簿【中間実績】!BD108</f>
        <v/>
      </c>
      <c r="N98" s="360" t="str">
        <f>IF(L98="○",①基本情報【名簿入力前に必須入力】!$E$15,"")</f>
        <v/>
      </c>
      <c r="O98" s="361" t="str">
        <f>③職員名簿【中間実績】!BU108</f>
        <v/>
      </c>
      <c r="P98" s="359" t="str">
        <f>③職員名簿【中間実績】!BE108</f>
        <v/>
      </c>
      <c r="Q98" s="360" t="str">
        <f>IF(O98="○",①基本情報【名簿入力前に必須入力】!$E$15,"")</f>
        <v/>
      </c>
      <c r="R98" s="361" t="str">
        <f>③職員名簿【中間実績】!BV108</f>
        <v/>
      </c>
      <c r="S98" s="359" t="str">
        <f>③職員名簿【中間実績】!BF108</f>
        <v/>
      </c>
      <c r="T98" s="360" t="str">
        <f>IF(R98="○",①基本情報【名簿入力前に必須入力】!$E$15,"")</f>
        <v/>
      </c>
      <c r="U98" s="361" t="str">
        <f>③職員名簿【中間実績】!BW108</f>
        <v/>
      </c>
      <c r="V98" s="359" t="str">
        <f>③職員名簿【中間実績】!BG108</f>
        <v/>
      </c>
      <c r="W98" s="360" t="str">
        <f>IF(U98="○",①基本情報【名簿入力前に必須入力】!$E$15,"")</f>
        <v/>
      </c>
      <c r="X98" s="361" t="str">
        <f>③職員名簿【中間実績】!BX108</f>
        <v/>
      </c>
      <c r="Y98" s="359" t="str">
        <f>③職員名簿【中間実績】!BH108</f>
        <v/>
      </c>
      <c r="Z98" s="360" t="str">
        <f>IF(X98="○",①基本情報【名簿入力前に必須入力】!$E$15,"")</f>
        <v/>
      </c>
      <c r="AA98" s="361" t="str">
        <f>③職員名簿【中間実績】!BY108</f>
        <v/>
      </c>
      <c r="AB98" s="359" t="str">
        <f>③職員名簿【中間実績】!BI108</f>
        <v/>
      </c>
      <c r="AC98" s="360" t="str">
        <f>IF(AA98="○",①基本情報【名簿入力前に必須入力】!$E$15,"")</f>
        <v/>
      </c>
      <c r="AD98" s="361" t="str">
        <f>③職員名簿【中間実績】!BZ108</f>
        <v/>
      </c>
      <c r="AE98" s="359" t="str">
        <f>③職員名簿【中間実績】!BJ108</f>
        <v/>
      </c>
      <c r="AF98" s="360" t="str">
        <f>IF(AD98="○",①基本情報【名簿入力前に必須入力】!$E$15,"")</f>
        <v/>
      </c>
      <c r="AG98" s="361" t="str">
        <f>③職員名簿【中間実績】!CA108</f>
        <v/>
      </c>
      <c r="AH98" s="359" t="str">
        <f>③職員名簿【中間実績】!BK108</f>
        <v/>
      </c>
      <c r="AI98" s="360" t="str">
        <f>IF(AG98="○",①基本情報【名簿入力前に必須入力】!$E$15,"")</f>
        <v/>
      </c>
      <c r="AJ98" s="361" t="str">
        <f>③職員名簿【中間実績】!CB108</f>
        <v/>
      </c>
      <c r="AK98" s="359" t="str">
        <f>③職員名簿【中間実績】!BL108</f>
        <v/>
      </c>
      <c r="AL98" s="360" t="str">
        <f>IF(AJ98="○",①基本情報【名簿入力前に必須入力】!$E$15,"")</f>
        <v/>
      </c>
    </row>
    <row r="99" spans="1:38" ht="30" customHeight="1">
      <c r="A99">
        <v>95</v>
      </c>
      <c r="B99" s="128" t="str">
        <f>③職員名簿【中間実績】!BP109</f>
        <v/>
      </c>
      <c r="C99" s="358" t="str">
        <f>③職員名簿【中間実績】!BQ109</f>
        <v/>
      </c>
      <c r="D99" s="359" t="str">
        <f>③職員名簿【中間実績】!BA109</f>
        <v/>
      </c>
      <c r="E99" s="360" t="str">
        <f>IF(C99="○",①基本情報【名簿入力前に必須入力】!$E$15,"")</f>
        <v/>
      </c>
      <c r="F99" s="361" t="str">
        <f>③職員名簿【中間実績】!BR109</f>
        <v/>
      </c>
      <c r="G99" s="359" t="str">
        <f>③職員名簿【中間実績】!BB109</f>
        <v/>
      </c>
      <c r="H99" s="360" t="str">
        <f>IF(F99="○",①基本情報【名簿入力前に必須入力】!$E$15,"")</f>
        <v/>
      </c>
      <c r="I99" s="361" t="str">
        <f>③職員名簿【中間実績】!BS109</f>
        <v/>
      </c>
      <c r="J99" s="359" t="str">
        <f>③職員名簿【中間実績】!BC109</f>
        <v/>
      </c>
      <c r="K99" s="360" t="str">
        <f>IF(I99="○",①基本情報【名簿入力前に必須入力】!$E$15,"")</f>
        <v/>
      </c>
      <c r="L99" s="361" t="str">
        <f>③職員名簿【中間実績】!BT109</f>
        <v/>
      </c>
      <c r="M99" s="359" t="str">
        <f>③職員名簿【中間実績】!BD109</f>
        <v/>
      </c>
      <c r="N99" s="360" t="str">
        <f>IF(L99="○",①基本情報【名簿入力前に必須入力】!$E$15,"")</f>
        <v/>
      </c>
      <c r="O99" s="361" t="str">
        <f>③職員名簿【中間実績】!BU109</f>
        <v/>
      </c>
      <c r="P99" s="359" t="str">
        <f>③職員名簿【中間実績】!BE109</f>
        <v/>
      </c>
      <c r="Q99" s="360" t="str">
        <f>IF(O99="○",①基本情報【名簿入力前に必須入力】!$E$15,"")</f>
        <v/>
      </c>
      <c r="R99" s="361" t="str">
        <f>③職員名簿【中間実績】!BV109</f>
        <v/>
      </c>
      <c r="S99" s="359" t="str">
        <f>③職員名簿【中間実績】!BF109</f>
        <v/>
      </c>
      <c r="T99" s="360" t="str">
        <f>IF(R99="○",①基本情報【名簿入力前に必須入力】!$E$15,"")</f>
        <v/>
      </c>
      <c r="U99" s="361" t="str">
        <f>③職員名簿【中間実績】!BW109</f>
        <v/>
      </c>
      <c r="V99" s="359" t="str">
        <f>③職員名簿【中間実績】!BG109</f>
        <v/>
      </c>
      <c r="W99" s="360" t="str">
        <f>IF(U99="○",①基本情報【名簿入力前に必須入力】!$E$15,"")</f>
        <v/>
      </c>
      <c r="X99" s="361" t="str">
        <f>③職員名簿【中間実績】!BX109</f>
        <v/>
      </c>
      <c r="Y99" s="359" t="str">
        <f>③職員名簿【中間実績】!BH109</f>
        <v/>
      </c>
      <c r="Z99" s="360" t="str">
        <f>IF(X99="○",①基本情報【名簿入力前に必須入力】!$E$15,"")</f>
        <v/>
      </c>
      <c r="AA99" s="361" t="str">
        <f>③職員名簿【中間実績】!BY109</f>
        <v/>
      </c>
      <c r="AB99" s="359" t="str">
        <f>③職員名簿【中間実績】!BI109</f>
        <v/>
      </c>
      <c r="AC99" s="360" t="str">
        <f>IF(AA99="○",①基本情報【名簿入力前に必須入力】!$E$15,"")</f>
        <v/>
      </c>
      <c r="AD99" s="361" t="str">
        <f>③職員名簿【中間実績】!BZ109</f>
        <v/>
      </c>
      <c r="AE99" s="359" t="str">
        <f>③職員名簿【中間実績】!BJ109</f>
        <v/>
      </c>
      <c r="AF99" s="360" t="str">
        <f>IF(AD99="○",①基本情報【名簿入力前に必須入力】!$E$15,"")</f>
        <v/>
      </c>
      <c r="AG99" s="361" t="str">
        <f>③職員名簿【中間実績】!CA109</f>
        <v/>
      </c>
      <c r="AH99" s="359" t="str">
        <f>③職員名簿【中間実績】!BK109</f>
        <v/>
      </c>
      <c r="AI99" s="360" t="str">
        <f>IF(AG99="○",①基本情報【名簿入力前に必須入力】!$E$15,"")</f>
        <v/>
      </c>
      <c r="AJ99" s="361" t="str">
        <f>③職員名簿【中間実績】!CB109</f>
        <v/>
      </c>
      <c r="AK99" s="359" t="str">
        <f>③職員名簿【中間実績】!BL109</f>
        <v/>
      </c>
      <c r="AL99" s="360" t="str">
        <f>IF(AJ99="○",①基本情報【名簿入力前に必須入力】!$E$15,"")</f>
        <v/>
      </c>
    </row>
    <row r="100" spans="1:38" ht="30" customHeight="1">
      <c r="A100">
        <v>96</v>
      </c>
      <c r="B100" s="128" t="str">
        <f>③職員名簿【中間実績】!BP110</f>
        <v/>
      </c>
      <c r="C100" s="358" t="str">
        <f>③職員名簿【中間実績】!BQ110</f>
        <v/>
      </c>
      <c r="D100" s="359" t="str">
        <f>③職員名簿【中間実績】!BA110</f>
        <v/>
      </c>
      <c r="E100" s="360" t="str">
        <f>IF(C100="○",①基本情報【名簿入力前に必須入力】!$E$15,"")</f>
        <v/>
      </c>
      <c r="F100" s="361" t="str">
        <f>③職員名簿【中間実績】!BR110</f>
        <v/>
      </c>
      <c r="G100" s="359" t="str">
        <f>③職員名簿【中間実績】!BB110</f>
        <v/>
      </c>
      <c r="H100" s="360" t="str">
        <f>IF(F100="○",①基本情報【名簿入力前に必須入力】!$E$15,"")</f>
        <v/>
      </c>
      <c r="I100" s="361" t="str">
        <f>③職員名簿【中間実績】!BS110</f>
        <v/>
      </c>
      <c r="J100" s="359" t="str">
        <f>③職員名簿【中間実績】!BC110</f>
        <v/>
      </c>
      <c r="K100" s="360" t="str">
        <f>IF(I100="○",①基本情報【名簿入力前に必須入力】!$E$15,"")</f>
        <v/>
      </c>
      <c r="L100" s="361" t="str">
        <f>③職員名簿【中間実績】!BT110</f>
        <v/>
      </c>
      <c r="M100" s="359" t="str">
        <f>③職員名簿【中間実績】!BD110</f>
        <v/>
      </c>
      <c r="N100" s="360" t="str">
        <f>IF(L100="○",①基本情報【名簿入力前に必須入力】!$E$15,"")</f>
        <v/>
      </c>
      <c r="O100" s="361" t="str">
        <f>③職員名簿【中間実績】!BU110</f>
        <v/>
      </c>
      <c r="P100" s="359" t="str">
        <f>③職員名簿【中間実績】!BE110</f>
        <v/>
      </c>
      <c r="Q100" s="360" t="str">
        <f>IF(O100="○",①基本情報【名簿入力前に必須入力】!$E$15,"")</f>
        <v/>
      </c>
      <c r="R100" s="361" t="str">
        <f>③職員名簿【中間実績】!BV110</f>
        <v/>
      </c>
      <c r="S100" s="359" t="str">
        <f>③職員名簿【中間実績】!BF110</f>
        <v/>
      </c>
      <c r="T100" s="360" t="str">
        <f>IF(R100="○",①基本情報【名簿入力前に必須入力】!$E$15,"")</f>
        <v/>
      </c>
      <c r="U100" s="361" t="str">
        <f>③職員名簿【中間実績】!BW110</f>
        <v/>
      </c>
      <c r="V100" s="359" t="str">
        <f>③職員名簿【中間実績】!BG110</f>
        <v/>
      </c>
      <c r="W100" s="360" t="str">
        <f>IF(U100="○",①基本情報【名簿入力前に必須入力】!$E$15,"")</f>
        <v/>
      </c>
      <c r="X100" s="361" t="str">
        <f>③職員名簿【中間実績】!BX110</f>
        <v/>
      </c>
      <c r="Y100" s="359" t="str">
        <f>③職員名簿【中間実績】!BH110</f>
        <v/>
      </c>
      <c r="Z100" s="360" t="str">
        <f>IF(X100="○",①基本情報【名簿入力前に必須入力】!$E$15,"")</f>
        <v/>
      </c>
      <c r="AA100" s="361" t="str">
        <f>③職員名簿【中間実績】!BY110</f>
        <v/>
      </c>
      <c r="AB100" s="359" t="str">
        <f>③職員名簿【中間実績】!BI110</f>
        <v/>
      </c>
      <c r="AC100" s="360" t="str">
        <f>IF(AA100="○",①基本情報【名簿入力前に必須入力】!$E$15,"")</f>
        <v/>
      </c>
      <c r="AD100" s="361" t="str">
        <f>③職員名簿【中間実績】!BZ110</f>
        <v/>
      </c>
      <c r="AE100" s="359" t="str">
        <f>③職員名簿【中間実績】!BJ110</f>
        <v/>
      </c>
      <c r="AF100" s="360" t="str">
        <f>IF(AD100="○",①基本情報【名簿入力前に必須入力】!$E$15,"")</f>
        <v/>
      </c>
      <c r="AG100" s="361" t="str">
        <f>③職員名簿【中間実績】!CA110</f>
        <v/>
      </c>
      <c r="AH100" s="359" t="str">
        <f>③職員名簿【中間実績】!BK110</f>
        <v/>
      </c>
      <c r="AI100" s="360" t="str">
        <f>IF(AG100="○",①基本情報【名簿入力前に必須入力】!$E$15,"")</f>
        <v/>
      </c>
      <c r="AJ100" s="361" t="str">
        <f>③職員名簿【中間実績】!CB110</f>
        <v/>
      </c>
      <c r="AK100" s="359" t="str">
        <f>③職員名簿【中間実績】!BL110</f>
        <v/>
      </c>
      <c r="AL100" s="360" t="str">
        <f>IF(AJ100="○",①基本情報【名簿入力前に必須入力】!$E$15,"")</f>
        <v/>
      </c>
    </row>
    <row r="101" spans="1:38" ht="30" customHeight="1">
      <c r="A101">
        <v>97</v>
      </c>
      <c r="B101" s="128" t="str">
        <f>③職員名簿【中間実績】!BP111</f>
        <v/>
      </c>
      <c r="C101" s="358" t="str">
        <f>③職員名簿【中間実績】!BQ111</f>
        <v/>
      </c>
      <c r="D101" s="359" t="str">
        <f>③職員名簿【中間実績】!BA111</f>
        <v/>
      </c>
      <c r="E101" s="360" t="str">
        <f>IF(C101="○",①基本情報【名簿入力前に必須入力】!$E$15,"")</f>
        <v/>
      </c>
      <c r="F101" s="361" t="str">
        <f>③職員名簿【中間実績】!BR111</f>
        <v/>
      </c>
      <c r="G101" s="359" t="str">
        <f>③職員名簿【中間実績】!BB111</f>
        <v/>
      </c>
      <c r="H101" s="360" t="str">
        <f>IF(F101="○",①基本情報【名簿入力前に必須入力】!$E$15,"")</f>
        <v/>
      </c>
      <c r="I101" s="361" t="str">
        <f>③職員名簿【中間実績】!BS111</f>
        <v/>
      </c>
      <c r="J101" s="359" t="str">
        <f>③職員名簿【中間実績】!BC111</f>
        <v/>
      </c>
      <c r="K101" s="360" t="str">
        <f>IF(I101="○",①基本情報【名簿入力前に必須入力】!$E$15,"")</f>
        <v/>
      </c>
      <c r="L101" s="361" t="str">
        <f>③職員名簿【中間実績】!BT111</f>
        <v/>
      </c>
      <c r="M101" s="359" t="str">
        <f>③職員名簿【中間実績】!BD111</f>
        <v/>
      </c>
      <c r="N101" s="360" t="str">
        <f>IF(L101="○",①基本情報【名簿入力前に必須入力】!$E$15,"")</f>
        <v/>
      </c>
      <c r="O101" s="361" t="str">
        <f>③職員名簿【中間実績】!BU111</f>
        <v/>
      </c>
      <c r="P101" s="359" t="str">
        <f>③職員名簿【中間実績】!BE111</f>
        <v/>
      </c>
      <c r="Q101" s="360" t="str">
        <f>IF(O101="○",①基本情報【名簿入力前に必須入力】!$E$15,"")</f>
        <v/>
      </c>
      <c r="R101" s="361" t="str">
        <f>③職員名簿【中間実績】!BV111</f>
        <v/>
      </c>
      <c r="S101" s="359" t="str">
        <f>③職員名簿【中間実績】!BF111</f>
        <v/>
      </c>
      <c r="T101" s="360" t="str">
        <f>IF(R101="○",①基本情報【名簿入力前に必須入力】!$E$15,"")</f>
        <v/>
      </c>
      <c r="U101" s="361" t="str">
        <f>③職員名簿【中間実績】!BW111</f>
        <v/>
      </c>
      <c r="V101" s="359" t="str">
        <f>③職員名簿【中間実績】!BG111</f>
        <v/>
      </c>
      <c r="W101" s="360" t="str">
        <f>IF(U101="○",①基本情報【名簿入力前に必須入力】!$E$15,"")</f>
        <v/>
      </c>
      <c r="X101" s="361" t="str">
        <f>③職員名簿【中間実績】!BX111</f>
        <v/>
      </c>
      <c r="Y101" s="359" t="str">
        <f>③職員名簿【中間実績】!BH111</f>
        <v/>
      </c>
      <c r="Z101" s="360" t="str">
        <f>IF(X101="○",①基本情報【名簿入力前に必須入力】!$E$15,"")</f>
        <v/>
      </c>
      <c r="AA101" s="361" t="str">
        <f>③職員名簿【中間実績】!BY111</f>
        <v/>
      </c>
      <c r="AB101" s="359" t="str">
        <f>③職員名簿【中間実績】!BI111</f>
        <v/>
      </c>
      <c r="AC101" s="360" t="str">
        <f>IF(AA101="○",①基本情報【名簿入力前に必須入力】!$E$15,"")</f>
        <v/>
      </c>
      <c r="AD101" s="361" t="str">
        <f>③職員名簿【中間実績】!BZ111</f>
        <v/>
      </c>
      <c r="AE101" s="359" t="str">
        <f>③職員名簿【中間実績】!BJ111</f>
        <v/>
      </c>
      <c r="AF101" s="360" t="str">
        <f>IF(AD101="○",①基本情報【名簿入力前に必須入力】!$E$15,"")</f>
        <v/>
      </c>
      <c r="AG101" s="361" t="str">
        <f>③職員名簿【中間実績】!CA111</f>
        <v/>
      </c>
      <c r="AH101" s="359" t="str">
        <f>③職員名簿【中間実績】!BK111</f>
        <v/>
      </c>
      <c r="AI101" s="360" t="str">
        <f>IF(AG101="○",①基本情報【名簿入力前に必須入力】!$E$15,"")</f>
        <v/>
      </c>
      <c r="AJ101" s="361" t="str">
        <f>③職員名簿【中間実績】!CB111</f>
        <v/>
      </c>
      <c r="AK101" s="359" t="str">
        <f>③職員名簿【中間実績】!BL111</f>
        <v/>
      </c>
      <c r="AL101" s="360" t="str">
        <f>IF(AJ101="○",①基本情報【名簿入力前に必須入力】!$E$15,"")</f>
        <v/>
      </c>
    </row>
    <row r="102" spans="1:38" ht="30" customHeight="1">
      <c r="A102">
        <v>98</v>
      </c>
      <c r="B102" s="128" t="str">
        <f>③職員名簿【中間実績】!BP112</f>
        <v/>
      </c>
      <c r="C102" s="358" t="str">
        <f>③職員名簿【中間実績】!BQ112</f>
        <v/>
      </c>
      <c r="D102" s="359" t="str">
        <f>③職員名簿【中間実績】!BA112</f>
        <v/>
      </c>
      <c r="E102" s="360" t="str">
        <f>IF(C102="○",①基本情報【名簿入力前に必須入力】!$E$15,"")</f>
        <v/>
      </c>
      <c r="F102" s="361" t="str">
        <f>③職員名簿【中間実績】!BR112</f>
        <v/>
      </c>
      <c r="G102" s="359" t="str">
        <f>③職員名簿【中間実績】!BB112</f>
        <v/>
      </c>
      <c r="H102" s="360" t="str">
        <f>IF(F102="○",①基本情報【名簿入力前に必須入力】!$E$15,"")</f>
        <v/>
      </c>
      <c r="I102" s="361" t="str">
        <f>③職員名簿【中間実績】!BS112</f>
        <v/>
      </c>
      <c r="J102" s="359" t="str">
        <f>③職員名簿【中間実績】!BC112</f>
        <v/>
      </c>
      <c r="K102" s="360" t="str">
        <f>IF(I102="○",①基本情報【名簿入力前に必須入力】!$E$15,"")</f>
        <v/>
      </c>
      <c r="L102" s="361" t="str">
        <f>③職員名簿【中間実績】!BT112</f>
        <v/>
      </c>
      <c r="M102" s="359" t="str">
        <f>③職員名簿【中間実績】!BD112</f>
        <v/>
      </c>
      <c r="N102" s="360" t="str">
        <f>IF(L102="○",①基本情報【名簿入力前に必須入力】!$E$15,"")</f>
        <v/>
      </c>
      <c r="O102" s="361" t="str">
        <f>③職員名簿【中間実績】!BU112</f>
        <v/>
      </c>
      <c r="P102" s="359" t="str">
        <f>③職員名簿【中間実績】!BE112</f>
        <v/>
      </c>
      <c r="Q102" s="360" t="str">
        <f>IF(O102="○",①基本情報【名簿入力前に必須入力】!$E$15,"")</f>
        <v/>
      </c>
      <c r="R102" s="361" t="str">
        <f>③職員名簿【中間実績】!BV112</f>
        <v/>
      </c>
      <c r="S102" s="359" t="str">
        <f>③職員名簿【中間実績】!BF112</f>
        <v/>
      </c>
      <c r="T102" s="360" t="str">
        <f>IF(R102="○",①基本情報【名簿入力前に必須入力】!$E$15,"")</f>
        <v/>
      </c>
      <c r="U102" s="361" t="str">
        <f>③職員名簿【中間実績】!BW112</f>
        <v/>
      </c>
      <c r="V102" s="359" t="str">
        <f>③職員名簿【中間実績】!BG112</f>
        <v/>
      </c>
      <c r="W102" s="360" t="str">
        <f>IF(U102="○",①基本情報【名簿入力前に必須入力】!$E$15,"")</f>
        <v/>
      </c>
      <c r="X102" s="361" t="str">
        <f>③職員名簿【中間実績】!BX112</f>
        <v/>
      </c>
      <c r="Y102" s="359" t="str">
        <f>③職員名簿【中間実績】!BH112</f>
        <v/>
      </c>
      <c r="Z102" s="360" t="str">
        <f>IF(X102="○",①基本情報【名簿入力前に必須入力】!$E$15,"")</f>
        <v/>
      </c>
      <c r="AA102" s="361" t="str">
        <f>③職員名簿【中間実績】!BY112</f>
        <v/>
      </c>
      <c r="AB102" s="359" t="str">
        <f>③職員名簿【中間実績】!BI112</f>
        <v/>
      </c>
      <c r="AC102" s="360" t="str">
        <f>IF(AA102="○",①基本情報【名簿入力前に必須入力】!$E$15,"")</f>
        <v/>
      </c>
      <c r="AD102" s="361" t="str">
        <f>③職員名簿【中間実績】!BZ112</f>
        <v/>
      </c>
      <c r="AE102" s="359" t="str">
        <f>③職員名簿【中間実績】!BJ112</f>
        <v/>
      </c>
      <c r="AF102" s="360" t="str">
        <f>IF(AD102="○",①基本情報【名簿入力前に必須入力】!$E$15,"")</f>
        <v/>
      </c>
      <c r="AG102" s="361" t="str">
        <f>③職員名簿【中間実績】!CA112</f>
        <v/>
      </c>
      <c r="AH102" s="359" t="str">
        <f>③職員名簿【中間実績】!BK112</f>
        <v/>
      </c>
      <c r="AI102" s="360" t="str">
        <f>IF(AG102="○",①基本情報【名簿入力前に必須入力】!$E$15,"")</f>
        <v/>
      </c>
      <c r="AJ102" s="361" t="str">
        <f>③職員名簿【中間実績】!CB112</f>
        <v/>
      </c>
      <c r="AK102" s="359" t="str">
        <f>③職員名簿【中間実績】!BL112</f>
        <v/>
      </c>
      <c r="AL102" s="360" t="str">
        <f>IF(AJ102="○",①基本情報【名簿入力前に必須入力】!$E$15,"")</f>
        <v/>
      </c>
    </row>
    <row r="103" spans="1:38" ht="30" customHeight="1">
      <c r="A103">
        <v>99</v>
      </c>
      <c r="B103" s="128" t="str">
        <f>③職員名簿【中間実績】!BP113</f>
        <v/>
      </c>
      <c r="C103" s="358" t="str">
        <f>③職員名簿【中間実績】!BQ113</f>
        <v/>
      </c>
      <c r="D103" s="359" t="str">
        <f>③職員名簿【中間実績】!BA113</f>
        <v/>
      </c>
      <c r="E103" s="360" t="str">
        <f>IF(C103="○",①基本情報【名簿入力前に必須入力】!$E$15,"")</f>
        <v/>
      </c>
      <c r="F103" s="361" t="str">
        <f>③職員名簿【中間実績】!BR113</f>
        <v/>
      </c>
      <c r="G103" s="359" t="str">
        <f>③職員名簿【中間実績】!BB113</f>
        <v/>
      </c>
      <c r="H103" s="360" t="str">
        <f>IF(F103="○",①基本情報【名簿入力前に必須入力】!$E$15,"")</f>
        <v/>
      </c>
      <c r="I103" s="361" t="str">
        <f>③職員名簿【中間実績】!BS113</f>
        <v/>
      </c>
      <c r="J103" s="359" t="str">
        <f>③職員名簿【中間実績】!BC113</f>
        <v/>
      </c>
      <c r="K103" s="360" t="str">
        <f>IF(I103="○",①基本情報【名簿入力前に必須入力】!$E$15,"")</f>
        <v/>
      </c>
      <c r="L103" s="361" t="str">
        <f>③職員名簿【中間実績】!BT113</f>
        <v/>
      </c>
      <c r="M103" s="359" t="str">
        <f>③職員名簿【中間実績】!BD113</f>
        <v/>
      </c>
      <c r="N103" s="360" t="str">
        <f>IF(L103="○",①基本情報【名簿入力前に必須入力】!$E$15,"")</f>
        <v/>
      </c>
      <c r="O103" s="361" t="str">
        <f>③職員名簿【中間実績】!BU113</f>
        <v/>
      </c>
      <c r="P103" s="359" t="str">
        <f>③職員名簿【中間実績】!BE113</f>
        <v/>
      </c>
      <c r="Q103" s="360" t="str">
        <f>IF(O103="○",①基本情報【名簿入力前に必須入力】!$E$15,"")</f>
        <v/>
      </c>
      <c r="R103" s="361" t="str">
        <f>③職員名簿【中間実績】!BV113</f>
        <v/>
      </c>
      <c r="S103" s="359" t="str">
        <f>③職員名簿【中間実績】!BF113</f>
        <v/>
      </c>
      <c r="T103" s="360" t="str">
        <f>IF(R103="○",①基本情報【名簿入力前に必須入力】!$E$15,"")</f>
        <v/>
      </c>
      <c r="U103" s="361" t="str">
        <f>③職員名簿【中間実績】!BW113</f>
        <v/>
      </c>
      <c r="V103" s="359" t="str">
        <f>③職員名簿【中間実績】!BG113</f>
        <v/>
      </c>
      <c r="W103" s="360" t="str">
        <f>IF(U103="○",①基本情報【名簿入力前に必須入力】!$E$15,"")</f>
        <v/>
      </c>
      <c r="X103" s="361" t="str">
        <f>③職員名簿【中間実績】!BX113</f>
        <v/>
      </c>
      <c r="Y103" s="359" t="str">
        <f>③職員名簿【中間実績】!BH113</f>
        <v/>
      </c>
      <c r="Z103" s="360" t="str">
        <f>IF(X103="○",①基本情報【名簿入力前に必須入力】!$E$15,"")</f>
        <v/>
      </c>
      <c r="AA103" s="361" t="str">
        <f>③職員名簿【中間実績】!BY113</f>
        <v/>
      </c>
      <c r="AB103" s="359" t="str">
        <f>③職員名簿【中間実績】!BI113</f>
        <v/>
      </c>
      <c r="AC103" s="360" t="str">
        <f>IF(AA103="○",①基本情報【名簿入力前に必須入力】!$E$15,"")</f>
        <v/>
      </c>
      <c r="AD103" s="361" t="str">
        <f>③職員名簿【中間実績】!BZ113</f>
        <v/>
      </c>
      <c r="AE103" s="359" t="str">
        <f>③職員名簿【中間実績】!BJ113</f>
        <v/>
      </c>
      <c r="AF103" s="360" t="str">
        <f>IF(AD103="○",①基本情報【名簿入力前に必須入力】!$E$15,"")</f>
        <v/>
      </c>
      <c r="AG103" s="361" t="str">
        <f>③職員名簿【中間実績】!CA113</f>
        <v/>
      </c>
      <c r="AH103" s="359" t="str">
        <f>③職員名簿【中間実績】!BK113</f>
        <v/>
      </c>
      <c r="AI103" s="360" t="str">
        <f>IF(AG103="○",①基本情報【名簿入力前に必須入力】!$E$15,"")</f>
        <v/>
      </c>
      <c r="AJ103" s="361" t="str">
        <f>③職員名簿【中間実績】!CB113</f>
        <v/>
      </c>
      <c r="AK103" s="359" t="str">
        <f>③職員名簿【中間実績】!BL113</f>
        <v/>
      </c>
      <c r="AL103" s="360" t="str">
        <f>IF(AJ103="○",①基本情報【名簿入力前に必須入力】!$E$15,"")</f>
        <v/>
      </c>
    </row>
    <row r="104" spans="1:38" ht="30" customHeight="1">
      <c r="A104">
        <v>100</v>
      </c>
      <c r="B104" s="128" t="str">
        <f>③職員名簿【中間実績】!BP114</f>
        <v/>
      </c>
      <c r="C104" s="358" t="str">
        <f>③職員名簿【中間実績】!BQ114</f>
        <v/>
      </c>
      <c r="D104" s="359" t="str">
        <f>③職員名簿【中間実績】!BA114</f>
        <v/>
      </c>
      <c r="E104" s="360" t="str">
        <f>IF(C104="○",①基本情報【名簿入力前に必須入力】!$E$15,"")</f>
        <v/>
      </c>
      <c r="F104" s="361" t="str">
        <f>③職員名簿【中間実績】!BR114</f>
        <v/>
      </c>
      <c r="G104" s="359" t="str">
        <f>③職員名簿【中間実績】!BB114</f>
        <v/>
      </c>
      <c r="H104" s="360" t="str">
        <f>IF(F104="○",①基本情報【名簿入力前に必須入力】!$E$15,"")</f>
        <v/>
      </c>
      <c r="I104" s="361" t="str">
        <f>③職員名簿【中間実績】!BS114</f>
        <v/>
      </c>
      <c r="J104" s="359" t="str">
        <f>③職員名簿【中間実績】!BC114</f>
        <v/>
      </c>
      <c r="K104" s="360" t="str">
        <f>IF(I104="○",①基本情報【名簿入力前に必須入力】!$E$15,"")</f>
        <v/>
      </c>
      <c r="L104" s="361" t="str">
        <f>③職員名簿【中間実績】!BT114</f>
        <v/>
      </c>
      <c r="M104" s="359" t="str">
        <f>③職員名簿【中間実績】!BD114</f>
        <v/>
      </c>
      <c r="N104" s="360" t="str">
        <f>IF(L104="○",①基本情報【名簿入力前に必須入力】!$E$15,"")</f>
        <v/>
      </c>
      <c r="O104" s="361" t="str">
        <f>③職員名簿【中間実績】!BU114</f>
        <v/>
      </c>
      <c r="P104" s="359" t="str">
        <f>③職員名簿【中間実績】!BE114</f>
        <v/>
      </c>
      <c r="Q104" s="360" t="str">
        <f>IF(O104="○",①基本情報【名簿入力前に必須入力】!$E$15,"")</f>
        <v/>
      </c>
      <c r="R104" s="361" t="str">
        <f>③職員名簿【中間実績】!BV114</f>
        <v/>
      </c>
      <c r="S104" s="359" t="str">
        <f>③職員名簿【中間実績】!BF114</f>
        <v/>
      </c>
      <c r="T104" s="360" t="str">
        <f>IF(R104="○",①基本情報【名簿入力前に必須入力】!$E$15,"")</f>
        <v/>
      </c>
      <c r="U104" s="361" t="str">
        <f>③職員名簿【中間実績】!BW114</f>
        <v/>
      </c>
      <c r="V104" s="359" t="str">
        <f>③職員名簿【中間実績】!BG114</f>
        <v/>
      </c>
      <c r="W104" s="360" t="str">
        <f>IF(U104="○",①基本情報【名簿入力前に必須入力】!$E$15,"")</f>
        <v/>
      </c>
      <c r="X104" s="361" t="str">
        <f>③職員名簿【中間実績】!BX114</f>
        <v/>
      </c>
      <c r="Y104" s="359" t="str">
        <f>③職員名簿【中間実績】!BH114</f>
        <v/>
      </c>
      <c r="Z104" s="360" t="str">
        <f>IF(X104="○",①基本情報【名簿入力前に必須入力】!$E$15,"")</f>
        <v/>
      </c>
      <c r="AA104" s="361" t="str">
        <f>③職員名簿【中間実績】!BY114</f>
        <v/>
      </c>
      <c r="AB104" s="359" t="str">
        <f>③職員名簿【中間実績】!BI114</f>
        <v/>
      </c>
      <c r="AC104" s="360" t="str">
        <f>IF(AA104="○",①基本情報【名簿入力前に必須入力】!$E$15,"")</f>
        <v/>
      </c>
      <c r="AD104" s="361" t="str">
        <f>③職員名簿【中間実績】!BZ114</f>
        <v/>
      </c>
      <c r="AE104" s="359" t="str">
        <f>③職員名簿【中間実績】!BJ114</f>
        <v/>
      </c>
      <c r="AF104" s="360" t="str">
        <f>IF(AD104="○",①基本情報【名簿入力前に必須入力】!$E$15,"")</f>
        <v/>
      </c>
      <c r="AG104" s="361" t="str">
        <f>③職員名簿【中間実績】!CA114</f>
        <v/>
      </c>
      <c r="AH104" s="359" t="str">
        <f>③職員名簿【中間実績】!BK114</f>
        <v/>
      </c>
      <c r="AI104" s="360" t="str">
        <f>IF(AG104="○",①基本情報【名簿入力前に必須入力】!$E$15,"")</f>
        <v/>
      </c>
      <c r="AJ104" s="361" t="str">
        <f>③職員名簿【中間実績】!CB114</f>
        <v/>
      </c>
      <c r="AK104" s="359" t="str">
        <f>③職員名簿【中間実績】!BL114</f>
        <v/>
      </c>
      <c r="AL104" s="360" t="str">
        <f>IF(AJ104="○",①基本情報【名簿入力前に必須入力】!$E$15,"")</f>
        <v/>
      </c>
    </row>
    <row r="105" spans="1:38" ht="30" customHeight="1">
      <c r="B105" t="s">
        <v>450</v>
      </c>
      <c r="C105" s="133">
        <v>1</v>
      </c>
      <c r="E105" s="134">
        <f>SUMIF($D$5:$D$104,C105,$E$5:$E$104)</f>
        <v>0</v>
      </c>
      <c r="F105" s="135">
        <v>1</v>
      </c>
      <c r="G105" s="135" t="s">
        <v>450</v>
      </c>
      <c r="H105" s="136">
        <f>SUMIF($G$5:$G$104,F105,$H$5:$H$104)</f>
        <v>0</v>
      </c>
      <c r="I105" s="135">
        <v>1</v>
      </c>
      <c r="J105" s="135" t="s">
        <v>450</v>
      </c>
      <c r="K105" s="136">
        <f>SUMIF($J$5:$J$104,I105,$K$5:$K$104)</f>
        <v>0</v>
      </c>
      <c r="L105" s="135">
        <v>1</v>
      </c>
      <c r="M105" s="135" t="s">
        <v>450</v>
      </c>
      <c r="N105" s="136">
        <f>SUMIF($M$5:$M$104,L105,$N$5:$N$104)</f>
        <v>0</v>
      </c>
      <c r="O105" s="135">
        <v>1</v>
      </c>
      <c r="P105" s="135" t="s">
        <v>450</v>
      </c>
      <c r="Q105" s="136">
        <f>SUMIF($P$5:$P$104,O105,$Q$5:$Q$104)</f>
        <v>0</v>
      </c>
      <c r="R105" s="135">
        <v>1</v>
      </c>
      <c r="S105" s="135" t="s">
        <v>450</v>
      </c>
      <c r="T105" s="136">
        <f>SUMIF($S$5:$S$104,R105,$T$5:$T$104)</f>
        <v>0</v>
      </c>
      <c r="U105" s="135">
        <v>1</v>
      </c>
      <c r="V105" s="135" t="s">
        <v>450</v>
      </c>
      <c r="W105" s="136">
        <f>SUMIF($V$5:$V$104,U105,$W$5:$W$104)</f>
        <v>0</v>
      </c>
      <c r="X105" s="135">
        <v>1</v>
      </c>
      <c r="Y105" s="135" t="s">
        <v>450</v>
      </c>
      <c r="Z105" s="136">
        <f>SUMIF($Y$5:$Y$104,X105,$Z$5:$Z$104)</f>
        <v>0</v>
      </c>
      <c r="AA105" s="135">
        <v>1</v>
      </c>
      <c r="AB105" s="135" t="s">
        <v>450</v>
      </c>
      <c r="AC105" s="136">
        <f>SUMIF($AB$5:$AB$104,AA105,$AC$5:$AC$104)</f>
        <v>0</v>
      </c>
      <c r="AD105" s="135">
        <v>1</v>
      </c>
      <c r="AE105" s="135" t="s">
        <v>450</v>
      </c>
      <c r="AF105" s="136">
        <f>SUMIF($AE$5:$AE$104,AD105,$AF$5:$AF$104)</f>
        <v>0</v>
      </c>
      <c r="AG105" s="135">
        <v>1</v>
      </c>
      <c r="AH105" s="135" t="s">
        <v>450</v>
      </c>
      <c r="AI105" s="136">
        <f>SUMIF($AH$5:$AH$104,AG105,$AI$5:$AI$104)</f>
        <v>0</v>
      </c>
      <c r="AJ105" s="135">
        <v>1</v>
      </c>
      <c r="AK105" s="135" t="s">
        <v>450</v>
      </c>
      <c r="AL105" s="136">
        <f>SUMIF($AK$5:$AK$104,AJ105,$AL$5:$AL$104)</f>
        <v>0</v>
      </c>
    </row>
    <row r="106" spans="1:38" ht="30" customHeight="1">
      <c r="B106" t="s">
        <v>451</v>
      </c>
      <c r="C106" s="137">
        <v>2</v>
      </c>
      <c r="E106" s="134">
        <f>SUMIF($D$5:$D$104,C106,$E$5:$E$104)</f>
        <v>0</v>
      </c>
      <c r="F106" s="138">
        <v>2</v>
      </c>
      <c r="G106" s="138" t="s">
        <v>451</v>
      </c>
      <c r="H106" s="136">
        <f>SUMIF($G$5:$G$104,F106,$H$5:$H$104)</f>
        <v>0</v>
      </c>
      <c r="I106" s="138">
        <v>2</v>
      </c>
      <c r="J106" s="138" t="s">
        <v>451</v>
      </c>
      <c r="K106" s="136">
        <f>SUMIF($J$5:$J$104,I106,$K$5:$K$104)</f>
        <v>0</v>
      </c>
      <c r="L106" s="138">
        <v>2</v>
      </c>
      <c r="M106" s="138" t="s">
        <v>451</v>
      </c>
      <c r="N106" s="136">
        <f>SUMIF($M$5:$M$104,L106,$N$5:$N$104)</f>
        <v>0</v>
      </c>
      <c r="O106" s="138">
        <v>2</v>
      </c>
      <c r="P106" s="138" t="s">
        <v>451</v>
      </c>
      <c r="Q106" s="136">
        <f>SUMIF($P$5:$P$104,O106,$Q$5:$Q$104)</f>
        <v>0</v>
      </c>
      <c r="R106" s="138">
        <v>2</v>
      </c>
      <c r="S106" s="138" t="s">
        <v>451</v>
      </c>
      <c r="T106" s="136">
        <f>SUMIF($S$5:$S$104,R106,$T$5:$T$104)</f>
        <v>0</v>
      </c>
      <c r="U106" s="138">
        <v>2</v>
      </c>
      <c r="V106" s="138" t="s">
        <v>451</v>
      </c>
      <c r="W106" s="136">
        <f>SUMIF($V$5:$V$104,U106,$W$5:$W$104)</f>
        <v>0</v>
      </c>
      <c r="X106" s="138">
        <v>2</v>
      </c>
      <c r="Y106" s="138" t="s">
        <v>451</v>
      </c>
      <c r="Z106" s="136">
        <f>SUMIF($Y$5:$Y$104,X106,$Z$5:$Z$104)</f>
        <v>0</v>
      </c>
      <c r="AA106" s="138">
        <v>2</v>
      </c>
      <c r="AB106" s="138" t="s">
        <v>451</v>
      </c>
      <c r="AC106" s="136">
        <f t="shared" ref="AC106:AC109" si="0">SUMIF($AB$5:$AB$104,AA106,$AC$5:$AC$104)</f>
        <v>0</v>
      </c>
      <c r="AD106" s="138">
        <v>2</v>
      </c>
      <c r="AE106" s="138" t="s">
        <v>451</v>
      </c>
      <c r="AF106" s="136">
        <f t="shared" ref="AF106:AF109" si="1">SUMIF($AE$5:$AE$104,AD106,$AF$5:$AF$104)</f>
        <v>0</v>
      </c>
      <c r="AG106" s="138">
        <v>2</v>
      </c>
      <c r="AH106" s="138" t="s">
        <v>451</v>
      </c>
      <c r="AI106" s="136">
        <f>SUMIF($AH$5:$AH$104,AG106,$AI$5:$AI$104)</f>
        <v>0</v>
      </c>
      <c r="AJ106" s="138">
        <v>2</v>
      </c>
      <c r="AK106" s="138" t="s">
        <v>451</v>
      </c>
      <c r="AL106" s="136">
        <f t="shared" ref="AL106:AL107" si="2">SUMIF($AK$5:$AK$104,AJ106,$AL$5:$AL$104)</f>
        <v>0</v>
      </c>
    </row>
    <row r="107" spans="1:38" ht="30" customHeight="1">
      <c r="B107" t="s">
        <v>452</v>
      </c>
      <c r="C107" s="137">
        <v>3</v>
      </c>
      <c r="E107" s="134">
        <f>SUMIF($D$5:$D$104,C107,$E$5:$E$104)</f>
        <v>0</v>
      </c>
      <c r="F107" s="138">
        <v>3</v>
      </c>
      <c r="G107" s="138" t="s">
        <v>452</v>
      </c>
      <c r="H107" s="136">
        <f t="shared" ref="H107" si="3">SUMIF($G$5:$G$104,F107,$H$5:$H$104)</f>
        <v>0</v>
      </c>
      <c r="I107" s="138">
        <v>3</v>
      </c>
      <c r="J107" s="138" t="s">
        <v>452</v>
      </c>
      <c r="K107" s="136">
        <f t="shared" ref="K107:K109" si="4">SUMIF($J$5:$J$104,I107,$K$5:$K$104)</f>
        <v>0</v>
      </c>
      <c r="L107" s="138">
        <v>3</v>
      </c>
      <c r="M107" s="138" t="s">
        <v>452</v>
      </c>
      <c r="N107" s="136">
        <f t="shared" ref="N107:N109" si="5">SUMIF($M$5:$M$104,L107,$N$5:$N$104)</f>
        <v>0</v>
      </c>
      <c r="O107" s="138">
        <v>3</v>
      </c>
      <c r="P107" s="138" t="s">
        <v>452</v>
      </c>
      <c r="Q107" s="136">
        <f t="shared" ref="Q107:Q109" si="6">SUMIF($P$5:$P$104,O107,$Q$5:$Q$104)</f>
        <v>0</v>
      </c>
      <c r="R107" s="138">
        <v>3</v>
      </c>
      <c r="S107" s="138" t="s">
        <v>452</v>
      </c>
      <c r="T107" s="136">
        <f t="shared" ref="T107:T109" si="7">SUMIF($S$5:$S$104,R107,$T$5:$T$104)</f>
        <v>0</v>
      </c>
      <c r="U107" s="138">
        <v>3</v>
      </c>
      <c r="V107" s="138" t="s">
        <v>452</v>
      </c>
      <c r="W107" s="136">
        <f t="shared" ref="W107:W109" si="8">SUMIF($V$5:$V$104,U107,$W$5:$W$104)</f>
        <v>0</v>
      </c>
      <c r="X107" s="138">
        <v>3</v>
      </c>
      <c r="Y107" s="138" t="s">
        <v>452</v>
      </c>
      <c r="Z107" s="136">
        <f t="shared" ref="Z107:Z109" si="9">SUMIF($Y$5:$Y$104,X107,$Z$5:$Z$104)</f>
        <v>0</v>
      </c>
      <c r="AA107" s="138">
        <v>3</v>
      </c>
      <c r="AB107" s="138" t="s">
        <v>452</v>
      </c>
      <c r="AC107" s="136">
        <f t="shared" si="0"/>
        <v>0</v>
      </c>
      <c r="AD107" s="138">
        <v>3</v>
      </c>
      <c r="AE107" s="138" t="s">
        <v>452</v>
      </c>
      <c r="AF107" s="136">
        <f t="shared" si="1"/>
        <v>0</v>
      </c>
      <c r="AG107" s="138">
        <v>3</v>
      </c>
      <c r="AH107" s="138" t="s">
        <v>452</v>
      </c>
      <c r="AI107" s="136">
        <f>SUMIF($AH$5:$AH$104,AG107,$AI$5:$AI$104)</f>
        <v>0</v>
      </c>
      <c r="AJ107" s="138">
        <v>3</v>
      </c>
      <c r="AK107" s="138" t="s">
        <v>452</v>
      </c>
      <c r="AL107" s="136">
        <f t="shared" si="2"/>
        <v>0</v>
      </c>
    </row>
    <row r="108" spans="1:38" ht="30" customHeight="1">
      <c r="B108" t="s">
        <v>453</v>
      </c>
      <c r="C108" s="137">
        <v>4</v>
      </c>
      <c r="E108" s="134">
        <f>SUMIF($D$5:$D$104,C108,$E$5:$E$104)</f>
        <v>0</v>
      </c>
      <c r="F108" s="138">
        <v>4</v>
      </c>
      <c r="G108" s="138" t="s">
        <v>453</v>
      </c>
      <c r="H108" s="136">
        <f>SUMIF($G$5:$G$104,F108,$H$5:$H$104)</f>
        <v>0</v>
      </c>
      <c r="I108" s="138">
        <v>4</v>
      </c>
      <c r="J108" s="138" t="s">
        <v>453</v>
      </c>
      <c r="K108" s="136">
        <f t="shared" si="4"/>
        <v>0</v>
      </c>
      <c r="L108" s="138">
        <v>4</v>
      </c>
      <c r="M108" s="138" t="s">
        <v>453</v>
      </c>
      <c r="N108" s="136">
        <f t="shared" si="5"/>
        <v>0</v>
      </c>
      <c r="O108" s="138">
        <v>4</v>
      </c>
      <c r="P108" s="138" t="s">
        <v>453</v>
      </c>
      <c r="Q108" s="136">
        <f t="shared" si="6"/>
        <v>0</v>
      </c>
      <c r="R108" s="138">
        <v>4</v>
      </c>
      <c r="S108" s="138" t="s">
        <v>453</v>
      </c>
      <c r="T108" s="136">
        <f t="shared" si="7"/>
        <v>0</v>
      </c>
      <c r="U108" s="138">
        <v>4</v>
      </c>
      <c r="V108" s="138" t="s">
        <v>453</v>
      </c>
      <c r="W108" s="136">
        <f t="shared" si="8"/>
        <v>0</v>
      </c>
      <c r="X108" s="138">
        <v>4</v>
      </c>
      <c r="Y108" s="138" t="s">
        <v>453</v>
      </c>
      <c r="Z108" s="136">
        <f t="shared" si="9"/>
        <v>0</v>
      </c>
      <c r="AA108" s="138">
        <v>4</v>
      </c>
      <c r="AB108" s="138" t="s">
        <v>453</v>
      </c>
      <c r="AC108" s="136">
        <f t="shared" si="0"/>
        <v>0</v>
      </c>
      <c r="AD108" s="138">
        <v>4</v>
      </c>
      <c r="AE108" s="138" t="s">
        <v>453</v>
      </c>
      <c r="AF108" s="136">
        <f t="shared" si="1"/>
        <v>0</v>
      </c>
      <c r="AG108" s="138">
        <v>4</v>
      </c>
      <c r="AH108" s="138" t="s">
        <v>453</v>
      </c>
      <c r="AI108" s="136">
        <f t="shared" ref="AI108:AI109" si="10">SUMIF($AH$5:$AH$104,AG108,$AI$5:$AI$104)</f>
        <v>0</v>
      </c>
      <c r="AJ108" s="138">
        <v>4</v>
      </c>
      <c r="AK108" s="138" t="s">
        <v>453</v>
      </c>
      <c r="AL108" s="136">
        <f>SUMIF($AK$5:$AK$104,AJ108,$AL$5:$AL$104)</f>
        <v>0</v>
      </c>
    </row>
    <row r="109" spans="1:38" ht="33.75" customHeight="1">
      <c r="B109" s="274" t="s">
        <v>1172</v>
      </c>
      <c r="C109" s="275">
        <v>5</v>
      </c>
      <c r="D109" s="275" t="s">
        <v>1172</v>
      </c>
      <c r="E109" s="134">
        <f>SUMIF($D$5:$D$104,C109,$E$5:$E$104)</f>
        <v>0</v>
      </c>
      <c r="F109" s="275">
        <v>5</v>
      </c>
      <c r="G109" s="275" t="s">
        <v>1172</v>
      </c>
      <c r="H109" s="136">
        <f>SUMIF($G$5:$G$104,F109,$H$5:$H$104)</f>
        <v>0</v>
      </c>
      <c r="I109" s="275">
        <v>5</v>
      </c>
      <c r="J109" s="275" t="s">
        <v>1172</v>
      </c>
      <c r="K109" s="136">
        <f t="shared" si="4"/>
        <v>0</v>
      </c>
      <c r="L109" s="275">
        <v>5</v>
      </c>
      <c r="M109" s="275" t="s">
        <v>1172</v>
      </c>
      <c r="N109" s="136">
        <f t="shared" si="5"/>
        <v>0</v>
      </c>
      <c r="O109" s="275">
        <v>5</v>
      </c>
      <c r="P109" s="275" t="s">
        <v>1172</v>
      </c>
      <c r="Q109" s="136">
        <f t="shared" si="6"/>
        <v>0</v>
      </c>
      <c r="R109" s="275">
        <v>5</v>
      </c>
      <c r="S109" s="275" t="s">
        <v>1172</v>
      </c>
      <c r="T109" s="136">
        <f t="shared" si="7"/>
        <v>0</v>
      </c>
      <c r="U109" s="275">
        <v>5</v>
      </c>
      <c r="V109" s="275" t="s">
        <v>1172</v>
      </c>
      <c r="W109" s="136">
        <f t="shared" si="8"/>
        <v>0</v>
      </c>
      <c r="X109" s="275">
        <v>5</v>
      </c>
      <c r="Y109" s="275" t="s">
        <v>1172</v>
      </c>
      <c r="Z109" s="136">
        <f t="shared" si="9"/>
        <v>0</v>
      </c>
      <c r="AA109" s="275">
        <v>5</v>
      </c>
      <c r="AB109" s="275" t="s">
        <v>1172</v>
      </c>
      <c r="AC109" s="136">
        <f t="shared" si="0"/>
        <v>0</v>
      </c>
      <c r="AD109" s="275">
        <v>5</v>
      </c>
      <c r="AE109" s="275" t="s">
        <v>1172</v>
      </c>
      <c r="AF109" s="136">
        <f t="shared" si="1"/>
        <v>0</v>
      </c>
      <c r="AG109" s="275">
        <v>5</v>
      </c>
      <c r="AH109" s="275" t="s">
        <v>1172</v>
      </c>
      <c r="AI109" s="136">
        <f t="shared" si="10"/>
        <v>0</v>
      </c>
      <c r="AJ109" s="275">
        <v>5</v>
      </c>
      <c r="AK109" s="275" t="s">
        <v>1172</v>
      </c>
      <c r="AL109" s="136">
        <f>SUMIF($AK$5:$AK$104,AJ109,$AL$5:$AL$104)</f>
        <v>0</v>
      </c>
    </row>
  </sheetData>
  <sheetProtection password="CCCF" sheet="1" objects="1" scenarios="1" selectLockedCells="1" selectUnlockedCells="1"/>
  <mergeCells count="28">
    <mergeCell ref="AG3:AH4"/>
    <mergeCell ref="AJ3:AK4"/>
    <mergeCell ref="O3:P4"/>
    <mergeCell ref="R3:S4"/>
    <mergeCell ref="U3:V4"/>
    <mergeCell ref="X3:Y4"/>
    <mergeCell ref="AA3:AB4"/>
    <mergeCell ref="AD3:AE4"/>
    <mergeCell ref="B3:B4"/>
    <mergeCell ref="C3:D4"/>
    <mergeCell ref="F3:G4"/>
    <mergeCell ref="I3:J4"/>
    <mergeCell ref="L3:M4"/>
    <mergeCell ref="C1:F1"/>
    <mergeCell ref="G1:T1"/>
    <mergeCell ref="AJ1:AL1"/>
    <mergeCell ref="C2:E2"/>
    <mergeCell ref="F2:H2"/>
    <mergeCell ref="I2:K2"/>
    <mergeCell ref="L2:N2"/>
    <mergeCell ref="O2:Q2"/>
    <mergeCell ref="R2:T2"/>
    <mergeCell ref="U2:W2"/>
    <mergeCell ref="X2:Z2"/>
    <mergeCell ref="AA2:AC2"/>
    <mergeCell ref="AD2:AF2"/>
    <mergeCell ref="AG2:AI2"/>
    <mergeCell ref="AJ2:AL2"/>
  </mergeCells>
  <phoneticPr fontId="1"/>
  <pageMargins left="0.7" right="0.7" top="0.75" bottom="0.75" header="0.3" footer="0.3"/>
  <pageSetup paperSize="9" scale="41"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90F53BA7-BE9D-4870-B5AE-6E59AD212805}">
            <xm:f>①基本情報【名簿入力前に必須入力】!$S$11=0</xm:f>
            <x14:dxf>
              <fill>
                <patternFill>
                  <bgColor theme="2" tint="-0.499984740745262"/>
                </patternFill>
              </fill>
            </x14:dxf>
          </x14:cfRule>
          <x14:cfRule type="expression" priority="3" id="{EEB2CCBE-5B71-4313-8F9B-AF98C796E0DE}">
            <xm:f>①基本情報【名簿入力前に必須入力】!$S$11=2</xm:f>
            <x14:dxf>
              <fill>
                <patternFill>
                  <bgColor theme="2" tint="-0.499984740745262"/>
                </patternFill>
              </fill>
            </x14:dxf>
          </x14:cfRule>
          <xm:sqref>A1:F1 U1:AL1 A2:AL109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61</vt:i4>
      </vt:variant>
    </vt:vector>
  </HeadingPairs>
  <TitlesOfParts>
    <vt:vector size="80" baseType="lpstr">
      <vt:lpstr>ファイルの説明</vt:lpstr>
      <vt:lpstr>リスト</vt:lpstr>
      <vt:lpstr>補助金用基本データ</vt:lpstr>
      <vt:lpstr>①基本情報【名簿入力前に必須入力】</vt:lpstr>
      <vt:lpstr>②名簿記載例</vt:lpstr>
      <vt:lpstr>③職員名簿【中間実績】</vt:lpstr>
      <vt:lpstr>カメラ</vt:lpstr>
      <vt:lpstr>カメラ２</vt:lpstr>
      <vt:lpstr>④-1【一律】金額確認シート</vt:lpstr>
      <vt:lpstr>④-2【変動】金額確認用シート</vt:lpstr>
      <vt:lpstr>⑤算出内訳表(1)【自動】</vt:lpstr>
      <vt:lpstr>⑥算出内訳表(2)【参考入力】</vt:lpstr>
      <vt:lpstr>貼り付けシート</vt:lpstr>
      <vt:lpstr>【内容入力後に確認必須】エラー・戻入チェック</vt:lpstr>
      <vt:lpstr>４～１０月修正箇所</vt:lpstr>
      <vt:lpstr>⑥変更交付申請書</vt:lpstr>
      <vt:lpstr>⑦実績報告書</vt:lpstr>
      <vt:lpstr>⑧差額請求書</vt:lpstr>
      <vt:lpstr>⑨精算書</vt:lpstr>
      <vt:lpstr>【内容入力後に確認必須】エラー・戻入チェック!Print_Area</vt:lpstr>
      <vt:lpstr>②名簿記載例!Print_Area</vt:lpstr>
      <vt:lpstr>③職員名簿【中間実績】!Print_Area</vt:lpstr>
      <vt:lpstr>'⑥算出内訳表(2)【参考入力】'!Print_Area</vt:lpstr>
      <vt:lpstr>ファイルの説明!Print_Area</vt:lpstr>
      <vt:lpstr>補助金用基本データ!Print_Area</vt:lpstr>
      <vt:lpstr>稲毛区</vt:lpstr>
      <vt:lpstr>稲毛区企業主導型</vt:lpstr>
      <vt:lpstr>稲毛区給付型幼稚園</vt:lpstr>
      <vt:lpstr>稲毛区事業所内保育事業</vt:lpstr>
      <vt:lpstr>稲毛区小規模保育事業</vt:lpstr>
      <vt:lpstr>稲毛区保育ルーム</vt:lpstr>
      <vt:lpstr>稲毛区保育園</vt:lpstr>
      <vt:lpstr>稲毛区幼稚園型認定こども園</vt:lpstr>
      <vt:lpstr>稲毛区幼保連携型認定こども園</vt:lpstr>
      <vt:lpstr>花見川区</vt:lpstr>
      <vt:lpstr>花見川区企業主導型</vt:lpstr>
      <vt:lpstr>花見川区給付型幼稚園</vt:lpstr>
      <vt:lpstr>花見川区事業所内保育事業</vt:lpstr>
      <vt:lpstr>花見川区小規模保育事業</vt:lpstr>
      <vt:lpstr>花見川区保育ルーム</vt:lpstr>
      <vt:lpstr>花見川区保育園</vt:lpstr>
      <vt:lpstr>花見川区幼稚園型認定こども園</vt:lpstr>
      <vt:lpstr>花見川区幼保連携型認定こども園</vt:lpstr>
      <vt:lpstr>若葉区</vt:lpstr>
      <vt:lpstr>若葉区家庭的保育事業</vt:lpstr>
      <vt:lpstr>若葉区給付型幼稚園</vt:lpstr>
      <vt:lpstr>若葉区小規模保育事業</vt:lpstr>
      <vt:lpstr>若葉区保育園</vt:lpstr>
      <vt:lpstr>若葉区幼稚園型認定こども園</vt:lpstr>
      <vt:lpstr>若葉区幼保連携型認定こども園</vt:lpstr>
      <vt:lpstr>中央区</vt:lpstr>
      <vt:lpstr>中央区家庭的保育事業</vt:lpstr>
      <vt:lpstr>中央区企業主導型</vt:lpstr>
      <vt:lpstr>中央区給付型幼稚園</vt:lpstr>
      <vt:lpstr>中央区事業所内保育事業</vt:lpstr>
      <vt:lpstr>中央区小規模保育事業</vt:lpstr>
      <vt:lpstr>中央区保育ルーム</vt:lpstr>
      <vt:lpstr>中央区保育園</vt:lpstr>
      <vt:lpstr>中央区幼稚園型認定こども園</vt:lpstr>
      <vt:lpstr>中央区幼保連携型認定こども園</vt:lpstr>
      <vt:lpstr>美浜区</vt:lpstr>
      <vt:lpstr>美浜区家庭的保育事業</vt:lpstr>
      <vt:lpstr>美浜区企業主導型</vt:lpstr>
      <vt:lpstr>美浜区事業所内保育事業</vt:lpstr>
      <vt:lpstr>美浜区小規模保育事業</vt:lpstr>
      <vt:lpstr>美浜区保育ルーム</vt:lpstr>
      <vt:lpstr>美浜区保育園</vt:lpstr>
      <vt:lpstr>美浜区幼稚園型認定こども園</vt:lpstr>
      <vt:lpstr>美浜区幼保連携型認定こども園</vt:lpstr>
      <vt:lpstr>緑区</vt:lpstr>
      <vt:lpstr>緑区家庭的保育事業</vt:lpstr>
      <vt:lpstr>緑区企業主導型</vt:lpstr>
      <vt:lpstr>緑区事業所内保育事業</vt:lpstr>
      <vt:lpstr>緑区小規模保育事業</vt:lpstr>
      <vt:lpstr>緑区地方裁量型認定こども園</vt:lpstr>
      <vt:lpstr>緑区保育ルーム</vt:lpstr>
      <vt:lpstr>緑区保育園</vt:lpstr>
      <vt:lpstr>緑区保育所型認定こども園</vt:lpstr>
      <vt:lpstr>緑区幼稚園型認定こども園</vt:lpstr>
      <vt:lpstr>緑区幼保連携型認定こども園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白壁　知義</dc:creator>
  <cp:lastModifiedBy>中田　俊平</cp:lastModifiedBy>
  <cp:lastPrinted>2022-11-21T01:57:19Z</cp:lastPrinted>
  <dcterms:created xsi:type="dcterms:W3CDTF">2015-09-03T00:56:59Z</dcterms:created>
  <dcterms:modified xsi:type="dcterms:W3CDTF">2025-11-27T06:31:43Z</dcterms:modified>
</cp:coreProperties>
</file>